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3.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pivotTables/pivotTable4.xml" ContentType="application/vnd.openxmlformats-officedocument.spreadsheetml.pivotTable+xml"/>
  <Override PartName="/xl/drawings/drawing4.xml" ContentType="application/vnd.openxmlformats-officedocument.drawing+xml"/>
  <Override PartName="/xl/tables/table4.xml" ContentType="application/vnd.openxmlformats-officedocument.spreadsheetml.table+xml"/>
  <Override PartName="/xl/charts/chart3.xml" ContentType="application/vnd.openxmlformats-officedocument.drawingml.chart+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Ex2.xml" ContentType="application/vnd.ms-office.chartex+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pivotTables/pivotTable8.xml" ContentType="application/vnd.openxmlformats-officedocument.spreadsheetml.pivotTable+xml"/>
  <Override PartName="/xl/drawings/drawing6.xml" ContentType="application/vnd.openxmlformats-officedocument.drawing+xml"/>
  <Override PartName="/xl/slicers/slicer4.xml" ContentType="application/vnd.ms-excel.slicer+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drawings/drawing7.xml" ContentType="application/vnd.openxmlformats-officedocument.drawing+xml"/>
  <Override PartName="/xl/slicers/slicer5.xml" ContentType="application/vnd.ms-excel.slicer+xml"/>
  <Override PartName="/xl/pivotTables/pivotTable14.xml" ContentType="application/vnd.openxmlformats-officedocument.spreadsheetml.pivotTable+xml"/>
  <Override PartName="/xl/drawings/drawing8.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5.xml" ContentType="application/vnd.openxmlformats-officedocument.spreadsheetml.pivotTable+xml"/>
  <Override PartName="/xl/drawings/drawing9.xml" ContentType="application/vnd.openxmlformats-officedocument.drawing+xml"/>
  <Override PartName="/xl/slicers/slicer6.xml" ContentType="application/vnd.ms-excel.slicer+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6.xml" ContentType="application/vnd.openxmlformats-officedocument.spreadsheetml.pivotTable+xml"/>
  <Override PartName="/xl/drawings/drawing10.xml" ContentType="application/vnd.openxmlformats-officedocument.drawing+xml"/>
  <Override PartName="/xl/tables/table5.xml" ContentType="application/vnd.openxmlformats-officedocument.spreadsheetml.table+xml"/>
  <Override PartName="/xl/charts/chartEx3.xml" ContentType="application/vnd.ms-office.chartex+xml"/>
  <Override PartName="/xl/charts/style7.xml" ContentType="application/vnd.ms-office.chartstyle+xml"/>
  <Override PartName="/xl/charts/colors7.xml" ContentType="application/vnd.ms-office.chartcolorstyle+xml"/>
  <Override PartName="/xl/charts/chartEx4.xml" ContentType="application/vnd.ms-office.chartex+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POORNIMA\Downloads\"/>
    </mc:Choice>
  </mc:AlternateContent>
  <xr:revisionPtr revIDLastSave="0" documentId="13_ncr:1_{6BA98A75-C2C8-4375-BC56-B8D595CB8C88}" xr6:coauthVersionLast="47" xr6:coauthVersionMax="47" xr10:uidLastSave="{00000000-0000-0000-0000-000000000000}"/>
  <bookViews>
    <workbookView xWindow="-108" yWindow="-108" windowWidth="23256" windowHeight="12456" firstSheet="14" activeTab="20" xr2:uid="{26D4546B-D2A1-4444-8EAF-A6228F96F0C1}"/>
  </bookViews>
  <sheets>
    <sheet name="Pivot table with charts" sheetId="29" r:id="rId1"/>
    <sheet name="Comp Dashboard" sheetId="30" r:id="rId2"/>
    <sheet name="Data" sheetId="1" r:id="rId3"/>
    <sheet name="quick statistics" sheetId="2" r:id="rId4"/>
    <sheet name="EDA with CF" sheetId="3" r:id="rId5"/>
    <sheet name="Sales By Country with Formulas" sheetId="4" r:id="rId6"/>
    <sheet name="Sales By Country with Pivots" sheetId="5" r:id="rId7"/>
    <sheet name="Dollar per Unit" sheetId="12" r:id="rId8"/>
    <sheet name="Are there any Anamolies in data" sheetId="13" r:id="rId9"/>
    <sheet name="Best SalesPerson By Country" sheetId="14" r:id="rId10"/>
    <sheet name="Profit By Product" sheetId="15" r:id="rId11"/>
    <sheet name="Country Level Sales Reprort" sheetId="16" r:id="rId12"/>
    <sheet name="Which Products to Discontinue" sheetId="17" r:id="rId13"/>
    <sheet name="Pivot report-1" sheetId="19" r:id="rId14"/>
    <sheet name="Pivot report-2" sheetId="20" r:id="rId15"/>
    <sheet name="Pivot report-3" sheetId="21" r:id="rId16"/>
    <sheet name="Pivot report-4" sheetId="22" r:id="rId17"/>
    <sheet name="Pivot report-5" sheetId="23" r:id="rId18"/>
    <sheet name="Pivot report-6" sheetId="25" r:id="rId19"/>
    <sheet name="Pivot report-7" sheetId="26" r:id="rId20"/>
    <sheet name="Pivot report-8" sheetId="27" r:id="rId21"/>
    <sheet name="New learn Pivot tables" sheetId="18" r:id="rId22"/>
  </sheets>
  <definedNames>
    <definedName name="_xlnm._FilterDatabase" localSheetId="11" hidden="1">'Country Level Sales Reprort'!$I$9:$I$309</definedName>
    <definedName name="_xlnm._FilterDatabase" localSheetId="2" hidden="1">Data!$C$11:$G$11</definedName>
    <definedName name="_xlnm._FilterDatabase" localSheetId="5" hidden="1">'Sales By Country with Formulas'!$C$6:$F$12</definedName>
    <definedName name="_xlchart.v1.0" hidden="1">'Are there any Anamolies in data'!$S$6:$S$305</definedName>
    <definedName name="_xlchart.v1.1" hidden="1">'Are there any Anamolies in data'!$U$5</definedName>
    <definedName name="_xlchart.v1.2" hidden="1">'Are there any Anamolies in data'!$U$6:$U$305</definedName>
    <definedName name="_xlchart.v1.3" hidden="1">'Are there any Anamolies in data'!$U$6:$U$305</definedName>
    <definedName name="_xlchart.v1.4" hidden="1">'New learn Pivot tables'!$D$5:$D$720</definedName>
    <definedName name="_xlchart.v1.5" hidden="1">'New learn Pivot tables'!$E$5:$E$720</definedName>
    <definedName name="_xlcn.WorksheetConnection_beginnerDAcourseblank.xlsxdata" hidden="1">data[]</definedName>
    <definedName name="Slicer_Geography">#N/A</definedName>
    <definedName name="Slicer_Geography1">#N/A</definedName>
    <definedName name="Slicer_Geography2">#N/A</definedName>
    <definedName name="Slicer_Geography3">#N/A</definedName>
    <definedName name="Slicer_Geography4">#N/A</definedName>
    <definedName name="Slicer_Sales_Person">#N/A</definedName>
  </definedNames>
  <calcPr calcId="191029"/>
  <pivotCaches>
    <pivotCache cacheId="2" r:id="rId23"/>
    <pivotCache cacheId="3" r:id="rId24"/>
    <pivotCache cacheId="4" r:id="rId25"/>
    <pivotCache cacheId="5" r:id="rId26"/>
    <pivotCache cacheId="6" r:id="rId27"/>
  </pivotCaches>
  <extLst>
    <ext xmlns:x14="http://schemas.microsoft.com/office/spreadsheetml/2009/9/main" uri="{876F7934-8845-4945-9796-88D515C7AA90}">
      <x14:pivotCaches>
        <pivotCache cacheId="7" r:id="rId28"/>
        <pivotCache cacheId="8" r:id="rId29"/>
      </x14:pivotCaches>
    </ext>
    <ext xmlns:x14="http://schemas.microsoft.com/office/spreadsheetml/2009/9/main" uri="{BBE1A952-AA13-448e-AADC-164F8A28A991}">
      <x14:slicerCaches>
        <x14:slicerCache r:id="rId30"/>
        <x14:slicerCache r:id="rId31"/>
        <x14:slicerCache r:id="rId32"/>
        <x14:slicerCache r:id="rId33"/>
        <x14:slicerCache r:id="rId34"/>
        <x14:slicerCache r:id="rId3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ata" name="data" connection="WorksheetConnection_beginner-DA-course-blank.xlsx!data"/>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18" i="16" l="1"/>
  <c r="K19" i="16"/>
  <c r="K17" i="16"/>
  <c r="K16" i="16"/>
  <c r="K15" i="16"/>
  <c r="K14" i="16"/>
  <c r="K13" i="16"/>
  <c r="K12" i="16"/>
  <c r="K11" i="16"/>
  <c r="K10" i="16"/>
  <c r="J11" i="16"/>
  <c r="L11" i="16" s="1"/>
  <c r="J12" i="16"/>
  <c r="L12" i="16" s="1"/>
  <c r="J13" i="16"/>
  <c r="L13" i="16" s="1"/>
  <c r="J14" i="16"/>
  <c r="L14" i="16" s="1"/>
  <c r="J15" i="16"/>
  <c r="L15" i="16" s="1"/>
  <c r="J16" i="16"/>
  <c r="L16" i="16" s="1"/>
  <c r="J17" i="16"/>
  <c r="L17" i="16" s="1"/>
  <c r="J18" i="16"/>
  <c r="L18" i="16" s="1"/>
  <c r="J19" i="16"/>
  <c r="L19" i="16" s="1"/>
  <c r="J10" i="16"/>
  <c r="L10" i="16" s="1"/>
  <c r="D13" i="16"/>
  <c r="C13" i="16"/>
  <c r="D9" i="16"/>
  <c r="H12" i="1"/>
  <c r="I12" i="1" s="1"/>
  <c r="H13" i="1"/>
  <c r="I13" i="1" s="1"/>
  <c r="H14" i="1"/>
  <c r="I14" i="1" s="1"/>
  <c r="H15" i="1"/>
  <c r="I15" i="1" s="1"/>
  <c r="H16" i="1"/>
  <c r="I16" i="1" s="1"/>
  <c r="H17" i="1"/>
  <c r="I17" i="1" s="1"/>
  <c r="H18" i="1"/>
  <c r="I18" i="1" s="1"/>
  <c r="H19" i="1"/>
  <c r="I19" i="1" s="1"/>
  <c r="H20" i="1"/>
  <c r="I20" i="1" s="1"/>
  <c r="H21" i="1"/>
  <c r="I21" i="1" s="1"/>
  <c r="H22" i="1"/>
  <c r="I22" i="1" s="1"/>
  <c r="H23" i="1"/>
  <c r="I23" i="1" s="1"/>
  <c r="H24" i="1"/>
  <c r="I24" i="1" s="1"/>
  <c r="H25" i="1"/>
  <c r="I25" i="1" s="1"/>
  <c r="H26" i="1"/>
  <c r="I26" i="1" s="1"/>
  <c r="H27" i="1"/>
  <c r="I27" i="1" s="1"/>
  <c r="H28" i="1"/>
  <c r="I28" i="1" s="1"/>
  <c r="H29" i="1"/>
  <c r="I29" i="1" s="1"/>
  <c r="H30" i="1"/>
  <c r="I30" i="1" s="1"/>
  <c r="H31" i="1"/>
  <c r="I31" i="1" s="1"/>
  <c r="H32" i="1"/>
  <c r="I32" i="1" s="1"/>
  <c r="H33" i="1"/>
  <c r="I33" i="1" s="1"/>
  <c r="H34" i="1"/>
  <c r="I34" i="1" s="1"/>
  <c r="H35" i="1"/>
  <c r="I35" i="1" s="1"/>
  <c r="H36" i="1"/>
  <c r="I36" i="1" s="1"/>
  <c r="H37" i="1"/>
  <c r="I37" i="1" s="1"/>
  <c r="H38" i="1"/>
  <c r="I38" i="1" s="1"/>
  <c r="H39" i="1"/>
  <c r="I39" i="1" s="1"/>
  <c r="H40" i="1"/>
  <c r="I40" i="1" s="1"/>
  <c r="H41" i="1"/>
  <c r="I41" i="1" s="1"/>
  <c r="H42" i="1"/>
  <c r="I42" i="1" s="1"/>
  <c r="H43" i="1"/>
  <c r="I43" i="1" s="1"/>
  <c r="H44" i="1"/>
  <c r="I44" i="1" s="1"/>
  <c r="H45" i="1"/>
  <c r="I45" i="1" s="1"/>
  <c r="H46" i="1"/>
  <c r="I46" i="1" s="1"/>
  <c r="H47" i="1"/>
  <c r="I47" i="1" s="1"/>
  <c r="H48" i="1"/>
  <c r="I48" i="1" s="1"/>
  <c r="H49" i="1"/>
  <c r="I49" i="1" s="1"/>
  <c r="H50" i="1"/>
  <c r="I50" i="1" s="1"/>
  <c r="H51" i="1"/>
  <c r="I51" i="1" s="1"/>
  <c r="H52" i="1"/>
  <c r="I52" i="1" s="1"/>
  <c r="H53" i="1"/>
  <c r="I53" i="1" s="1"/>
  <c r="H54" i="1"/>
  <c r="I54" i="1" s="1"/>
  <c r="H55" i="1"/>
  <c r="I55" i="1" s="1"/>
  <c r="H56" i="1"/>
  <c r="I56" i="1" s="1"/>
  <c r="H57" i="1"/>
  <c r="I57" i="1" s="1"/>
  <c r="H58" i="1"/>
  <c r="I58" i="1" s="1"/>
  <c r="H59" i="1"/>
  <c r="I59" i="1" s="1"/>
  <c r="H60" i="1"/>
  <c r="I60" i="1" s="1"/>
  <c r="H61" i="1"/>
  <c r="I61" i="1" s="1"/>
  <c r="H62" i="1"/>
  <c r="I62" i="1" s="1"/>
  <c r="H63" i="1"/>
  <c r="I63" i="1" s="1"/>
  <c r="H64" i="1"/>
  <c r="I64" i="1" s="1"/>
  <c r="H65" i="1"/>
  <c r="I65" i="1" s="1"/>
  <c r="H66" i="1"/>
  <c r="I66" i="1" s="1"/>
  <c r="H67" i="1"/>
  <c r="I67" i="1" s="1"/>
  <c r="H68" i="1"/>
  <c r="I68" i="1" s="1"/>
  <c r="H69" i="1"/>
  <c r="I69" i="1" s="1"/>
  <c r="H70" i="1"/>
  <c r="I70" i="1" s="1"/>
  <c r="H71" i="1"/>
  <c r="I71" i="1" s="1"/>
  <c r="H72" i="1"/>
  <c r="I72" i="1" s="1"/>
  <c r="H73" i="1"/>
  <c r="I73" i="1" s="1"/>
  <c r="H74" i="1"/>
  <c r="I74" i="1" s="1"/>
  <c r="H75" i="1"/>
  <c r="I75" i="1" s="1"/>
  <c r="H76" i="1"/>
  <c r="I76" i="1" s="1"/>
  <c r="H77" i="1"/>
  <c r="I77" i="1" s="1"/>
  <c r="H78" i="1"/>
  <c r="I78" i="1" s="1"/>
  <c r="H79" i="1"/>
  <c r="I79" i="1" s="1"/>
  <c r="H80" i="1"/>
  <c r="I80" i="1" s="1"/>
  <c r="H81" i="1"/>
  <c r="I81" i="1" s="1"/>
  <c r="H82" i="1"/>
  <c r="I82" i="1" s="1"/>
  <c r="H83" i="1"/>
  <c r="I83" i="1" s="1"/>
  <c r="H84" i="1"/>
  <c r="I84" i="1" s="1"/>
  <c r="H85" i="1"/>
  <c r="I85" i="1" s="1"/>
  <c r="H86" i="1"/>
  <c r="I86" i="1" s="1"/>
  <c r="H87" i="1"/>
  <c r="I87" i="1" s="1"/>
  <c r="H88" i="1"/>
  <c r="I88" i="1" s="1"/>
  <c r="H89" i="1"/>
  <c r="I89" i="1" s="1"/>
  <c r="H90" i="1"/>
  <c r="I90" i="1" s="1"/>
  <c r="H91" i="1"/>
  <c r="I91" i="1" s="1"/>
  <c r="H92" i="1"/>
  <c r="I92" i="1" s="1"/>
  <c r="H93" i="1"/>
  <c r="I93" i="1" s="1"/>
  <c r="H94" i="1"/>
  <c r="I94" i="1" s="1"/>
  <c r="H95" i="1"/>
  <c r="I95" i="1" s="1"/>
  <c r="H96" i="1"/>
  <c r="I96" i="1" s="1"/>
  <c r="H97" i="1"/>
  <c r="I97" i="1" s="1"/>
  <c r="H98" i="1"/>
  <c r="I98" i="1" s="1"/>
  <c r="H99" i="1"/>
  <c r="I99" i="1" s="1"/>
  <c r="H100" i="1"/>
  <c r="I100" i="1" s="1"/>
  <c r="H101" i="1"/>
  <c r="I101" i="1" s="1"/>
  <c r="H102" i="1"/>
  <c r="I102" i="1" s="1"/>
  <c r="H103" i="1"/>
  <c r="I103" i="1" s="1"/>
  <c r="H104" i="1"/>
  <c r="I104" i="1" s="1"/>
  <c r="H105" i="1"/>
  <c r="I105" i="1" s="1"/>
  <c r="H106" i="1"/>
  <c r="I106" i="1" s="1"/>
  <c r="H107" i="1"/>
  <c r="I107" i="1" s="1"/>
  <c r="H108" i="1"/>
  <c r="I108" i="1" s="1"/>
  <c r="H109" i="1"/>
  <c r="I109" i="1" s="1"/>
  <c r="H110" i="1"/>
  <c r="I110" i="1" s="1"/>
  <c r="H111" i="1"/>
  <c r="I111" i="1" s="1"/>
  <c r="H112" i="1"/>
  <c r="I112" i="1" s="1"/>
  <c r="H113" i="1"/>
  <c r="I113" i="1" s="1"/>
  <c r="H114" i="1"/>
  <c r="I114" i="1" s="1"/>
  <c r="H115" i="1"/>
  <c r="I115" i="1" s="1"/>
  <c r="H116" i="1"/>
  <c r="I116" i="1" s="1"/>
  <c r="H117" i="1"/>
  <c r="I117" i="1" s="1"/>
  <c r="H118" i="1"/>
  <c r="I118" i="1" s="1"/>
  <c r="H119" i="1"/>
  <c r="I119" i="1" s="1"/>
  <c r="H120" i="1"/>
  <c r="I120" i="1" s="1"/>
  <c r="H121" i="1"/>
  <c r="I121" i="1" s="1"/>
  <c r="H122" i="1"/>
  <c r="I122" i="1" s="1"/>
  <c r="H123" i="1"/>
  <c r="I123" i="1" s="1"/>
  <c r="H124" i="1"/>
  <c r="I124" i="1" s="1"/>
  <c r="H125" i="1"/>
  <c r="I125" i="1" s="1"/>
  <c r="H126" i="1"/>
  <c r="I126" i="1" s="1"/>
  <c r="H127" i="1"/>
  <c r="I127" i="1" s="1"/>
  <c r="H128" i="1"/>
  <c r="I128" i="1" s="1"/>
  <c r="H129" i="1"/>
  <c r="I129" i="1" s="1"/>
  <c r="H130" i="1"/>
  <c r="I130" i="1" s="1"/>
  <c r="H131" i="1"/>
  <c r="I131" i="1" s="1"/>
  <c r="H132" i="1"/>
  <c r="I132" i="1" s="1"/>
  <c r="H133" i="1"/>
  <c r="I133" i="1" s="1"/>
  <c r="H134" i="1"/>
  <c r="I134" i="1" s="1"/>
  <c r="H135" i="1"/>
  <c r="I135" i="1" s="1"/>
  <c r="H136" i="1"/>
  <c r="I136" i="1" s="1"/>
  <c r="H137" i="1"/>
  <c r="I137" i="1" s="1"/>
  <c r="H138" i="1"/>
  <c r="I138" i="1" s="1"/>
  <c r="H139" i="1"/>
  <c r="I139" i="1" s="1"/>
  <c r="H140" i="1"/>
  <c r="I140" i="1" s="1"/>
  <c r="H141" i="1"/>
  <c r="I141" i="1" s="1"/>
  <c r="H142" i="1"/>
  <c r="I142" i="1" s="1"/>
  <c r="H143" i="1"/>
  <c r="I143" i="1" s="1"/>
  <c r="H144" i="1"/>
  <c r="I144" i="1" s="1"/>
  <c r="H145" i="1"/>
  <c r="I145" i="1" s="1"/>
  <c r="H146" i="1"/>
  <c r="I146" i="1" s="1"/>
  <c r="H147" i="1"/>
  <c r="I147" i="1" s="1"/>
  <c r="H148" i="1"/>
  <c r="I148" i="1" s="1"/>
  <c r="H149" i="1"/>
  <c r="I149" i="1" s="1"/>
  <c r="H150" i="1"/>
  <c r="I150" i="1" s="1"/>
  <c r="H151" i="1"/>
  <c r="I151" i="1" s="1"/>
  <c r="H152" i="1"/>
  <c r="I152" i="1" s="1"/>
  <c r="H153" i="1"/>
  <c r="I153" i="1" s="1"/>
  <c r="H154" i="1"/>
  <c r="I154" i="1" s="1"/>
  <c r="H155" i="1"/>
  <c r="I155" i="1" s="1"/>
  <c r="H156" i="1"/>
  <c r="I156" i="1" s="1"/>
  <c r="H157" i="1"/>
  <c r="I157" i="1" s="1"/>
  <c r="H158" i="1"/>
  <c r="I158" i="1" s="1"/>
  <c r="H159" i="1"/>
  <c r="I159" i="1" s="1"/>
  <c r="H160" i="1"/>
  <c r="I160" i="1" s="1"/>
  <c r="H161" i="1"/>
  <c r="I161" i="1" s="1"/>
  <c r="H162" i="1"/>
  <c r="I162" i="1" s="1"/>
  <c r="H163" i="1"/>
  <c r="I163" i="1" s="1"/>
  <c r="H164" i="1"/>
  <c r="I164" i="1" s="1"/>
  <c r="H165" i="1"/>
  <c r="I165" i="1" s="1"/>
  <c r="H166" i="1"/>
  <c r="I166" i="1" s="1"/>
  <c r="H167" i="1"/>
  <c r="I167" i="1" s="1"/>
  <c r="H168" i="1"/>
  <c r="I168" i="1" s="1"/>
  <c r="H169" i="1"/>
  <c r="I169" i="1" s="1"/>
  <c r="H170" i="1"/>
  <c r="I170" i="1" s="1"/>
  <c r="H171" i="1"/>
  <c r="I171" i="1" s="1"/>
  <c r="H172" i="1"/>
  <c r="I172" i="1" s="1"/>
  <c r="H173" i="1"/>
  <c r="I173" i="1" s="1"/>
  <c r="H174" i="1"/>
  <c r="I174" i="1" s="1"/>
  <c r="H175" i="1"/>
  <c r="I175" i="1" s="1"/>
  <c r="H176" i="1"/>
  <c r="I176" i="1" s="1"/>
  <c r="H177" i="1"/>
  <c r="I177" i="1" s="1"/>
  <c r="H178" i="1"/>
  <c r="I178" i="1" s="1"/>
  <c r="H179" i="1"/>
  <c r="I179" i="1" s="1"/>
  <c r="H180" i="1"/>
  <c r="I180" i="1" s="1"/>
  <c r="H181" i="1"/>
  <c r="I181" i="1" s="1"/>
  <c r="H182" i="1"/>
  <c r="I182" i="1" s="1"/>
  <c r="H183" i="1"/>
  <c r="I183" i="1" s="1"/>
  <c r="H184" i="1"/>
  <c r="I184" i="1" s="1"/>
  <c r="H185" i="1"/>
  <c r="I185" i="1" s="1"/>
  <c r="H186" i="1"/>
  <c r="I186" i="1" s="1"/>
  <c r="H187" i="1"/>
  <c r="I187" i="1" s="1"/>
  <c r="H188" i="1"/>
  <c r="I188" i="1" s="1"/>
  <c r="H189" i="1"/>
  <c r="I189" i="1" s="1"/>
  <c r="H190" i="1"/>
  <c r="I190" i="1" s="1"/>
  <c r="H191" i="1"/>
  <c r="I191" i="1" s="1"/>
  <c r="H192" i="1"/>
  <c r="I192" i="1" s="1"/>
  <c r="H193" i="1"/>
  <c r="I193" i="1" s="1"/>
  <c r="H194" i="1"/>
  <c r="I194" i="1" s="1"/>
  <c r="H195" i="1"/>
  <c r="I195" i="1" s="1"/>
  <c r="H196" i="1"/>
  <c r="I196" i="1" s="1"/>
  <c r="H197" i="1"/>
  <c r="I197" i="1" s="1"/>
  <c r="H198" i="1"/>
  <c r="I198" i="1" s="1"/>
  <c r="H199" i="1"/>
  <c r="I199" i="1" s="1"/>
  <c r="H200" i="1"/>
  <c r="I200" i="1" s="1"/>
  <c r="H201" i="1"/>
  <c r="I201" i="1" s="1"/>
  <c r="H202" i="1"/>
  <c r="I202" i="1" s="1"/>
  <c r="H203" i="1"/>
  <c r="I203" i="1" s="1"/>
  <c r="H204" i="1"/>
  <c r="I204" i="1" s="1"/>
  <c r="H205" i="1"/>
  <c r="I205" i="1" s="1"/>
  <c r="H206" i="1"/>
  <c r="I206" i="1" s="1"/>
  <c r="H207" i="1"/>
  <c r="I207" i="1" s="1"/>
  <c r="H208" i="1"/>
  <c r="I208" i="1" s="1"/>
  <c r="H209" i="1"/>
  <c r="I209" i="1" s="1"/>
  <c r="H210" i="1"/>
  <c r="I210" i="1" s="1"/>
  <c r="H211" i="1"/>
  <c r="I211" i="1" s="1"/>
  <c r="H212" i="1"/>
  <c r="I212" i="1" s="1"/>
  <c r="H213" i="1"/>
  <c r="I213" i="1" s="1"/>
  <c r="H214" i="1"/>
  <c r="I214" i="1" s="1"/>
  <c r="H215" i="1"/>
  <c r="I215" i="1" s="1"/>
  <c r="H216" i="1"/>
  <c r="I216" i="1" s="1"/>
  <c r="H217" i="1"/>
  <c r="I217" i="1" s="1"/>
  <c r="H218" i="1"/>
  <c r="I218" i="1" s="1"/>
  <c r="H219" i="1"/>
  <c r="I219" i="1" s="1"/>
  <c r="H220" i="1"/>
  <c r="I220" i="1" s="1"/>
  <c r="H221" i="1"/>
  <c r="I221" i="1" s="1"/>
  <c r="H222" i="1"/>
  <c r="I222" i="1" s="1"/>
  <c r="H223" i="1"/>
  <c r="I223" i="1" s="1"/>
  <c r="H224" i="1"/>
  <c r="I224" i="1" s="1"/>
  <c r="H225" i="1"/>
  <c r="I225" i="1" s="1"/>
  <c r="H226" i="1"/>
  <c r="I226" i="1" s="1"/>
  <c r="H227" i="1"/>
  <c r="I227" i="1" s="1"/>
  <c r="H228" i="1"/>
  <c r="I228" i="1" s="1"/>
  <c r="H229" i="1"/>
  <c r="I229" i="1" s="1"/>
  <c r="H230" i="1"/>
  <c r="I230" i="1" s="1"/>
  <c r="H231" i="1"/>
  <c r="I231" i="1" s="1"/>
  <c r="H232" i="1"/>
  <c r="I232" i="1" s="1"/>
  <c r="H233" i="1"/>
  <c r="I233" i="1" s="1"/>
  <c r="H234" i="1"/>
  <c r="I234" i="1" s="1"/>
  <c r="H235" i="1"/>
  <c r="I235" i="1" s="1"/>
  <c r="H236" i="1"/>
  <c r="I236" i="1" s="1"/>
  <c r="H237" i="1"/>
  <c r="I237" i="1" s="1"/>
  <c r="H238" i="1"/>
  <c r="I238" i="1" s="1"/>
  <c r="H239" i="1"/>
  <c r="I239" i="1" s="1"/>
  <c r="H240" i="1"/>
  <c r="I240" i="1" s="1"/>
  <c r="H241" i="1"/>
  <c r="I241" i="1" s="1"/>
  <c r="H242" i="1"/>
  <c r="I242" i="1" s="1"/>
  <c r="H243" i="1"/>
  <c r="I243" i="1" s="1"/>
  <c r="H244" i="1"/>
  <c r="I244" i="1" s="1"/>
  <c r="H245" i="1"/>
  <c r="I245" i="1" s="1"/>
  <c r="H246" i="1"/>
  <c r="I246" i="1" s="1"/>
  <c r="H247" i="1"/>
  <c r="I247" i="1" s="1"/>
  <c r="H248" i="1"/>
  <c r="I248" i="1" s="1"/>
  <c r="H249" i="1"/>
  <c r="I249" i="1" s="1"/>
  <c r="H250" i="1"/>
  <c r="I250" i="1" s="1"/>
  <c r="H251" i="1"/>
  <c r="I251" i="1" s="1"/>
  <c r="H252" i="1"/>
  <c r="I252" i="1" s="1"/>
  <c r="H253" i="1"/>
  <c r="I253" i="1" s="1"/>
  <c r="H254" i="1"/>
  <c r="I254" i="1" s="1"/>
  <c r="H255" i="1"/>
  <c r="I255" i="1" s="1"/>
  <c r="H256" i="1"/>
  <c r="I256" i="1" s="1"/>
  <c r="H257" i="1"/>
  <c r="I257" i="1" s="1"/>
  <c r="H258" i="1"/>
  <c r="I258" i="1" s="1"/>
  <c r="H259" i="1"/>
  <c r="I259" i="1" s="1"/>
  <c r="H260" i="1"/>
  <c r="I260" i="1" s="1"/>
  <c r="H261" i="1"/>
  <c r="I261" i="1" s="1"/>
  <c r="H262" i="1"/>
  <c r="I262" i="1" s="1"/>
  <c r="H263" i="1"/>
  <c r="I263" i="1" s="1"/>
  <c r="H264" i="1"/>
  <c r="I264" i="1" s="1"/>
  <c r="H265" i="1"/>
  <c r="I265" i="1" s="1"/>
  <c r="H266" i="1"/>
  <c r="I266" i="1" s="1"/>
  <c r="H267" i="1"/>
  <c r="I267" i="1" s="1"/>
  <c r="H268" i="1"/>
  <c r="I268" i="1" s="1"/>
  <c r="H269" i="1"/>
  <c r="I269" i="1" s="1"/>
  <c r="H270" i="1"/>
  <c r="I270" i="1" s="1"/>
  <c r="H271" i="1"/>
  <c r="I271" i="1" s="1"/>
  <c r="H272" i="1"/>
  <c r="I272" i="1" s="1"/>
  <c r="H273" i="1"/>
  <c r="I273" i="1" s="1"/>
  <c r="H274" i="1"/>
  <c r="I274" i="1" s="1"/>
  <c r="H275" i="1"/>
  <c r="I275" i="1" s="1"/>
  <c r="H276" i="1"/>
  <c r="I276" i="1" s="1"/>
  <c r="H277" i="1"/>
  <c r="I277" i="1" s="1"/>
  <c r="H278" i="1"/>
  <c r="I278" i="1" s="1"/>
  <c r="H279" i="1"/>
  <c r="I279" i="1" s="1"/>
  <c r="H280" i="1"/>
  <c r="I280" i="1" s="1"/>
  <c r="H281" i="1"/>
  <c r="I281" i="1" s="1"/>
  <c r="H282" i="1"/>
  <c r="I282" i="1" s="1"/>
  <c r="H283" i="1"/>
  <c r="I283" i="1" s="1"/>
  <c r="H284" i="1"/>
  <c r="I284" i="1" s="1"/>
  <c r="H285" i="1"/>
  <c r="I285" i="1" s="1"/>
  <c r="H286" i="1"/>
  <c r="I286" i="1" s="1"/>
  <c r="H287" i="1"/>
  <c r="I287" i="1" s="1"/>
  <c r="H288" i="1"/>
  <c r="I288" i="1" s="1"/>
  <c r="H289" i="1"/>
  <c r="I289" i="1" s="1"/>
  <c r="H290" i="1"/>
  <c r="I290" i="1" s="1"/>
  <c r="H291" i="1"/>
  <c r="I291" i="1" s="1"/>
  <c r="H292" i="1"/>
  <c r="I292" i="1" s="1"/>
  <c r="H293" i="1"/>
  <c r="I293" i="1" s="1"/>
  <c r="H294" i="1"/>
  <c r="I294" i="1" s="1"/>
  <c r="H295" i="1"/>
  <c r="I295" i="1" s="1"/>
  <c r="H296" i="1"/>
  <c r="I296" i="1" s="1"/>
  <c r="H297" i="1"/>
  <c r="I297" i="1" s="1"/>
  <c r="H298" i="1"/>
  <c r="I298" i="1" s="1"/>
  <c r="H299" i="1"/>
  <c r="I299" i="1" s="1"/>
  <c r="H300" i="1"/>
  <c r="I300" i="1" s="1"/>
  <c r="H301" i="1"/>
  <c r="I301" i="1" s="1"/>
  <c r="H302" i="1"/>
  <c r="I302" i="1" s="1"/>
  <c r="H303" i="1"/>
  <c r="I303" i="1" s="1"/>
  <c r="H304" i="1"/>
  <c r="I304" i="1" s="1"/>
  <c r="H305" i="1"/>
  <c r="I305" i="1" s="1"/>
  <c r="H306" i="1"/>
  <c r="I306" i="1" s="1"/>
  <c r="H307" i="1"/>
  <c r="I307" i="1" s="1"/>
  <c r="H308" i="1"/>
  <c r="I308" i="1" s="1"/>
  <c r="H309" i="1"/>
  <c r="I309" i="1" s="1"/>
  <c r="H310" i="1"/>
  <c r="I310" i="1" s="1"/>
  <c r="H311" i="1"/>
  <c r="I311" i="1" s="1"/>
  <c r="N7" i="4" a="1"/>
  <c r="P11" i="4" s="1"/>
  <c r="C7" i="4" a="1"/>
  <c r="C7" i="4" s="1"/>
  <c r="F7" i="4" s="1"/>
  <c r="D12" i="2"/>
  <c r="E11" i="2"/>
  <c r="D11" i="2"/>
  <c r="E10" i="2"/>
  <c r="D10" i="2"/>
  <c r="E5" i="2"/>
  <c r="E8" i="2"/>
  <c r="E7" i="2"/>
  <c r="D8" i="2"/>
  <c r="D7" i="2"/>
  <c r="E6" i="2"/>
  <c r="D6" i="2"/>
  <c r="D5" i="2"/>
  <c r="D14" i="16" l="1"/>
  <c r="E9" i="2"/>
  <c r="C14" i="16"/>
  <c r="D9" i="2"/>
  <c r="D10" i="4"/>
  <c r="E10" i="4" s="1"/>
  <c r="F11" i="4"/>
  <c r="D7" i="4"/>
  <c r="E7" i="4" s="1"/>
  <c r="D9" i="4"/>
  <c r="E9" i="4" s="1"/>
  <c r="F10" i="4"/>
  <c r="O12" i="4"/>
  <c r="O8" i="4"/>
  <c r="D12" i="4"/>
  <c r="E12" i="4" s="1"/>
  <c r="F9" i="4"/>
  <c r="O11" i="4"/>
  <c r="D8" i="4"/>
  <c r="E8" i="4" s="1"/>
  <c r="D11" i="4"/>
  <c r="E11" i="4" s="1"/>
  <c r="F12" i="4"/>
  <c r="F8" i="4"/>
  <c r="O10" i="4"/>
  <c r="O9" i="4"/>
  <c r="N7" i="4"/>
  <c r="P8" i="4"/>
  <c r="P10" i="4"/>
  <c r="P12" i="4"/>
  <c r="P9" i="4"/>
  <c r="P7" i="4" l="1"/>
  <c r="O7"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0A1A66A-BD03-493D-BBBA-CCA79C98F176}"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6489583F-1121-465C-8C1C-88961B1FC57F}" name="WorksheetConnection_beginner-DA-course-blank.xlsx!data" type="102" refreshedVersion="7" minRefreshableVersion="5">
    <extLst>
      <ext xmlns:x15="http://schemas.microsoft.com/office/spreadsheetml/2010/11/main" uri="{DE250136-89BD-433C-8126-D09CA5730AF9}">
        <x15:connection id="data" autoDelete="1">
          <x15:rangePr sourceName="_xlcn.WorksheetConnection_beginnerDAcourseblank.xlsxdata"/>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<sst xmlns="http://schemas.openxmlformats.org/spreadsheetml/2006/main" count="6146" uniqueCount="135">
  <si>
    <t>Product</t>
  </si>
  <si>
    <t>Amount</t>
  </si>
  <si>
    <t>Barr Faughny</t>
  </si>
  <si>
    <t>Gunar Cockshoot</t>
  </si>
  <si>
    <t>Almond Choco</t>
  </si>
  <si>
    <t>Gigi Bohling</t>
  </si>
  <si>
    <t>Curtice Advani</t>
  </si>
  <si>
    <t>Ches Bonnell</t>
  </si>
  <si>
    <t>Brien Boise</t>
  </si>
  <si>
    <t>Husein Augar</t>
  </si>
  <si>
    <t>Oby Sorrel</t>
  </si>
  <si>
    <t>Sales Person</t>
  </si>
  <si>
    <t>Geography</t>
  </si>
  <si>
    <t>Milk Bars</t>
  </si>
  <si>
    <t>50% Dark Bites</t>
  </si>
  <si>
    <t>Raspberry Choco</t>
  </si>
  <si>
    <t>Mint Chip Choco</t>
  </si>
  <si>
    <t>Eclairs</t>
  </si>
  <si>
    <t>Drinking Coco</t>
  </si>
  <si>
    <t>99% Dark &amp; Pure</t>
  </si>
  <si>
    <t>Orange Choco</t>
  </si>
  <si>
    <t>Spicy Special Slims</t>
  </si>
  <si>
    <t>After Nines</t>
  </si>
  <si>
    <t>Fruit &amp; Nut Bars</t>
  </si>
  <si>
    <t>85% Dark Bars</t>
  </si>
  <si>
    <t>White Choc</t>
  </si>
  <si>
    <t>Baker's Choco Chips</t>
  </si>
  <si>
    <t>Organic Choco Syrup</t>
  </si>
  <si>
    <t>Caramel Stuffed Bars</t>
  </si>
  <si>
    <t>Manuka Honey Choco</t>
  </si>
  <si>
    <t>70% Dark Bites</t>
  </si>
  <si>
    <t>Smooth Sliky Salty</t>
  </si>
  <si>
    <t>Choco Coated Almonds</t>
  </si>
  <si>
    <t>Peanut Butter Cubes</t>
  </si>
  <si>
    <t>India</t>
  </si>
  <si>
    <t>USA</t>
  </si>
  <si>
    <t>Canada</t>
  </si>
  <si>
    <t>New Zealand</t>
  </si>
  <si>
    <t>Australia</t>
  </si>
  <si>
    <t>UK</t>
  </si>
  <si>
    <t>Ram Mahesh</t>
  </si>
  <si>
    <t>Carla Molina</t>
  </si>
  <si>
    <t>Beginner Excel Data Analysis Course</t>
  </si>
  <si>
    <t>Questions</t>
  </si>
  <si>
    <t>Quick statistics</t>
  </si>
  <si>
    <t>Sales by country (with formulas)</t>
  </si>
  <si>
    <t>Sales by country (with pivots)</t>
  </si>
  <si>
    <t>Dynamic country-level Sales Report</t>
  </si>
  <si>
    <t>Which products to discontinue?</t>
  </si>
  <si>
    <t>Best Sales person by country</t>
  </si>
  <si>
    <t>Units</t>
  </si>
  <si>
    <t>Cost per unit</t>
  </si>
  <si>
    <t>Profits by product (using products table) - See column Y</t>
  </si>
  <si>
    <t>Exploratory Data Analysis (EDA) with CF</t>
  </si>
  <si>
    <t>Top 5 products by $ per unit</t>
  </si>
  <si>
    <t>Are there any anomalies in the data?</t>
  </si>
  <si>
    <t>Quick Statistics</t>
  </si>
  <si>
    <t>Average</t>
  </si>
  <si>
    <t>Median</t>
  </si>
  <si>
    <t>Min</t>
  </si>
  <si>
    <t>Max</t>
  </si>
  <si>
    <t>Range</t>
  </si>
  <si>
    <t>First Quartile</t>
  </si>
  <si>
    <t>Third Quartile</t>
  </si>
  <si>
    <t>Distinct Quantity of Products</t>
  </si>
  <si>
    <t>Exploratory Data Anlysis with Conditional Formatting</t>
  </si>
  <si>
    <t xml:space="preserve"> </t>
  </si>
  <si>
    <t>Country</t>
  </si>
  <si>
    <t>bar</t>
  </si>
  <si>
    <t>Sales by Country with Formulas</t>
  </si>
  <si>
    <t>Sales By Country with Pivots</t>
  </si>
  <si>
    <t>Row Labels</t>
  </si>
  <si>
    <t>Grand Total</t>
  </si>
  <si>
    <t>Sum of Amount</t>
  </si>
  <si>
    <t>Sum of Units</t>
  </si>
  <si>
    <t>Sum of Amount2</t>
  </si>
  <si>
    <t>Bar</t>
  </si>
  <si>
    <t>Top Five Products  Dollar per Unit(using pivot)</t>
  </si>
  <si>
    <t>Sales per Unit</t>
  </si>
  <si>
    <t>Are there any Anamolies in data</t>
  </si>
  <si>
    <t>Best and Worst SalesPerson By Country</t>
  </si>
  <si>
    <t>Profit By Product</t>
  </si>
  <si>
    <t>Cost Per Unit</t>
  </si>
  <si>
    <t>Cost</t>
  </si>
  <si>
    <t>Sum of Cost</t>
  </si>
  <si>
    <t>total profit</t>
  </si>
  <si>
    <t>Dynamic Country Level Sales Reprort</t>
  </si>
  <si>
    <t>Countries</t>
  </si>
  <si>
    <t>Pick a Country</t>
  </si>
  <si>
    <t>Quick Summary</t>
  </si>
  <si>
    <t>Number of Transactions</t>
  </si>
  <si>
    <t>Total</t>
  </si>
  <si>
    <t>By Sales Person</t>
  </si>
  <si>
    <t>Sales</t>
  </si>
  <si>
    <t>Which Products to Discontinue</t>
  </si>
  <si>
    <t>Profit Percent</t>
  </si>
  <si>
    <t>Customers</t>
  </si>
  <si>
    <t>PIVOT</t>
  </si>
  <si>
    <t>Column Labels</t>
  </si>
  <si>
    <t>Sum of Customers</t>
  </si>
  <si>
    <t>Mean</t>
  </si>
  <si>
    <t>Standard Error</t>
  </si>
  <si>
    <t>Mode</t>
  </si>
  <si>
    <t>Standard Deviation</t>
  </si>
  <si>
    <t>Sample Variance</t>
  </si>
  <si>
    <t>Kurtosis</t>
  </si>
  <si>
    <t>Skewness</t>
  </si>
  <si>
    <t>Minimum</t>
  </si>
  <si>
    <t>Maximum</t>
  </si>
  <si>
    <t>Sum</t>
  </si>
  <si>
    <t>Count</t>
  </si>
  <si>
    <t>Customer</t>
  </si>
  <si>
    <t>First Name</t>
  </si>
  <si>
    <t>Ram</t>
  </si>
  <si>
    <t>Brien</t>
  </si>
  <si>
    <t>Husein</t>
  </si>
  <si>
    <t>Carla</t>
  </si>
  <si>
    <t>Curtice</t>
  </si>
  <si>
    <t>Ches</t>
  </si>
  <si>
    <t>Gigi</t>
  </si>
  <si>
    <t>Barr</t>
  </si>
  <si>
    <t>Gunar</t>
  </si>
  <si>
    <t>Oby</t>
  </si>
  <si>
    <t>Last Name</t>
  </si>
  <si>
    <t>Mahesh</t>
  </si>
  <si>
    <t>Boise</t>
  </si>
  <si>
    <t>Augar</t>
  </si>
  <si>
    <t>Molina</t>
  </si>
  <si>
    <t>Advani</t>
  </si>
  <si>
    <t>Bonnell</t>
  </si>
  <si>
    <t>Bohling</t>
  </si>
  <si>
    <t>Faughny</t>
  </si>
  <si>
    <t>Cockshoot</t>
  </si>
  <si>
    <t>Sorrel</t>
  </si>
  <si>
    <t xml:space="preserve"> Augar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</si>
</sst>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6" formatCode="&quot;₹&quot;\ #,##0;[Red]&quot;₹&quot;\ \-#,##0"/>
    <numFmt numFmtId="164" formatCode="&quot;$&quot;#,##0_);[Red]\(&quot;$&quot;#,##0\)"/>
    <numFmt numFmtId="165" formatCode="&quot;$&quot;#,##0.00_);[Red]\(&quot;$&quot;#,##0.00\)"/>
    <numFmt numFmtId="166" formatCode="&quot;₹&quot;\ #,##0"/>
    <numFmt numFmtId="167" formatCode="&quot;₹&quot;\ #,##0.00;#,##0.00\ \-&quot;₹&quot;;&quot;₹&quot;\ #,##0.00"/>
    <numFmt numFmtId="168" formatCode="&quot;₹&quot;\ #,##0;#,##0\ \-&quot;₹&quot;;&quot;₹&quot;\ #,##0"/>
    <numFmt numFmtId="169" formatCode="0.0%;\-0.0%;0.0%"/>
  </numFmts>
  <fonts count="11" x14ac:knownFonts="1">
    <font>
      <sz val="11"/>
      <color theme="1"/>
      <name val="Calibri"/>
      <family val="2"/>
      <scheme val="minor"/>
    </font>
    <font>
      <sz val="28"/>
      <color theme="1"/>
      <name val="Segoe UI Light"/>
      <family val="2"/>
    </font>
    <font>
      <b/>
      <sz val="11"/>
      <color theme="1"/>
      <name val="Calibri"/>
      <family val="2"/>
      <scheme val="minor"/>
    </font>
    <font>
      <b/>
      <sz val="11"/>
      <color theme="0"/>
      <name val="Calibri"/>
      <family val="2"/>
      <scheme val="minor"/>
    </font>
    <font>
      <b/>
      <sz val="18"/>
      <color theme="1"/>
      <name val="Calibri"/>
      <family val="2"/>
      <scheme val="minor"/>
    </font>
    <font>
      <i/>
      <sz val="11"/>
      <color theme="1"/>
      <name val="Calibri"/>
      <family val="2"/>
      <scheme val="minor"/>
    </font>
    <font>
      <b/>
      <i/>
      <sz val="18"/>
      <color theme="1"/>
      <name val="Calibri"/>
      <family val="2"/>
      <scheme val="minor"/>
    </font>
    <font>
      <b/>
      <sz val="16"/>
      <color theme="1"/>
      <name val="Calibri"/>
      <family val="2"/>
      <scheme val="minor"/>
    </font>
    <font>
      <b/>
      <sz val="12"/>
      <color theme="1"/>
      <name val="Calibri"/>
      <family val="2"/>
      <scheme val="minor"/>
    </font>
    <font>
      <sz val="11"/>
      <color theme="0" tint="-0.249977111117893"/>
      <name val="Calibri"/>
      <family val="2"/>
      <scheme val="minor"/>
    </font>
    <font>
      <b/>
      <sz val="20"/>
      <color theme="1"/>
      <name val="Calibri"/>
      <family val="2"/>
      <scheme val="minor"/>
    </font>
  </fonts>
  <fills count="15">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theme="9" tint="0.79998168889431442"/>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theme="6"/>
        <bgColor indexed="64"/>
      </patternFill>
    </fill>
  </fills>
  <borders count="16">
    <border>
      <left/>
      <right/>
      <top/>
      <bottom/>
      <diagonal/>
    </border>
    <border>
      <left/>
      <right/>
      <top style="dotted">
        <color theme="0" tint="-0.24994659260841701"/>
      </top>
      <bottom style="dotted">
        <color theme="0" tint="-0.24994659260841701"/>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bottom style="medium">
        <color indexed="64"/>
      </bottom>
      <diagonal/>
    </border>
    <border>
      <left/>
      <right style="thin">
        <color theme="0" tint="-0.249977111117893"/>
      </right>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top style="thin">
        <color theme="0" tint="-0.249977111117893"/>
      </top>
      <bottom/>
      <diagonal/>
    </border>
    <border>
      <left/>
      <right/>
      <top style="medium">
        <color indexed="64"/>
      </top>
      <bottom style="thin">
        <color indexed="64"/>
      </bottom>
      <diagonal/>
    </border>
  </borders>
  <cellStyleXfs count="1">
    <xf numFmtId="0" fontId="0" fillId="0" borderId="0"/>
  </cellStyleXfs>
  <cellXfs count="67">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164" fontId="0" fillId="0" borderId="0" xfId="0" applyNumberFormat="1"/>
    <xf numFmtId="3" fontId="0" fillId="0" borderId="0" xfId="0" applyNumberFormat="1"/>
    <xf numFmtId="0" fontId="2" fillId="0" borderId="0" xfId="0" applyFont="1"/>
    <xf numFmtId="0" fontId="2" fillId="0" borderId="1" xfId="0" applyFont="1" applyBorder="1"/>
    <xf numFmtId="0" fontId="0" fillId="0" borderId="1" xfId="0" applyBorder="1"/>
    <xf numFmtId="0" fontId="2" fillId="3" borderId="0" xfId="0" applyFont="1" applyFill="1"/>
    <xf numFmtId="0" fontId="2" fillId="0" borderId="0" xfId="0" applyFont="1" applyAlignment="1">
      <alignment horizontal="right"/>
    </xf>
    <xf numFmtId="165" fontId="0" fillId="0" borderId="0" xfId="0" applyNumberFormat="1"/>
    <xf numFmtId="0" fontId="0" fillId="5" borderId="2" xfId="0" applyFont="1" applyFill="1" applyBorder="1"/>
    <xf numFmtId="0" fontId="0" fillId="5" borderId="3" xfId="0" applyFont="1" applyFill="1" applyBorder="1"/>
    <xf numFmtId="0" fontId="0" fillId="0" borderId="2" xfId="0" applyFont="1" applyBorder="1"/>
    <xf numFmtId="0" fontId="0" fillId="0" borderId="3" xfId="0" applyFont="1" applyBorder="1"/>
    <xf numFmtId="0" fontId="0" fillId="0" borderId="0" xfId="0" applyAlignment="1">
      <alignment horizontal="center"/>
    </xf>
    <xf numFmtId="166" fontId="0" fillId="0" borderId="0" xfId="0" applyNumberFormat="1"/>
    <xf numFmtId="6" fontId="0" fillId="0" borderId="0" xfId="0" applyNumberFormat="1"/>
    <xf numFmtId="0" fontId="8" fillId="9" borderId="0" xfId="0" applyFont="1" applyFill="1"/>
    <xf numFmtId="6" fontId="8" fillId="9" borderId="0" xfId="0" applyNumberFormat="1" applyFont="1" applyFill="1" applyAlignment="1">
      <alignment horizontal="right"/>
    </xf>
    <xf numFmtId="0" fontId="8" fillId="9" borderId="0" xfId="0" applyFont="1" applyFill="1" applyAlignment="1">
      <alignment horizontal="right"/>
    </xf>
    <xf numFmtId="0" fontId="2" fillId="9" borderId="0" xfId="0" applyFont="1" applyFill="1"/>
    <xf numFmtId="3" fontId="9" fillId="0" borderId="0" xfId="0" applyNumberFormat="1" applyFont="1"/>
    <xf numFmtId="0" fontId="0" fillId="0" borderId="0" xfId="0" pivotButton="1"/>
    <xf numFmtId="0" fontId="0" fillId="0" borderId="0" xfId="0" applyAlignment="1">
      <alignment horizontal="left"/>
    </xf>
    <xf numFmtId="0" fontId="0" fillId="0" borderId="0" xfId="0" applyNumberFormat="1"/>
    <xf numFmtId="0" fontId="3" fillId="4" borderId="3" xfId="0" applyFont="1" applyFill="1" applyBorder="1"/>
    <xf numFmtId="167" fontId="0" fillId="0" borderId="0" xfId="0" applyNumberFormat="1"/>
    <xf numFmtId="0" fontId="0" fillId="0" borderId="0" xfId="0" applyAlignment="1">
      <alignment horizontal="left" indent="1"/>
    </xf>
    <xf numFmtId="0" fontId="3" fillId="4" borderId="4" xfId="0" applyFont="1" applyFill="1" applyBorder="1" applyAlignment="1">
      <alignment horizontal="right"/>
    </xf>
    <xf numFmtId="3" fontId="0" fillId="5" borderId="4" xfId="0" applyNumberFormat="1" applyFont="1" applyFill="1" applyBorder="1"/>
    <xf numFmtId="3" fontId="0" fillId="0" borderId="4" xfId="0" applyNumberFormat="1" applyFont="1" applyBorder="1"/>
    <xf numFmtId="168" fontId="0" fillId="0" borderId="0" xfId="0" applyNumberFormat="1"/>
    <xf numFmtId="0" fontId="0" fillId="12" borderId="0" xfId="0" applyFill="1"/>
    <xf numFmtId="0" fontId="0" fillId="11" borderId="5" xfId="0" applyFill="1" applyBorder="1"/>
    <xf numFmtId="0" fontId="2" fillId="11" borderId="5" xfId="0" applyFont="1" applyFill="1" applyBorder="1"/>
    <xf numFmtId="0" fontId="2" fillId="0" borderId="5" xfId="0" applyFont="1" applyBorder="1"/>
    <xf numFmtId="0" fontId="2" fillId="12" borderId="5" xfId="0" applyFont="1" applyFill="1" applyBorder="1"/>
    <xf numFmtId="0" fontId="2" fillId="11" borderId="5" xfId="0" applyFont="1" applyFill="1" applyBorder="1" applyAlignment="1">
      <alignment horizontal="left"/>
    </xf>
    <xf numFmtId="169" fontId="0" fillId="0" borderId="0" xfId="0" applyNumberFormat="1"/>
    <xf numFmtId="0" fontId="2" fillId="14" borderId="6" xfId="0" applyFont="1" applyFill="1" applyBorder="1"/>
    <xf numFmtId="0" fontId="2" fillId="14" borderId="7" xfId="0" applyFont="1" applyFill="1" applyBorder="1"/>
    <xf numFmtId="0" fontId="2" fillId="14" borderId="7" xfId="0" applyFont="1" applyFill="1" applyBorder="1" applyAlignment="1">
      <alignment horizontal="right"/>
    </xf>
    <xf numFmtId="0" fontId="2" fillId="14" borderId="8" xfId="0" applyFont="1" applyFill="1" applyBorder="1" applyAlignment="1">
      <alignment horizontal="right"/>
    </xf>
    <xf numFmtId="0" fontId="0" fillId="0" borderId="9" xfId="0" applyBorder="1"/>
    <xf numFmtId="0" fontId="0" fillId="0" borderId="10" xfId="0" applyBorder="1"/>
    <xf numFmtId="164" fontId="0" fillId="0" borderId="10" xfId="0" applyNumberFormat="1" applyBorder="1"/>
    <xf numFmtId="3" fontId="0" fillId="0" borderId="11" xfId="0" applyNumberFormat="1" applyBorder="1"/>
    <xf numFmtId="0" fontId="0" fillId="0" borderId="12" xfId="0" applyBorder="1"/>
    <xf numFmtId="0" fontId="0" fillId="0" borderId="13" xfId="0" applyBorder="1"/>
    <xf numFmtId="164" fontId="0" fillId="0" borderId="13" xfId="0" applyNumberFormat="1" applyBorder="1"/>
    <xf numFmtId="3" fontId="0" fillId="0" borderId="14" xfId="0" applyNumberFormat="1" applyBorder="1"/>
    <xf numFmtId="10" fontId="0" fillId="0" borderId="0" xfId="0" applyNumberFormat="1"/>
    <xf numFmtId="0" fontId="0" fillId="0" borderId="0" xfId="0" applyFill="1" applyBorder="1" applyAlignment="1"/>
    <xf numFmtId="0" fontId="0" fillId="0" borderId="5" xfId="0" applyFill="1" applyBorder="1" applyAlignment="1"/>
    <xf numFmtId="0" fontId="5" fillId="0" borderId="15" xfId="0" applyFont="1" applyFill="1" applyBorder="1" applyAlignment="1">
      <alignment horizontal="centerContinuous"/>
    </xf>
    <xf numFmtId="0" fontId="2" fillId="0" borderId="0" xfId="0" applyFont="1" applyAlignment="1">
      <alignment horizontal="center"/>
    </xf>
    <xf numFmtId="0" fontId="4" fillId="6" borderId="0" xfId="0" applyFont="1" applyFill="1" applyAlignment="1">
      <alignment horizontal="center" vertical="center" wrapText="1"/>
    </xf>
    <xf numFmtId="0" fontId="6" fillId="7" borderId="0" xfId="0" applyFont="1" applyFill="1" applyAlignment="1">
      <alignment horizontal="center" vertical="center"/>
    </xf>
    <xf numFmtId="0" fontId="4" fillId="8" borderId="0" xfId="0" applyFont="1" applyFill="1" applyAlignment="1">
      <alignment horizontal="center" vertical="center"/>
    </xf>
    <xf numFmtId="0" fontId="7" fillId="8" borderId="0" xfId="0" applyFont="1" applyFill="1" applyAlignment="1">
      <alignment horizontal="center" vertical="center"/>
    </xf>
    <xf numFmtId="0" fontId="10" fillId="6" borderId="0" xfId="0" applyFont="1" applyFill="1" applyAlignment="1">
      <alignment horizontal="center" vertical="center"/>
    </xf>
    <xf numFmtId="0" fontId="7" fillId="10" borderId="0" xfId="0" applyFont="1" applyFill="1" applyAlignment="1">
      <alignment horizontal="center" vertical="center"/>
    </xf>
    <xf numFmtId="0" fontId="7" fillId="7" borderId="0" xfId="0" applyFont="1" applyFill="1" applyAlignment="1">
      <alignment horizontal="center" vertical="center"/>
    </xf>
    <xf numFmtId="0" fontId="7" fillId="13" borderId="0" xfId="0" applyFont="1" applyFill="1" applyAlignment="1">
      <alignment horizontal="center" vertical="center"/>
    </xf>
    <xf numFmtId="0" fontId="10" fillId="12" borderId="0" xfId="0" applyFont="1" applyFill="1" applyAlignment="1">
      <alignment horizontal="center"/>
    </xf>
  </cellXfs>
  <cellStyles count="1">
    <cellStyle name="Normal" xfId="0" builtinId="0"/>
  </cellStyles>
  <dxfs count="22">
    <dxf>
      <numFmt numFmtId="3" formatCode="#,##0"/>
      <border diagonalUp="0" diagonalDown="0">
        <left style="thin">
          <color theme="0" tint="-0.249977111117893"/>
        </left>
        <right/>
        <top style="thin">
          <color theme="0" tint="-0.249977111117893"/>
        </top>
        <bottom style="thin">
          <color theme="0" tint="-0.249977111117893"/>
        </bottom>
        <vertical/>
        <horizontal/>
      </border>
    </dxf>
    <dxf>
      <numFmt numFmtId="164" formatCode="&quot;$&quot;#,##0_);[Red]\(&quot;$&quot;#,##0\)"/>
      <border diagonalUp="0" diagonalDown="0">
        <left style="thin">
          <color theme="0" tint="-0.249977111117893"/>
        </left>
        <right style="thin">
          <color theme="0" tint="-0.249977111117893"/>
        </right>
        <top style="thin">
          <color theme="0" tint="-0.249977111117893"/>
        </top>
        <bottom style="thin">
          <color theme="0" tint="-0.249977111117893"/>
        </bottom>
        <vertical/>
        <horizontal/>
      </border>
    </dxf>
    <dxf>
      <border diagonalUp="0" diagonalDown="0">
        <left style="thin">
          <color theme="0" tint="-0.249977111117893"/>
        </left>
        <right style="thin">
          <color theme="0" tint="-0.249977111117893"/>
        </right>
        <top style="thin">
          <color theme="0" tint="-0.249977111117893"/>
        </top>
        <bottom style="thin">
          <color theme="0" tint="-0.249977111117893"/>
        </bottom>
        <vertical/>
        <horizontal/>
      </border>
    </dxf>
    <dxf>
      <border diagonalUp="0" diagonalDown="0">
        <left style="thin">
          <color theme="0" tint="-0.249977111117893"/>
        </left>
        <right style="thin">
          <color theme="0" tint="-0.249977111117893"/>
        </right>
        <top style="thin">
          <color theme="0" tint="-0.249977111117893"/>
        </top>
        <bottom style="thin">
          <color theme="0" tint="-0.249977111117893"/>
        </bottom>
        <vertical/>
        <horizontal/>
      </border>
    </dxf>
    <dxf>
      <border diagonalUp="0" diagonalDown="0">
        <left/>
        <right style="thin">
          <color theme="0" tint="-0.249977111117893"/>
        </right>
        <top style="thin">
          <color theme="0" tint="-0.249977111117893"/>
        </top>
        <bottom style="thin">
          <color theme="0" tint="-0.249977111117893"/>
        </bottom>
        <vertical/>
        <horizontal/>
      </border>
    </dxf>
    <dxf>
      <border outline="0">
        <top style="thin">
          <color theme="0" tint="-0.249977111117893"/>
        </top>
      </border>
    </dxf>
    <dxf>
      <border outline="0">
        <left style="thin">
          <color theme="0" tint="-0.249977111117893"/>
        </left>
        <right style="thin">
          <color theme="0" tint="-0.249977111117893"/>
        </right>
        <top style="thin">
          <color theme="0" tint="-0.249977111117893"/>
        </top>
        <bottom style="thin">
          <color theme="0" tint="-0.249977111117893"/>
        </bottom>
      </border>
    </dxf>
    <dxf>
      <border outline="0">
        <bottom style="thin">
          <color theme="0" tint="-0.249977111117893"/>
        </bottom>
      </border>
    </dxf>
    <dxf>
      <font>
        <b/>
        <i val="0"/>
        <strike val="0"/>
        <condense val="0"/>
        <extend val="0"/>
        <outline val="0"/>
        <shadow val="0"/>
        <u val="none"/>
        <vertAlign val="baseline"/>
        <sz val="11"/>
        <color theme="1"/>
        <name val="Calibri"/>
        <family val="2"/>
        <scheme val="minor"/>
      </font>
      <fill>
        <patternFill patternType="solid">
          <fgColor indexed="64"/>
          <bgColor theme="6"/>
        </patternFill>
      </fill>
      <border diagonalUp="0" diagonalDown="0" outline="0">
        <left style="thin">
          <color theme="0" tint="-0.249977111117893"/>
        </left>
        <right style="thin">
          <color theme="0" tint="-0.249977111117893"/>
        </right>
        <top/>
        <bottom/>
      </border>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
      <font>
        <color rgb="FF9C0006"/>
      </font>
      <fill>
        <patternFill>
          <bgColor rgb="FFFFC7CE"/>
        </patternFill>
      </fill>
    </dxf>
    <dxf>
      <numFmt numFmtId="0" formatCode="General"/>
      <alignment horizontal="center" vertical="bottom" textRotation="0" wrapText="0" indent="0" justifyLastLine="0" shrinkToFit="0" readingOrder="0"/>
    </dxf>
    <dxf>
      <numFmt numFmtId="0" formatCode="General"/>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
      <numFmt numFmtId="165" formatCode="&quot;$&quot;#,##0.00_);[Red]\(&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pivotCacheDefinition" Target="pivotCache/pivotCacheDefinition4.xml"/><Relationship Id="rId39"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34" Type="http://schemas.microsoft.com/office/2007/relationships/slicerCache" Target="slicerCaches/slicerCache5.xml"/><Relationship Id="rId42"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3.xml"/><Relationship Id="rId33" Type="http://schemas.microsoft.com/office/2007/relationships/slicerCache" Target="slicerCaches/slicerCache4.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pivotCacheDefinition" Target="pivotCache/pivotCacheDefinition7.xml"/><Relationship Id="rId41" Type="http://schemas.openxmlformats.org/officeDocument/2006/relationships/powerPivotData" Target="model/item.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2.xml"/><Relationship Id="rId32" Type="http://schemas.microsoft.com/office/2007/relationships/slicerCache" Target="slicerCaches/slicerCache3.xml"/><Relationship Id="rId37" Type="http://schemas.openxmlformats.org/officeDocument/2006/relationships/connections" Target="connections.xml"/><Relationship Id="rId40"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1.xml"/><Relationship Id="rId28" Type="http://schemas.openxmlformats.org/officeDocument/2006/relationships/pivotCacheDefinition" Target="pivotCache/pivotCacheDefinition6.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07/relationships/slicerCache" Target="slicerCaches/slicerCache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pivotCacheDefinition" Target="pivotCache/pivotCacheDefinition5.xml"/><Relationship Id="rId30" Type="http://schemas.microsoft.com/office/2007/relationships/slicerCache" Target="slicerCaches/slicerCache1.xml"/><Relationship Id="rId35" Type="http://schemas.microsoft.com/office/2007/relationships/slicerCache" Target="slicerCaches/slicerCache6.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3.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4.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[beginner-DA-course-blank.xlsx]Pivot table with charts!PivotTable1</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Sales by Product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with charts'!$B$3</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 with charts'!$A$4:$A$24</c:f>
              <c:strCache>
                <c:ptCount val="20"/>
                <c:pt idx="0">
                  <c:v>Milk Bars</c:v>
                </c:pt>
                <c:pt idx="1">
                  <c:v>Mint Chip Choco</c:v>
                </c:pt>
                <c:pt idx="2">
                  <c:v>Choco Coated Almonds</c:v>
                </c:pt>
                <c:pt idx="3">
                  <c:v>70% Dark Bites</c:v>
                </c:pt>
                <c:pt idx="4">
                  <c:v>Almond Choco</c:v>
                </c:pt>
                <c:pt idx="5">
                  <c:v>White Choc</c:v>
                </c:pt>
                <c:pt idx="6">
                  <c:v>Fruit &amp; Nut Bars</c:v>
                </c:pt>
                <c:pt idx="7">
                  <c:v>Organic Choco Syrup</c:v>
                </c:pt>
                <c:pt idx="8">
                  <c:v>Peanut Butter Cubes</c:v>
                </c:pt>
                <c:pt idx="9">
                  <c:v>Manuka Honey Choco</c:v>
                </c:pt>
                <c:pt idx="10">
                  <c:v>Drinking Coco</c:v>
                </c:pt>
                <c:pt idx="11">
                  <c:v>After Nines</c:v>
                </c:pt>
                <c:pt idx="12">
                  <c:v>Spicy Special Slims</c:v>
                </c:pt>
                <c:pt idx="13">
                  <c:v>Smooth Sliky Salty</c:v>
                </c:pt>
                <c:pt idx="14">
                  <c:v>Caramel Stuffed Bars</c:v>
                </c:pt>
                <c:pt idx="15">
                  <c:v>Baker's Choco Chips</c:v>
                </c:pt>
                <c:pt idx="16">
                  <c:v>99% Dark &amp; Pure</c:v>
                </c:pt>
                <c:pt idx="17">
                  <c:v>Eclairs</c:v>
                </c:pt>
                <c:pt idx="18">
                  <c:v>50% Dark Bites</c:v>
                </c:pt>
                <c:pt idx="19">
                  <c:v>85% Dark Bars</c:v>
                </c:pt>
              </c:strCache>
            </c:strRef>
          </c:cat>
          <c:val>
            <c:numRef>
              <c:f>'Pivot table with charts'!$B$4:$B$24</c:f>
              <c:numCache>
                <c:formatCode>"₹"\ #,##0</c:formatCode>
                <c:ptCount val="20"/>
                <c:pt idx="0">
                  <c:v>42259</c:v>
                </c:pt>
                <c:pt idx="1">
                  <c:v>40383</c:v>
                </c:pt>
                <c:pt idx="2">
                  <c:v>35140</c:v>
                </c:pt>
                <c:pt idx="3">
                  <c:v>26824</c:v>
                </c:pt>
                <c:pt idx="4">
                  <c:v>26824</c:v>
                </c:pt>
                <c:pt idx="5">
                  <c:v>25417</c:v>
                </c:pt>
                <c:pt idx="6">
                  <c:v>23541</c:v>
                </c:pt>
                <c:pt idx="7">
                  <c:v>20293</c:v>
                </c:pt>
                <c:pt idx="8">
                  <c:v>20237</c:v>
                </c:pt>
                <c:pt idx="9">
                  <c:v>20174</c:v>
                </c:pt>
                <c:pt idx="10">
                  <c:v>20167</c:v>
                </c:pt>
                <c:pt idx="11">
                  <c:v>16723</c:v>
                </c:pt>
                <c:pt idx="12">
                  <c:v>14252</c:v>
                </c:pt>
                <c:pt idx="13">
                  <c:v>14238</c:v>
                </c:pt>
                <c:pt idx="14">
                  <c:v>14084</c:v>
                </c:pt>
                <c:pt idx="15">
                  <c:v>11984</c:v>
                </c:pt>
                <c:pt idx="16">
                  <c:v>11550</c:v>
                </c:pt>
                <c:pt idx="17">
                  <c:v>10906</c:v>
                </c:pt>
                <c:pt idx="18">
                  <c:v>6867</c:v>
                </c:pt>
                <c:pt idx="19">
                  <c:v>4760</c:v>
                </c:pt>
              </c:numCache>
            </c:numRef>
          </c:val>
          <c:extLst>
            <c:ext xmlns:c16="http://schemas.microsoft.com/office/drawing/2014/chart" uri="{C3380CC4-5D6E-409C-BE32-E72D297353CC}">
              <c16:uniqueId val="{00000000-CED6-4EFA-97A8-2E3F0E3A9169}"/>
            </c:ext>
          </c:extLst>
        </c:ser>
        <c:dLbls>
          <c:showLegendKey val="0"/>
          <c:showVal val="0"/>
          <c:showCatName val="0"/>
          <c:showSerName val="0"/>
          <c:showPercent val="0"/>
          <c:showBubbleSize val="0"/>
        </c:dLbls>
        <c:gapWidth val="100"/>
        <c:overlap val="-24"/>
        <c:axId val="507611632"/>
        <c:axId val="507610320"/>
      </c:barChart>
      <c:catAx>
        <c:axId val="50761163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07610320"/>
        <c:crosses val="autoZero"/>
        <c:auto val="1"/>
        <c:lblAlgn val="ctr"/>
        <c:lblOffset val="100"/>
        <c:noMultiLvlLbl val="0"/>
      </c:catAx>
      <c:valAx>
        <c:axId val="507610320"/>
        <c:scaling>
          <c:orientation val="minMax"/>
        </c:scaling>
        <c:delete val="0"/>
        <c:axPos val="l"/>
        <c:majorGridlines>
          <c:spPr>
            <a:ln w="9525" cap="flat" cmpd="sng" algn="ctr">
              <a:solidFill>
                <a:schemeClr val="lt1">
                  <a:lumMod val="95000"/>
                  <a:alpha val="10000"/>
                </a:schemeClr>
              </a:solidFill>
              <a:round/>
            </a:ln>
            <a:effectLst/>
          </c:spPr>
        </c:majorGridlines>
        <c:numFmt formatCode="&quot;₹&quot;\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076116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[beginner-DA-course-blank.xlsx]Pivot table with charts!PivotTable2</c:name>
    <c:fmtId val="5"/>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with charts'!$B$31</c:f>
              <c:strCache>
                <c:ptCount val="1"/>
                <c:pt idx="0">
                  <c:v>Total</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 with charts'!$A$32:$A$42</c:f>
              <c:strCache>
                <c:ptCount val="10"/>
                <c:pt idx="0">
                  <c:v>Barr Faughny</c:v>
                </c:pt>
                <c:pt idx="1">
                  <c:v>Brien Boise</c:v>
                </c:pt>
                <c:pt idx="2">
                  <c:v>Carla Molina</c:v>
                </c:pt>
                <c:pt idx="3">
                  <c:v>Ches Bonnell</c:v>
                </c:pt>
                <c:pt idx="4">
                  <c:v>Curtice Advani</c:v>
                </c:pt>
                <c:pt idx="5">
                  <c:v>Gigi Bohling</c:v>
                </c:pt>
                <c:pt idx="6">
                  <c:v>Gunar Cockshoot</c:v>
                </c:pt>
                <c:pt idx="7">
                  <c:v>Husein Augar</c:v>
                </c:pt>
                <c:pt idx="8">
                  <c:v>Oby Sorrel</c:v>
                </c:pt>
                <c:pt idx="9">
                  <c:v>Ram Mahesh</c:v>
                </c:pt>
              </c:strCache>
            </c:strRef>
          </c:cat>
          <c:val>
            <c:numRef>
              <c:f>'Pivot table with charts'!$B$32:$B$42</c:f>
              <c:numCache>
                <c:formatCode>"₹"\ #,##0</c:formatCode>
                <c:ptCount val="10"/>
                <c:pt idx="0">
                  <c:v>42637</c:v>
                </c:pt>
                <c:pt idx="1">
                  <c:v>20160</c:v>
                </c:pt>
                <c:pt idx="2">
                  <c:v>45311</c:v>
                </c:pt>
                <c:pt idx="3">
                  <c:v>40796</c:v>
                </c:pt>
                <c:pt idx="4">
                  <c:v>43197</c:v>
                </c:pt>
                <c:pt idx="5">
                  <c:v>64841</c:v>
                </c:pt>
                <c:pt idx="6">
                  <c:v>27405</c:v>
                </c:pt>
                <c:pt idx="7">
                  <c:v>50652</c:v>
                </c:pt>
                <c:pt idx="8">
                  <c:v>28511</c:v>
                </c:pt>
                <c:pt idx="9">
                  <c:v>43113</c:v>
                </c:pt>
              </c:numCache>
            </c:numRef>
          </c:val>
          <c:smooth val="0"/>
          <c:extLst>
            <c:ext xmlns:c16="http://schemas.microsoft.com/office/drawing/2014/chart" uri="{C3380CC4-5D6E-409C-BE32-E72D297353CC}">
              <c16:uniqueId val="{00000000-C811-4F3E-9A92-DC8BB850AFA0}"/>
            </c:ext>
          </c:extLst>
        </c:ser>
        <c:dLbls>
          <c:showLegendKey val="0"/>
          <c:showVal val="0"/>
          <c:showCatName val="0"/>
          <c:showSerName val="0"/>
          <c:showPercent val="0"/>
          <c:showBubbleSize val="0"/>
        </c:dLbls>
        <c:marker val="1"/>
        <c:smooth val="0"/>
        <c:axId val="509099008"/>
        <c:axId val="509105240"/>
      </c:lineChart>
      <c:catAx>
        <c:axId val="509099008"/>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09105240"/>
        <c:crosses val="autoZero"/>
        <c:auto val="1"/>
        <c:lblAlgn val="ctr"/>
        <c:lblOffset val="100"/>
        <c:noMultiLvlLbl val="0"/>
      </c:catAx>
      <c:valAx>
        <c:axId val="509105240"/>
        <c:scaling>
          <c:orientation val="minMax"/>
        </c:scaling>
        <c:delete val="0"/>
        <c:axPos val="l"/>
        <c:majorGridlines>
          <c:spPr>
            <a:ln w="9525" cap="flat" cmpd="sng" algn="ctr">
              <a:solidFill>
                <a:schemeClr val="lt1">
                  <a:lumMod val="95000"/>
                  <a:alpha val="10000"/>
                </a:schemeClr>
              </a:solidFill>
              <a:round/>
            </a:ln>
            <a:effectLst/>
          </c:spPr>
        </c:majorGridlines>
        <c:numFmt formatCode="&quot;₹&quot;\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090990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lotArea>
      <c:layout/>
      <c:scatterChart>
        <c:scatterStyle val="lineMarker"/>
        <c:varyColors val="0"/>
        <c:ser>
          <c:idx val="0"/>
          <c:order val="0"/>
          <c:tx>
            <c:strRef>
              <c:f>'Are there any Anamolies in data'!$V$5</c:f>
              <c:strCache>
                <c:ptCount val="1"/>
                <c:pt idx="0">
                  <c:v>Units</c:v>
                </c:pt>
              </c:strCache>
            </c:strRef>
          </c:tx>
          <c:spPr>
            <a:ln w="25400" cap="flat" cmpd="sng" algn="ctr">
              <a:noFill/>
              <a:prstDash val="sysDot"/>
              <a:round/>
            </a:ln>
            <a:effectLst/>
          </c:spPr>
          <c:marker>
            <c:symbol val="circle"/>
            <c:size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xVal>
            <c:numRef>
              <c:f>'Are there any Anamolies in data'!$U$6:$U$305</c:f>
              <c:numCache>
                <c:formatCode>"$"#,##0_);[Red]\("$"#,##0\)</c:formatCode>
                <c:ptCount val="300"/>
                <c:pt idx="0">
                  <c:v>1624</c:v>
                </c:pt>
                <c:pt idx="1">
                  <c:v>6706</c:v>
                </c:pt>
                <c:pt idx="2">
                  <c:v>959</c:v>
                </c:pt>
                <c:pt idx="3">
                  <c:v>9632</c:v>
                </c:pt>
                <c:pt idx="4">
                  <c:v>2100</c:v>
                </c:pt>
                <c:pt idx="5">
                  <c:v>8869</c:v>
                </c:pt>
                <c:pt idx="6">
                  <c:v>2681</c:v>
                </c:pt>
                <c:pt idx="7">
                  <c:v>5012</c:v>
                </c:pt>
                <c:pt idx="8">
                  <c:v>1281</c:v>
                </c:pt>
                <c:pt idx="9">
                  <c:v>4991</c:v>
                </c:pt>
                <c:pt idx="10">
                  <c:v>1785</c:v>
                </c:pt>
                <c:pt idx="11">
                  <c:v>3983</c:v>
                </c:pt>
                <c:pt idx="12">
                  <c:v>2646</c:v>
                </c:pt>
                <c:pt idx="13">
                  <c:v>252</c:v>
                </c:pt>
                <c:pt idx="14">
                  <c:v>2464</c:v>
                </c:pt>
                <c:pt idx="15">
                  <c:v>2114</c:v>
                </c:pt>
                <c:pt idx="16">
                  <c:v>7693</c:v>
                </c:pt>
                <c:pt idx="17">
                  <c:v>15610</c:v>
                </c:pt>
                <c:pt idx="18">
                  <c:v>336</c:v>
                </c:pt>
                <c:pt idx="19">
                  <c:v>9443</c:v>
                </c:pt>
                <c:pt idx="20">
                  <c:v>8155</c:v>
                </c:pt>
                <c:pt idx="21">
                  <c:v>1701</c:v>
                </c:pt>
                <c:pt idx="22">
                  <c:v>2205</c:v>
                </c:pt>
                <c:pt idx="23">
                  <c:v>1771</c:v>
                </c:pt>
                <c:pt idx="24">
                  <c:v>2114</c:v>
                </c:pt>
                <c:pt idx="25">
                  <c:v>10311</c:v>
                </c:pt>
                <c:pt idx="26">
                  <c:v>21</c:v>
                </c:pt>
                <c:pt idx="27">
                  <c:v>1974</c:v>
                </c:pt>
                <c:pt idx="28">
                  <c:v>6314</c:v>
                </c:pt>
                <c:pt idx="29">
                  <c:v>4683</c:v>
                </c:pt>
                <c:pt idx="30">
                  <c:v>6398</c:v>
                </c:pt>
                <c:pt idx="31">
                  <c:v>553</c:v>
                </c:pt>
                <c:pt idx="32">
                  <c:v>7021</c:v>
                </c:pt>
                <c:pt idx="33">
                  <c:v>5817</c:v>
                </c:pt>
                <c:pt idx="34">
                  <c:v>3976</c:v>
                </c:pt>
                <c:pt idx="35">
                  <c:v>1134</c:v>
                </c:pt>
                <c:pt idx="36">
                  <c:v>6027</c:v>
                </c:pt>
                <c:pt idx="37">
                  <c:v>1904</c:v>
                </c:pt>
                <c:pt idx="38">
                  <c:v>3262</c:v>
                </c:pt>
                <c:pt idx="39">
                  <c:v>2289</c:v>
                </c:pt>
                <c:pt idx="40">
                  <c:v>6986</c:v>
                </c:pt>
                <c:pt idx="41">
                  <c:v>4417</c:v>
                </c:pt>
                <c:pt idx="42">
                  <c:v>1442</c:v>
                </c:pt>
                <c:pt idx="43">
                  <c:v>2415</c:v>
                </c:pt>
                <c:pt idx="44">
                  <c:v>238</c:v>
                </c:pt>
                <c:pt idx="45">
                  <c:v>4949</c:v>
                </c:pt>
                <c:pt idx="46">
                  <c:v>5075</c:v>
                </c:pt>
                <c:pt idx="47">
                  <c:v>9198</c:v>
                </c:pt>
                <c:pt idx="48">
                  <c:v>3339</c:v>
                </c:pt>
                <c:pt idx="49">
                  <c:v>5019</c:v>
                </c:pt>
                <c:pt idx="50">
                  <c:v>16184</c:v>
                </c:pt>
                <c:pt idx="51">
                  <c:v>497</c:v>
                </c:pt>
                <c:pt idx="52">
                  <c:v>8211</c:v>
                </c:pt>
                <c:pt idx="53">
                  <c:v>6580</c:v>
                </c:pt>
                <c:pt idx="54">
                  <c:v>4760</c:v>
                </c:pt>
                <c:pt idx="55">
                  <c:v>5439</c:v>
                </c:pt>
                <c:pt idx="56">
                  <c:v>1463</c:v>
                </c:pt>
                <c:pt idx="57">
                  <c:v>7777</c:v>
                </c:pt>
                <c:pt idx="58">
                  <c:v>1085</c:v>
                </c:pt>
                <c:pt idx="59">
                  <c:v>182</c:v>
                </c:pt>
                <c:pt idx="60">
                  <c:v>4242</c:v>
                </c:pt>
                <c:pt idx="61">
                  <c:v>6118</c:v>
                </c:pt>
                <c:pt idx="62">
                  <c:v>2317</c:v>
                </c:pt>
                <c:pt idx="63">
                  <c:v>938</c:v>
                </c:pt>
                <c:pt idx="64">
                  <c:v>9709</c:v>
                </c:pt>
                <c:pt idx="65">
                  <c:v>2205</c:v>
                </c:pt>
                <c:pt idx="66">
                  <c:v>4487</c:v>
                </c:pt>
                <c:pt idx="67">
                  <c:v>2415</c:v>
                </c:pt>
                <c:pt idx="68">
                  <c:v>4018</c:v>
                </c:pt>
                <c:pt idx="69">
                  <c:v>861</c:v>
                </c:pt>
                <c:pt idx="70">
                  <c:v>5586</c:v>
                </c:pt>
                <c:pt idx="71">
                  <c:v>2226</c:v>
                </c:pt>
                <c:pt idx="72">
                  <c:v>14329</c:v>
                </c:pt>
                <c:pt idx="73">
                  <c:v>8463</c:v>
                </c:pt>
                <c:pt idx="74">
                  <c:v>2891</c:v>
                </c:pt>
                <c:pt idx="75">
                  <c:v>3773</c:v>
                </c:pt>
                <c:pt idx="76">
                  <c:v>854</c:v>
                </c:pt>
                <c:pt idx="77">
                  <c:v>4970</c:v>
                </c:pt>
                <c:pt idx="78">
                  <c:v>98</c:v>
                </c:pt>
                <c:pt idx="79">
                  <c:v>13391</c:v>
                </c:pt>
                <c:pt idx="80">
                  <c:v>8890</c:v>
                </c:pt>
                <c:pt idx="81">
                  <c:v>56</c:v>
                </c:pt>
                <c:pt idx="82">
                  <c:v>3339</c:v>
                </c:pt>
                <c:pt idx="83">
                  <c:v>3808</c:v>
                </c:pt>
                <c:pt idx="84">
                  <c:v>63</c:v>
                </c:pt>
                <c:pt idx="85">
                  <c:v>7812</c:v>
                </c:pt>
                <c:pt idx="86">
                  <c:v>7693</c:v>
                </c:pt>
                <c:pt idx="87">
                  <c:v>973</c:v>
                </c:pt>
                <c:pt idx="88">
                  <c:v>567</c:v>
                </c:pt>
                <c:pt idx="89">
                  <c:v>2471</c:v>
                </c:pt>
                <c:pt idx="90">
                  <c:v>7189</c:v>
                </c:pt>
                <c:pt idx="91">
                  <c:v>7455</c:v>
                </c:pt>
                <c:pt idx="92">
                  <c:v>3108</c:v>
                </c:pt>
                <c:pt idx="93">
                  <c:v>469</c:v>
                </c:pt>
                <c:pt idx="94">
                  <c:v>2737</c:v>
                </c:pt>
                <c:pt idx="95">
                  <c:v>4305</c:v>
                </c:pt>
                <c:pt idx="96">
                  <c:v>2408</c:v>
                </c:pt>
                <c:pt idx="97">
                  <c:v>1281</c:v>
                </c:pt>
                <c:pt idx="98">
                  <c:v>12348</c:v>
                </c:pt>
                <c:pt idx="99">
                  <c:v>3689</c:v>
                </c:pt>
                <c:pt idx="100">
                  <c:v>2870</c:v>
                </c:pt>
                <c:pt idx="101">
                  <c:v>798</c:v>
                </c:pt>
                <c:pt idx="102">
                  <c:v>2933</c:v>
                </c:pt>
                <c:pt idx="103">
                  <c:v>2744</c:v>
                </c:pt>
                <c:pt idx="104">
                  <c:v>9772</c:v>
                </c:pt>
                <c:pt idx="105">
                  <c:v>1568</c:v>
                </c:pt>
                <c:pt idx="106">
                  <c:v>11417</c:v>
                </c:pt>
                <c:pt idx="107">
                  <c:v>6748</c:v>
                </c:pt>
                <c:pt idx="108">
                  <c:v>1407</c:v>
                </c:pt>
                <c:pt idx="109">
                  <c:v>2023</c:v>
                </c:pt>
                <c:pt idx="110">
                  <c:v>5236</c:v>
                </c:pt>
                <c:pt idx="111">
                  <c:v>1925</c:v>
                </c:pt>
                <c:pt idx="112">
                  <c:v>6608</c:v>
                </c:pt>
                <c:pt idx="113">
                  <c:v>8008</c:v>
                </c:pt>
                <c:pt idx="114">
                  <c:v>1428</c:v>
                </c:pt>
                <c:pt idx="115">
                  <c:v>525</c:v>
                </c:pt>
                <c:pt idx="116">
                  <c:v>1505</c:v>
                </c:pt>
                <c:pt idx="117">
                  <c:v>6755</c:v>
                </c:pt>
                <c:pt idx="118">
                  <c:v>11571</c:v>
                </c:pt>
                <c:pt idx="119">
                  <c:v>2541</c:v>
                </c:pt>
                <c:pt idx="120">
                  <c:v>1526</c:v>
                </c:pt>
                <c:pt idx="121">
                  <c:v>6125</c:v>
                </c:pt>
                <c:pt idx="122">
                  <c:v>847</c:v>
                </c:pt>
                <c:pt idx="123">
                  <c:v>4753</c:v>
                </c:pt>
                <c:pt idx="124">
                  <c:v>959</c:v>
                </c:pt>
                <c:pt idx="125">
                  <c:v>2793</c:v>
                </c:pt>
                <c:pt idx="126">
                  <c:v>4606</c:v>
                </c:pt>
                <c:pt idx="127">
                  <c:v>5551</c:v>
                </c:pt>
                <c:pt idx="128">
                  <c:v>6657</c:v>
                </c:pt>
                <c:pt idx="129">
                  <c:v>4438</c:v>
                </c:pt>
                <c:pt idx="130">
                  <c:v>168</c:v>
                </c:pt>
                <c:pt idx="131">
                  <c:v>7777</c:v>
                </c:pt>
                <c:pt idx="132">
                  <c:v>3339</c:v>
                </c:pt>
                <c:pt idx="133">
                  <c:v>6391</c:v>
                </c:pt>
                <c:pt idx="134">
                  <c:v>518</c:v>
                </c:pt>
                <c:pt idx="135">
                  <c:v>5677</c:v>
                </c:pt>
                <c:pt idx="136">
                  <c:v>6048</c:v>
                </c:pt>
                <c:pt idx="137">
                  <c:v>3752</c:v>
                </c:pt>
                <c:pt idx="138">
                  <c:v>4480</c:v>
                </c:pt>
                <c:pt idx="139">
                  <c:v>259</c:v>
                </c:pt>
                <c:pt idx="140">
                  <c:v>42</c:v>
                </c:pt>
                <c:pt idx="141">
                  <c:v>98</c:v>
                </c:pt>
                <c:pt idx="142">
                  <c:v>2478</c:v>
                </c:pt>
                <c:pt idx="143">
                  <c:v>7847</c:v>
                </c:pt>
                <c:pt idx="144">
                  <c:v>9926</c:v>
                </c:pt>
                <c:pt idx="145">
                  <c:v>819</c:v>
                </c:pt>
                <c:pt idx="146">
                  <c:v>3052</c:v>
                </c:pt>
                <c:pt idx="147">
                  <c:v>6832</c:v>
                </c:pt>
                <c:pt idx="148">
                  <c:v>2016</c:v>
                </c:pt>
                <c:pt idx="149">
                  <c:v>7322</c:v>
                </c:pt>
                <c:pt idx="150">
                  <c:v>357</c:v>
                </c:pt>
                <c:pt idx="151">
                  <c:v>3192</c:v>
                </c:pt>
                <c:pt idx="152">
                  <c:v>8435</c:v>
                </c:pt>
                <c:pt idx="153">
                  <c:v>0</c:v>
                </c:pt>
                <c:pt idx="154">
                  <c:v>8862</c:v>
                </c:pt>
                <c:pt idx="155">
                  <c:v>3556</c:v>
                </c:pt>
                <c:pt idx="156">
                  <c:v>7280</c:v>
                </c:pt>
                <c:pt idx="157">
                  <c:v>3402</c:v>
                </c:pt>
                <c:pt idx="158">
                  <c:v>4592</c:v>
                </c:pt>
                <c:pt idx="159">
                  <c:v>7833</c:v>
                </c:pt>
                <c:pt idx="160">
                  <c:v>7651</c:v>
                </c:pt>
                <c:pt idx="161">
                  <c:v>2275</c:v>
                </c:pt>
                <c:pt idx="162">
                  <c:v>5670</c:v>
                </c:pt>
                <c:pt idx="163">
                  <c:v>2135</c:v>
                </c:pt>
                <c:pt idx="164">
                  <c:v>2779</c:v>
                </c:pt>
                <c:pt idx="165">
                  <c:v>12950</c:v>
                </c:pt>
                <c:pt idx="166">
                  <c:v>2646</c:v>
                </c:pt>
                <c:pt idx="167">
                  <c:v>3794</c:v>
                </c:pt>
                <c:pt idx="168">
                  <c:v>819</c:v>
                </c:pt>
                <c:pt idx="169">
                  <c:v>2583</c:v>
                </c:pt>
                <c:pt idx="170">
                  <c:v>4585</c:v>
                </c:pt>
                <c:pt idx="171">
                  <c:v>1652</c:v>
                </c:pt>
                <c:pt idx="172">
                  <c:v>4991</c:v>
                </c:pt>
                <c:pt idx="173">
                  <c:v>2009</c:v>
                </c:pt>
                <c:pt idx="174">
                  <c:v>1568</c:v>
                </c:pt>
                <c:pt idx="175">
                  <c:v>3388</c:v>
                </c:pt>
                <c:pt idx="176">
                  <c:v>623</c:v>
                </c:pt>
                <c:pt idx="177">
                  <c:v>10073</c:v>
                </c:pt>
                <c:pt idx="178">
                  <c:v>1561</c:v>
                </c:pt>
                <c:pt idx="179">
                  <c:v>11522</c:v>
                </c:pt>
                <c:pt idx="180">
                  <c:v>2317</c:v>
                </c:pt>
                <c:pt idx="181">
                  <c:v>3059</c:v>
                </c:pt>
                <c:pt idx="182">
                  <c:v>2324</c:v>
                </c:pt>
                <c:pt idx="183">
                  <c:v>4956</c:v>
                </c:pt>
                <c:pt idx="184">
                  <c:v>5355</c:v>
                </c:pt>
                <c:pt idx="185">
                  <c:v>7259</c:v>
                </c:pt>
                <c:pt idx="186">
                  <c:v>6279</c:v>
                </c:pt>
                <c:pt idx="187">
                  <c:v>2541</c:v>
                </c:pt>
                <c:pt idx="188">
                  <c:v>3864</c:v>
                </c:pt>
                <c:pt idx="189">
                  <c:v>6146</c:v>
                </c:pt>
                <c:pt idx="190">
                  <c:v>2639</c:v>
                </c:pt>
                <c:pt idx="191">
                  <c:v>1890</c:v>
                </c:pt>
                <c:pt idx="192">
                  <c:v>1932</c:v>
                </c:pt>
                <c:pt idx="193">
                  <c:v>6300</c:v>
                </c:pt>
                <c:pt idx="194">
                  <c:v>560</c:v>
                </c:pt>
                <c:pt idx="195">
                  <c:v>2856</c:v>
                </c:pt>
                <c:pt idx="196">
                  <c:v>707</c:v>
                </c:pt>
                <c:pt idx="197">
                  <c:v>3598</c:v>
                </c:pt>
                <c:pt idx="198">
                  <c:v>6853</c:v>
                </c:pt>
                <c:pt idx="199">
                  <c:v>4725</c:v>
                </c:pt>
                <c:pt idx="200">
                  <c:v>10304</c:v>
                </c:pt>
                <c:pt idx="201">
                  <c:v>1274</c:v>
                </c:pt>
                <c:pt idx="202">
                  <c:v>1526</c:v>
                </c:pt>
                <c:pt idx="203">
                  <c:v>3101</c:v>
                </c:pt>
                <c:pt idx="204">
                  <c:v>1057</c:v>
                </c:pt>
                <c:pt idx="205">
                  <c:v>5306</c:v>
                </c:pt>
                <c:pt idx="206">
                  <c:v>4018</c:v>
                </c:pt>
                <c:pt idx="207">
                  <c:v>938</c:v>
                </c:pt>
                <c:pt idx="208">
                  <c:v>1778</c:v>
                </c:pt>
                <c:pt idx="209">
                  <c:v>1638</c:v>
                </c:pt>
                <c:pt idx="210">
                  <c:v>154</c:v>
                </c:pt>
                <c:pt idx="211">
                  <c:v>9835</c:v>
                </c:pt>
                <c:pt idx="212">
                  <c:v>7273</c:v>
                </c:pt>
                <c:pt idx="213">
                  <c:v>6909</c:v>
                </c:pt>
                <c:pt idx="214">
                  <c:v>3920</c:v>
                </c:pt>
                <c:pt idx="215">
                  <c:v>4858</c:v>
                </c:pt>
                <c:pt idx="216">
                  <c:v>3549</c:v>
                </c:pt>
                <c:pt idx="217">
                  <c:v>966</c:v>
                </c:pt>
                <c:pt idx="218">
                  <c:v>385</c:v>
                </c:pt>
                <c:pt idx="219">
                  <c:v>2219</c:v>
                </c:pt>
                <c:pt idx="220">
                  <c:v>2954</c:v>
                </c:pt>
                <c:pt idx="221">
                  <c:v>280</c:v>
                </c:pt>
                <c:pt idx="222">
                  <c:v>6118</c:v>
                </c:pt>
                <c:pt idx="223">
                  <c:v>4802</c:v>
                </c:pt>
                <c:pt idx="224">
                  <c:v>4137</c:v>
                </c:pt>
                <c:pt idx="225">
                  <c:v>2023</c:v>
                </c:pt>
                <c:pt idx="226">
                  <c:v>9051</c:v>
                </c:pt>
                <c:pt idx="227">
                  <c:v>2919</c:v>
                </c:pt>
                <c:pt idx="228">
                  <c:v>5915</c:v>
                </c:pt>
                <c:pt idx="229">
                  <c:v>2562</c:v>
                </c:pt>
                <c:pt idx="230">
                  <c:v>8813</c:v>
                </c:pt>
                <c:pt idx="231">
                  <c:v>6111</c:v>
                </c:pt>
                <c:pt idx="232">
                  <c:v>3507</c:v>
                </c:pt>
                <c:pt idx="233">
                  <c:v>4319</c:v>
                </c:pt>
                <c:pt idx="234">
                  <c:v>609</c:v>
                </c:pt>
                <c:pt idx="235">
                  <c:v>6370</c:v>
                </c:pt>
                <c:pt idx="236">
                  <c:v>5474</c:v>
                </c:pt>
                <c:pt idx="237">
                  <c:v>3164</c:v>
                </c:pt>
                <c:pt idx="238">
                  <c:v>1302</c:v>
                </c:pt>
                <c:pt idx="239">
                  <c:v>7308</c:v>
                </c:pt>
                <c:pt idx="240">
                  <c:v>6132</c:v>
                </c:pt>
                <c:pt idx="241">
                  <c:v>3472</c:v>
                </c:pt>
                <c:pt idx="242">
                  <c:v>9660</c:v>
                </c:pt>
                <c:pt idx="243">
                  <c:v>2436</c:v>
                </c:pt>
                <c:pt idx="244">
                  <c:v>9506</c:v>
                </c:pt>
                <c:pt idx="245">
                  <c:v>245</c:v>
                </c:pt>
                <c:pt idx="246">
                  <c:v>2702</c:v>
                </c:pt>
                <c:pt idx="247">
                  <c:v>700</c:v>
                </c:pt>
                <c:pt idx="248">
                  <c:v>3759</c:v>
                </c:pt>
                <c:pt idx="249">
                  <c:v>1589</c:v>
                </c:pt>
                <c:pt idx="250">
                  <c:v>5194</c:v>
                </c:pt>
                <c:pt idx="251">
                  <c:v>945</c:v>
                </c:pt>
                <c:pt idx="252">
                  <c:v>1988</c:v>
                </c:pt>
                <c:pt idx="253">
                  <c:v>6734</c:v>
                </c:pt>
                <c:pt idx="254">
                  <c:v>217</c:v>
                </c:pt>
                <c:pt idx="255">
                  <c:v>6279</c:v>
                </c:pt>
                <c:pt idx="256">
                  <c:v>4424</c:v>
                </c:pt>
                <c:pt idx="257">
                  <c:v>189</c:v>
                </c:pt>
                <c:pt idx="258">
                  <c:v>490</c:v>
                </c:pt>
                <c:pt idx="259">
                  <c:v>434</c:v>
                </c:pt>
                <c:pt idx="260">
                  <c:v>10129</c:v>
                </c:pt>
                <c:pt idx="261">
                  <c:v>1652</c:v>
                </c:pt>
                <c:pt idx="262">
                  <c:v>6433</c:v>
                </c:pt>
                <c:pt idx="263">
                  <c:v>2212</c:v>
                </c:pt>
                <c:pt idx="264">
                  <c:v>609</c:v>
                </c:pt>
                <c:pt idx="265">
                  <c:v>1638</c:v>
                </c:pt>
                <c:pt idx="266">
                  <c:v>3829</c:v>
                </c:pt>
                <c:pt idx="267">
                  <c:v>5775</c:v>
                </c:pt>
                <c:pt idx="268">
                  <c:v>1071</c:v>
                </c:pt>
                <c:pt idx="269">
                  <c:v>5019</c:v>
                </c:pt>
                <c:pt idx="270">
                  <c:v>2863</c:v>
                </c:pt>
                <c:pt idx="271">
                  <c:v>1617</c:v>
                </c:pt>
                <c:pt idx="272">
                  <c:v>6818</c:v>
                </c:pt>
                <c:pt idx="273">
                  <c:v>6657</c:v>
                </c:pt>
                <c:pt idx="274">
                  <c:v>2919</c:v>
                </c:pt>
                <c:pt idx="275">
                  <c:v>3094</c:v>
                </c:pt>
                <c:pt idx="276">
                  <c:v>2989</c:v>
                </c:pt>
                <c:pt idx="277">
                  <c:v>2268</c:v>
                </c:pt>
                <c:pt idx="278">
                  <c:v>4753</c:v>
                </c:pt>
                <c:pt idx="279">
                  <c:v>7511</c:v>
                </c:pt>
                <c:pt idx="280">
                  <c:v>4326</c:v>
                </c:pt>
                <c:pt idx="281">
                  <c:v>4935</c:v>
                </c:pt>
                <c:pt idx="282">
                  <c:v>4781</c:v>
                </c:pt>
                <c:pt idx="283">
                  <c:v>7483</c:v>
                </c:pt>
                <c:pt idx="284">
                  <c:v>6860</c:v>
                </c:pt>
                <c:pt idx="285">
                  <c:v>9002</c:v>
                </c:pt>
                <c:pt idx="286">
                  <c:v>1400</c:v>
                </c:pt>
                <c:pt idx="287">
                  <c:v>4053</c:v>
                </c:pt>
                <c:pt idx="288">
                  <c:v>2149</c:v>
                </c:pt>
                <c:pt idx="289">
                  <c:v>3640</c:v>
                </c:pt>
                <c:pt idx="290">
                  <c:v>630</c:v>
                </c:pt>
                <c:pt idx="291">
                  <c:v>2429</c:v>
                </c:pt>
                <c:pt idx="292">
                  <c:v>2142</c:v>
                </c:pt>
                <c:pt idx="293">
                  <c:v>6454</c:v>
                </c:pt>
                <c:pt idx="294">
                  <c:v>4487</c:v>
                </c:pt>
                <c:pt idx="295">
                  <c:v>938</c:v>
                </c:pt>
                <c:pt idx="296">
                  <c:v>8841</c:v>
                </c:pt>
                <c:pt idx="297">
                  <c:v>4018</c:v>
                </c:pt>
                <c:pt idx="298">
                  <c:v>714</c:v>
                </c:pt>
                <c:pt idx="299">
                  <c:v>3850</c:v>
                </c:pt>
              </c:numCache>
            </c:numRef>
          </c:xVal>
          <c:yVal>
            <c:numRef>
              <c:f>'Are there any Anamolies in data'!$V$6:$V$305</c:f>
              <c:numCache>
                <c:formatCode>#,##0</c:formatCode>
                <c:ptCount val="300"/>
                <c:pt idx="0">
                  <c:v>114</c:v>
                </c:pt>
                <c:pt idx="1">
                  <c:v>459</c:v>
                </c:pt>
                <c:pt idx="2">
                  <c:v>147</c:v>
                </c:pt>
                <c:pt idx="3">
                  <c:v>288</c:v>
                </c:pt>
                <c:pt idx="4">
                  <c:v>414</c:v>
                </c:pt>
                <c:pt idx="5">
                  <c:v>432</c:v>
                </c:pt>
                <c:pt idx="6">
                  <c:v>54</c:v>
                </c:pt>
                <c:pt idx="7">
                  <c:v>210</c:v>
                </c:pt>
                <c:pt idx="8">
                  <c:v>75</c:v>
                </c:pt>
                <c:pt idx="9">
                  <c:v>12</c:v>
                </c:pt>
                <c:pt idx="10">
                  <c:v>462</c:v>
                </c:pt>
                <c:pt idx="11">
                  <c:v>144</c:v>
                </c:pt>
                <c:pt idx="12">
                  <c:v>120</c:v>
                </c:pt>
                <c:pt idx="13">
                  <c:v>54</c:v>
                </c:pt>
                <c:pt idx="14">
                  <c:v>234</c:v>
                </c:pt>
                <c:pt idx="15">
                  <c:v>66</c:v>
                </c:pt>
                <c:pt idx="16">
                  <c:v>87</c:v>
                </c:pt>
                <c:pt idx="17">
                  <c:v>339</c:v>
                </c:pt>
                <c:pt idx="18">
                  <c:v>144</c:v>
                </c:pt>
                <c:pt idx="19">
                  <c:v>162</c:v>
                </c:pt>
                <c:pt idx="20">
                  <c:v>90</c:v>
                </c:pt>
                <c:pt idx="21">
                  <c:v>234</c:v>
                </c:pt>
                <c:pt idx="22">
                  <c:v>141</c:v>
                </c:pt>
                <c:pt idx="23">
                  <c:v>204</c:v>
                </c:pt>
                <c:pt idx="24">
                  <c:v>186</c:v>
                </c:pt>
                <c:pt idx="25">
                  <c:v>231</c:v>
                </c:pt>
                <c:pt idx="26">
                  <c:v>168</c:v>
                </c:pt>
                <c:pt idx="27">
                  <c:v>195</c:v>
                </c:pt>
                <c:pt idx="28">
                  <c:v>15</c:v>
                </c:pt>
                <c:pt idx="29">
                  <c:v>30</c:v>
                </c:pt>
                <c:pt idx="30">
                  <c:v>102</c:v>
                </c:pt>
                <c:pt idx="31">
                  <c:v>15</c:v>
                </c:pt>
                <c:pt idx="32">
                  <c:v>183</c:v>
                </c:pt>
                <c:pt idx="33">
                  <c:v>12</c:v>
                </c:pt>
                <c:pt idx="34">
                  <c:v>72</c:v>
                </c:pt>
                <c:pt idx="35">
                  <c:v>282</c:v>
                </c:pt>
                <c:pt idx="36">
                  <c:v>144</c:v>
                </c:pt>
                <c:pt idx="37">
                  <c:v>405</c:v>
                </c:pt>
                <c:pt idx="38">
                  <c:v>75</c:v>
                </c:pt>
                <c:pt idx="39">
                  <c:v>135</c:v>
                </c:pt>
                <c:pt idx="40">
                  <c:v>21</c:v>
                </c:pt>
                <c:pt idx="41">
                  <c:v>153</c:v>
                </c:pt>
                <c:pt idx="42">
                  <c:v>15</c:v>
                </c:pt>
                <c:pt idx="43">
                  <c:v>255</c:v>
                </c:pt>
                <c:pt idx="44">
                  <c:v>18</c:v>
                </c:pt>
                <c:pt idx="45">
                  <c:v>189</c:v>
                </c:pt>
                <c:pt idx="46">
                  <c:v>21</c:v>
                </c:pt>
                <c:pt idx="47">
                  <c:v>36</c:v>
                </c:pt>
                <c:pt idx="48">
                  <c:v>75</c:v>
                </c:pt>
                <c:pt idx="49">
                  <c:v>156</c:v>
                </c:pt>
                <c:pt idx="50">
                  <c:v>39</c:v>
                </c:pt>
                <c:pt idx="51">
                  <c:v>63</c:v>
                </c:pt>
                <c:pt idx="52">
                  <c:v>75</c:v>
                </c:pt>
                <c:pt idx="53">
                  <c:v>183</c:v>
                </c:pt>
                <c:pt idx="54">
                  <c:v>69</c:v>
                </c:pt>
                <c:pt idx="55">
                  <c:v>30</c:v>
                </c:pt>
                <c:pt idx="56">
                  <c:v>39</c:v>
                </c:pt>
                <c:pt idx="57">
                  <c:v>504</c:v>
                </c:pt>
                <c:pt idx="58">
                  <c:v>273</c:v>
                </c:pt>
                <c:pt idx="59">
                  <c:v>48</c:v>
                </c:pt>
                <c:pt idx="60">
                  <c:v>207</c:v>
                </c:pt>
                <c:pt idx="61">
                  <c:v>9</c:v>
                </c:pt>
                <c:pt idx="62">
                  <c:v>261</c:v>
                </c:pt>
                <c:pt idx="63">
                  <c:v>6</c:v>
                </c:pt>
                <c:pt idx="64">
                  <c:v>30</c:v>
                </c:pt>
                <c:pt idx="65">
                  <c:v>138</c:v>
                </c:pt>
                <c:pt idx="66">
                  <c:v>111</c:v>
                </c:pt>
                <c:pt idx="67">
                  <c:v>15</c:v>
                </c:pt>
                <c:pt idx="68">
                  <c:v>162</c:v>
                </c:pt>
                <c:pt idx="69">
                  <c:v>195</c:v>
                </c:pt>
                <c:pt idx="70">
                  <c:v>525</c:v>
                </c:pt>
                <c:pt idx="71">
                  <c:v>48</c:v>
                </c:pt>
                <c:pt idx="72">
                  <c:v>150</c:v>
                </c:pt>
                <c:pt idx="73">
                  <c:v>492</c:v>
                </c:pt>
                <c:pt idx="74">
                  <c:v>102</c:v>
                </c:pt>
                <c:pt idx="75">
                  <c:v>165</c:v>
                </c:pt>
                <c:pt idx="76">
                  <c:v>309</c:v>
                </c:pt>
                <c:pt idx="77">
                  <c:v>156</c:v>
                </c:pt>
                <c:pt idx="78">
                  <c:v>159</c:v>
                </c:pt>
                <c:pt idx="79">
                  <c:v>201</c:v>
                </c:pt>
                <c:pt idx="80">
                  <c:v>210</c:v>
                </c:pt>
                <c:pt idx="81">
                  <c:v>51</c:v>
                </c:pt>
                <c:pt idx="82">
                  <c:v>39</c:v>
                </c:pt>
                <c:pt idx="83">
                  <c:v>279</c:v>
                </c:pt>
                <c:pt idx="84">
                  <c:v>123</c:v>
                </c:pt>
                <c:pt idx="85">
                  <c:v>81</c:v>
                </c:pt>
                <c:pt idx="86">
                  <c:v>21</c:v>
                </c:pt>
                <c:pt idx="87">
                  <c:v>162</c:v>
                </c:pt>
                <c:pt idx="88">
                  <c:v>228</c:v>
                </c:pt>
                <c:pt idx="89">
                  <c:v>342</c:v>
                </c:pt>
                <c:pt idx="90">
                  <c:v>54</c:v>
                </c:pt>
                <c:pt idx="91">
                  <c:v>216</c:v>
                </c:pt>
                <c:pt idx="92">
                  <c:v>54</c:v>
                </c:pt>
                <c:pt idx="93">
                  <c:v>75</c:v>
                </c:pt>
                <c:pt idx="94">
                  <c:v>93</c:v>
                </c:pt>
                <c:pt idx="95">
                  <c:v>156</c:v>
                </c:pt>
                <c:pt idx="96">
                  <c:v>9</c:v>
                </c:pt>
                <c:pt idx="97">
                  <c:v>18</c:v>
                </c:pt>
                <c:pt idx="98">
                  <c:v>234</c:v>
                </c:pt>
                <c:pt idx="99">
                  <c:v>312</c:v>
                </c:pt>
                <c:pt idx="100">
                  <c:v>300</c:v>
                </c:pt>
                <c:pt idx="101">
                  <c:v>519</c:v>
                </c:pt>
                <c:pt idx="102">
                  <c:v>9</c:v>
                </c:pt>
                <c:pt idx="103">
                  <c:v>9</c:v>
                </c:pt>
                <c:pt idx="104">
                  <c:v>90</c:v>
                </c:pt>
                <c:pt idx="105">
                  <c:v>96</c:v>
                </c:pt>
                <c:pt idx="106">
                  <c:v>21</c:v>
                </c:pt>
                <c:pt idx="107">
                  <c:v>48</c:v>
                </c:pt>
                <c:pt idx="108">
                  <c:v>72</c:v>
                </c:pt>
                <c:pt idx="109">
                  <c:v>168</c:v>
                </c:pt>
                <c:pt idx="110">
                  <c:v>51</c:v>
                </c:pt>
                <c:pt idx="111">
                  <c:v>192</c:v>
                </c:pt>
                <c:pt idx="112">
                  <c:v>225</c:v>
                </c:pt>
                <c:pt idx="113">
                  <c:v>456</c:v>
                </c:pt>
                <c:pt idx="114">
                  <c:v>93</c:v>
                </c:pt>
                <c:pt idx="115">
                  <c:v>48</c:v>
                </c:pt>
                <c:pt idx="116">
                  <c:v>102</c:v>
                </c:pt>
                <c:pt idx="117">
                  <c:v>252</c:v>
                </c:pt>
                <c:pt idx="118">
                  <c:v>138</c:v>
                </c:pt>
                <c:pt idx="119">
                  <c:v>90</c:v>
                </c:pt>
                <c:pt idx="120">
                  <c:v>240</c:v>
                </c:pt>
                <c:pt idx="121">
                  <c:v>102</c:v>
                </c:pt>
                <c:pt idx="122">
                  <c:v>129</c:v>
                </c:pt>
                <c:pt idx="123">
                  <c:v>300</c:v>
                </c:pt>
                <c:pt idx="124">
                  <c:v>135</c:v>
                </c:pt>
                <c:pt idx="125">
                  <c:v>114</c:v>
                </c:pt>
                <c:pt idx="126">
                  <c:v>63</c:v>
                </c:pt>
                <c:pt idx="127">
                  <c:v>252</c:v>
                </c:pt>
                <c:pt idx="128">
                  <c:v>303</c:v>
                </c:pt>
                <c:pt idx="129">
                  <c:v>246</c:v>
                </c:pt>
                <c:pt idx="130">
                  <c:v>84</c:v>
                </c:pt>
                <c:pt idx="131">
                  <c:v>39</c:v>
                </c:pt>
                <c:pt idx="132">
                  <c:v>348</c:v>
                </c:pt>
                <c:pt idx="133">
                  <c:v>48</c:v>
                </c:pt>
                <c:pt idx="134">
                  <c:v>75</c:v>
                </c:pt>
                <c:pt idx="135">
                  <c:v>258</c:v>
                </c:pt>
                <c:pt idx="136">
                  <c:v>27</c:v>
                </c:pt>
                <c:pt idx="137">
                  <c:v>213</c:v>
                </c:pt>
                <c:pt idx="138">
                  <c:v>357</c:v>
                </c:pt>
                <c:pt idx="139">
                  <c:v>207</c:v>
                </c:pt>
                <c:pt idx="140">
                  <c:v>150</c:v>
                </c:pt>
                <c:pt idx="141">
                  <c:v>204</c:v>
                </c:pt>
                <c:pt idx="142">
                  <c:v>21</c:v>
                </c:pt>
                <c:pt idx="143">
                  <c:v>174</c:v>
                </c:pt>
                <c:pt idx="144">
                  <c:v>201</c:v>
                </c:pt>
                <c:pt idx="145">
                  <c:v>510</c:v>
                </c:pt>
                <c:pt idx="146">
                  <c:v>378</c:v>
                </c:pt>
                <c:pt idx="147">
                  <c:v>27</c:v>
                </c:pt>
                <c:pt idx="148">
                  <c:v>117</c:v>
                </c:pt>
                <c:pt idx="149">
                  <c:v>36</c:v>
                </c:pt>
                <c:pt idx="150">
                  <c:v>126</c:v>
                </c:pt>
                <c:pt idx="151">
                  <c:v>72</c:v>
                </c:pt>
                <c:pt idx="152">
                  <c:v>42</c:v>
                </c:pt>
                <c:pt idx="153">
                  <c:v>135</c:v>
                </c:pt>
                <c:pt idx="154">
                  <c:v>189</c:v>
                </c:pt>
                <c:pt idx="155">
                  <c:v>459</c:v>
                </c:pt>
                <c:pt idx="156">
                  <c:v>201</c:v>
                </c:pt>
                <c:pt idx="157">
                  <c:v>366</c:v>
                </c:pt>
                <c:pt idx="158">
                  <c:v>324</c:v>
                </c:pt>
                <c:pt idx="159">
                  <c:v>243</c:v>
                </c:pt>
                <c:pt idx="160">
                  <c:v>213</c:v>
                </c:pt>
                <c:pt idx="161">
                  <c:v>447</c:v>
                </c:pt>
                <c:pt idx="162">
                  <c:v>297</c:v>
                </c:pt>
                <c:pt idx="163">
                  <c:v>27</c:v>
                </c:pt>
                <c:pt idx="164">
                  <c:v>75</c:v>
                </c:pt>
                <c:pt idx="165">
                  <c:v>30</c:v>
                </c:pt>
                <c:pt idx="166">
                  <c:v>177</c:v>
                </c:pt>
                <c:pt idx="167">
                  <c:v>159</c:v>
                </c:pt>
                <c:pt idx="168">
                  <c:v>306</c:v>
                </c:pt>
                <c:pt idx="169">
                  <c:v>18</c:v>
                </c:pt>
                <c:pt idx="170">
                  <c:v>240</c:v>
                </c:pt>
                <c:pt idx="171">
                  <c:v>93</c:v>
                </c:pt>
                <c:pt idx="172">
                  <c:v>9</c:v>
                </c:pt>
                <c:pt idx="173">
                  <c:v>219</c:v>
                </c:pt>
                <c:pt idx="174">
                  <c:v>141</c:v>
                </c:pt>
                <c:pt idx="175">
                  <c:v>123</c:v>
                </c:pt>
                <c:pt idx="176">
                  <c:v>51</c:v>
                </c:pt>
                <c:pt idx="177">
                  <c:v>120</c:v>
                </c:pt>
                <c:pt idx="178">
                  <c:v>27</c:v>
                </c:pt>
                <c:pt idx="179">
                  <c:v>204</c:v>
                </c:pt>
                <c:pt idx="180">
                  <c:v>123</c:v>
                </c:pt>
                <c:pt idx="181">
                  <c:v>27</c:v>
                </c:pt>
                <c:pt idx="182">
                  <c:v>177</c:v>
                </c:pt>
                <c:pt idx="183">
                  <c:v>171</c:v>
                </c:pt>
                <c:pt idx="184">
                  <c:v>204</c:v>
                </c:pt>
                <c:pt idx="185">
                  <c:v>276</c:v>
                </c:pt>
                <c:pt idx="186">
                  <c:v>45</c:v>
                </c:pt>
                <c:pt idx="187">
                  <c:v>45</c:v>
                </c:pt>
                <c:pt idx="188">
                  <c:v>177</c:v>
                </c:pt>
                <c:pt idx="189">
                  <c:v>63</c:v>
                </c:pt>
                <c:pt idx="190">
                  <c:v>204</c:v>
                </c:pt>
                <c:pt idx="191">
                  <c:v>195</c:v>
                </c:pt>
                <c:pt idx="192">
                  <c:v>369</c:v>
                </c:pt>
                <c:pt idx="193">
                  <c:v>42</c:v>
                </c:pt>
                <c:pt idx="194">
                  <c:v>81</c:v>
                </c:pt>
                <c:pt idx="195">
                  <c:v>246</c:v>
                </c:pt>
                <c:pt idx="196">
                  <c:v>174</c:v>
                </c:pt>
                <c:pt idx="197">
                  <c:v>81</c:v>
                </c:pt>
                <c:pt idx="198">
                  <c:v>372</c:v>
                </c:pt>
                <c:pt idx="199">
                  <c:v>174</c:v>
                </c:pt>
                <c:pt idx="200">
                  <c:v>84</c:v>
                </c:pt>
                <c:pt idx="201">
                  <c:v>225</c:v>
                </c:pt>
                <c:pt idx="202">
                  <c:v>105</c:v>
                </c:pt>
                <c:pt idx="203">
                  <c:v>225</c:v>
                </c:pt>
                <c:pt idx="204">
                  <c:v>54</c:v>
                </c:pt>
                <c:pt idx="205">
                  <c:v>0</c:v>
                </c:pt>
                <c:pt idx="206">
                  <c:v>171</c:v>
                </c:pt>
                <c:pt idx="207">
                  <c:v>189</c:v>
                </c:pt>
                <c:pt idx="208">
                  <c:v>270</c:v>
                </c:pt>
                <c:pt idx="209">
                  <c:v>63</c:v>
                </c:pt>
                <c:pt idx="210">
                  <c:v>21</c:v>
                </c:pt>
                <c:pt idx="211">
                  <c:v>207</c:v>
                </c:pt>
                <c:pt idx="212">
                  <c:v>96</c:v>
                </c:pt>
                <c:pt idx="213">
                  <c:v>81</c:v>
                </c:pt>
                <c:pt idx="214">
                  <c:v>306</c:v>
                </c:pt>
                <c:pt idx="215">
                  <c:v>279</c:v>
                </c:pt>
                <c:pt idx="216">
                  <c:v>3</c:v>
                </c:pt>
                <c:pt idx="217">
                  <c:v>198</c:v>
                </c:pt>
                <c:pt idx="218">
                  <c:v>249</c:v>
                </c:pt>
                <c:pt idx="219">
                  <c:v>75</c:v>
                </c:pt>
                <c:pt idx="220">
                  <c:v>189</c:v>
                </c:pt>
                <c:pt idx="221">
                  <c:v>87</c:v>
                </c:pt>
                <c:pt idx="222">
                  <c:v>174</c:v>
                </c:pt>
                <c:pt idx="223">
                  <c:v>36</c:v>
                </c:pt>
                <c:pt idx="224">
                  <c:v>60</c:v>
                </c:pt>
                <c:pt idx="225">
                  <c:v>78</c:v>
                </c:pt>
                <c:pt idx="226">
                  <c:v>57</c:v>
                </c:pt>
                <c:pt idx="227">
                  <c:v>45</c:v>
                </c:pt>
                <c:pt idx="228">
                  <c:v>3</c:v>
                </c:pt>
                <c:pt idx="229">
                  <c:v>6</c:v>
                </c:pt>
                <c:pt idx="230">
                  <c:v>21</c:v>
                </c:pt>
                <c:pt idx="231">
                  <c:v>3</c:v>
                </c:pt>
                <c:pt idx="232">
                  <c:v>288</c:v>
                </c:pt>
                <c:pt idx="233">
                  <c:v>30</c:v>
                </c:pt>
                <c:pt idx="234">
                  <c:v>87</c:v>
                </c:pt>
                <c:pt idx="235">
                  <c:v>30</c:v>
                </c:pt>
                <c:pt idx="236">
                  <c:v>168</c:v>
                </c:pt>
                <c:pt idx="237">
                  <c:v>306</c:v>
                </c:pt>
                <c:pt idx="238">
                  <c:v>402</c:v>
                </c:pt>
                <c:pt idx="239">
                  <c:v>327</c:v>
                </c:pt>
                <c:pt idx="240">
                  <c:v>93</c:v>
                </c:pt>
                <c:pt idx="241">
                  <c:v>96</c:v>
                </c:pt>
                <c:pt idx="242">
                  <c:v>27</c:v>
                </c:pt>
                <c:pt idx="243">
                  <c:v>99</c:v>
                </c:pt>
                <c:pt idx="244">
                  <c:v>87</c:v>
                </c:pt>
                <c:pt idx="245">
                  <c:v>288</c:v>
                </c:pt>
                <c:pt idx="246">
                  <c:v>363</c:v>
                </c:pt>
                <c:pt idx="247">
                  <c:v>87</c:v>
                </c:pt>
                <c:pt idx="248">
                  <c:v>150</c:v>
                </c:pt>
                <c:pt idx="249">
                  <c:v>303</c:v>
                </c:pt>
                <c:pt idx="250">
                  <c:v>288</c:v>
                </c:pt>
                <c:pt idx="251">
                  <c:v>75</c:v>
                </c:pt>
                <c:pt idx="252">
                  <c:v>39</c:v>
                </c:pt>
                <c:pt idx="253">
                  <c:v>123</c:v>
                </c:pt>
                <c:pt idx="254">
                  <c:v>36</c:v>
                </c:pt>
                <c:pt idx="255">
                  <c:v>237</c:v>
                </c:pt>
                <c:pt idx="256">
                  <c:v>201</c:v>
                </c:pt>
                <c:pt idx="257">
                  <c:v>48</c:v>
                </c:pt>
                <c:pt idx="258">
                  <c:v>84</c:v>
                </c:pt>
                <c:pt idx="259">
                  <c:v>87</c:v>
                </c:pt>
                <c:pt idx="260">
                  <c:v>312</c:v>
                </c:pt>
                <c:pt idx="261">
                  <c:v>102</c:v>
                </c:pt>
                <c:pt idx="262">
                  <c:v>78</c:v>
                </c:pt>
                <c:pt idx="263">
                  <c:v>117</c:v>
                </c:pt>
                <c:pt idx="264">
                  <c:v>99</c:v>
                </c:pt>
                <c:pt idx="265">
                  <c:v>48</c:v>
                </c:pt>
                <c:pt idx="266">
                  <c:v>24</c:v>
                </c:pt>
                <c:pt idx="267">
                  <c:v>42</c:v>
                </c:pt>
                <c:pt idx="268">
                  <c:v>270</c:v>
                </c:pt>
                <c:pt idx="269">
                  <c:v>150</c:v>
                </c:pt>
                <c:pt idx="270">
                  <c:v>42</c:v>
                </c:pt>
                <c:pt idx="271">
                  <c:v>126</c:v>
                </c:pt>
                <c:pt idx="272">
                  <c:v>6</c:v>
                </c:pt>
                <c:pt idx="273">
                  <c:v>276</c:v>
                </c:pt>
                <c:pt idx="274">
                  <c:v>93</c:v>
                </c:pt>
                <c:pt idx="275">
                  <c:v>246</c:v>
                </c:pt>
                <c:pt idx="276">
                  <c:v>3</c:v>
                </c:pt>
                <c:pt idx="277">
                  <c:v>63</c:v>
                </c:pt>
                <c:pt idx="278">
                  <c:v>246</c:v>
                </c:pt>
                <c:pt idx="279">
                  <c:v>120</c:v>
                </c:pt>
                <c:pt idx="280">
                  <c:v>348</c:v>
                </c:pt>
                <c:pt idx="281">
                  <c:v>126</c:v>
                </c:pt>
                <c:pt idx="282">
                  <c:v>123</c:v>
                </c:pt>
                <c:pt idx="283">
                  <c:v>45</c:v>
                </c:pt>
                <c:pt idx="284">
                  <c:v>126</c:v>
                </c:pt>
                <c:pt idx="285">
                  <c:v>72</c:v>
                </c:pt>
                <c:pt idx="286">
                  <c:v>135</c:v>
                </c:pt>
                <c:pt idx="287">
                  <c:v>24</c:v>
                </c:pt>
                <c:pt idx="288">
                  <c:v>117</c:v>
                </c:pt>
                <c:pt idx="289">
                  <c:v>51</c:v>
                </c:pt>
                <c:pt idx="290">
                  <c:v>36</c:v>
                </c:pt>
                <c:pt idx="291">
                  <c:v>144</c:v>
                </c:pt>
                <c:pt idx="292">
                  <c:v>114</c:v>
                </c:pt>
                <c:pt idx="293">
                  <c:v>54</c:v>
                </c:pt>
                <c:pt idx="294">
                  <c:v>333</c:v>
                </c:pt>
                <c:pt idx="295">
                  <c:v>366</c:v>
                </c:pt>
                <c:pt idx="296">
                  <c:v>303</c:v>
                </c:pt>
                <c:pt idx="297">
                  <c:v>126</c:v>
                </c:pt>
                <c:pt idx="298">
                  <c:v>231</c:v>
                </c:pt>
                <c:pt idx="299">
                  <c:v>102</c:v>
                </c:pt>
              </c:numCache>
            </c:numRef>
          </c:yVal>
          <c:smooth val="0"/>
          <c:extLst>
            <c:ext xmlns:c16="http://schemas.microsoft.com/office/drawing/2014/chart" uri="{C3380CC4-5D6E-409C-BE32-E72D297353CC}">
              <c16:uniqueId val="{00000000-4CE8-48F1-BCD1-0AAB81652237}"/>
            </c:ext>
          </c:extLst>
        </c:ser>
        <c:dLbls>
          <c:showLegendKey val="0"/>
          <c:showVal val="0"/>
          <c:showCatName val="0"/>
          <c:showSerName val="0"/>
          <c:showPercent val="0"/>
          <c:showBubbleSize val="0"/>
        </c:dLbls>
        <c:axId val="636330072"/>
        <c:axId val="636328432"/>
      </c:scatterChart>
      <c:valAx>
        <c:axId val="636330072"/>
        <c:scaling>
          <c:orientation val="minMax"/>
        </c:scaling>
        <c:delete val="0"/>
        <c:axPos val="b"/>
        <c:majorGridlines>
          <c:spPr>
            <a:ln w="9525" cap="flat" cmpd="sng" algn="ctr">
              <a:solidFill>
                <a:schemeClr val="dk1">
                  <a:lumMod val="15000"/>
                  <a:lumOff val="85000"/>
                </a:schemeClr>
              </a:solidFill>
              <a:round/>
            </a:ln>
            <a:effectLst/>
          </c:spPr>
        </c:majorGridlines>
        <c:numFmt formatCode="&quot;$&quot;#,##0_);[Red]\(&quot;$&quot;#,##0\)" sourceLinked="1"/>
        <c:majorTickMark val="none"/>
        <c:minorTickMark val="none"/>
        <c:tickLblPos val="nextTo"/>
        <c:spPr>
          <a:noFill/>
          <a:ln w="9525" cap="rnd">
            <a:solidFill>
              <a:schemeClr val="dk1">
                <a:lumMod val="20000"/>
                <a:lumOff val="80000"/>
              </a:schemeClr>
            </a:solidFill>
            <a:round/>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636328432"/>
        <c:crosses val="autoZero"/>
        <c:crossBetween val="midCat"/>
      </c:valAx>
      <c:valAx>
        <c:axId val="636328432"/>
        <c:scaling>
          <c:orientation val="minMax"/>
        </c:scaling>
        <c:delete val="0"/>
        <c:axPos val="l"/>
        <c:majorGridlines>
          <c:spPr>
            <a:ln w="9525" cap="flat" cmpd="sng" algn="ctr">
              <a:solidFill>
                <a:schemeClr val="dk1">
                  <a:lumMod val="15000"/>
                  <a:lumOff val="85000"/>
                </a:schemeClr>
              </a:solidFill>
              <a:round/>
            </a:ln>
            <a:effectLst/>
          </c:spPr>
        </c:majorGridlines>
        <c:numFmt formatCode="#,##0" sourceLinked="1"/>
        <c:majorTickMark val="none"/>
        <c:minorTickMark val="none"/>
        <c:tickLblPos val="nextTo"/>
        <c:spPr>
          <a:noFill/>
          <a:ln w="9525" cap="rnd">
            <a:solidFill>
              <a:schemeClr val="dk1">
                <a:lumMod val="25000"/>
                <a:lumOff val="75000"/>
              </a:schemeClr>
            </a:solidFill>
            <a:round/>
          </a:ln>
          <a:effectLst/>
        </c:spPr>
        <c:txPr>
          <a:bodyPr rot="-60000000" spcFirstLastPara="1" vertOverflow="ellipsis" vert="horz" wrap="square" anchor="ctr" anchorCtr="1"/>
          <a:lstStyle/>
          <a:p>
            <a:pPr>
              <a:defRPr sz="900" b="0" i="0" u="none" strike="noStrike" kern="1200" spc="0" baseline="0">
                <a:solidFill>
                  <a:schemeClr val="dk1">
                    <a:lumMod val="65000"/>
                    <a:lumOff val="35000"/>
                  </a:schemeClr>
                </a:solidFill>
                <a:latin typeface="+mn-lt"/>
                <a:ea typeface="+mn-ea"/>
                <a:cs typeface="+mn-cs"/>
              </a:defRPr>
            </a:pPr>
            <a:endParaRPr lang="en-US"/>
          </a:p>
        </c:txPr>
        <c:crossAx val="636330072"/>
        <c:crosses val="autoZero"/>
        <c:crossBetween val="midCat"/>
      </c:valAx>
      <c:spPr>
        <a:gradFill>
          <a:gsLst>
            <a:gs pos="100000">
              <a:schemeClr val="lt1">
                <a:lumMod val="95000"/>
              </a:schemeClr>
            </a:gs>
            <a:gs pos="0">
              <a:schemeClr val="lt1">
                <a:alpha val="0"/>
              </a:schemeClr>
            </a:gs>
          </a:gsLst>
          <a:lin ang="5400000" scaled="0"/>
        </a:gra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[beginner-DA-course-blank.xlsx]Pivot report-6!PivotTable25</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report-6'!$B$3</c:f>
              <c:strCache>
                <c:ptCount val="1"/>
                <c:pt idx="0">
                  <c:v>Total</c:v>
                </c:pt>
              </c:strCache>
            </c:strRef>
          </c:tx>
          <c:spPr>
            <a:solidFill>
              <a:schemeClr val="accent1"/>
            </a:solidFill>
            <a:ln>
              <a:noFill/>
            </a:ln>
            <a:effectLst/>
          </c:spPr>
          <c:invertIfNegative val="0"/>
          <c:cat>
            <c:strRef>
              <c:f>'Pivot report-6'!$A$4:$A$10</c:f>
              <c:strCache>
                <c:ptCount val="6"/>
                <c:pt idx="0">
                  <c:v>Australia</c:v>
                </c:pt>
                <c:pt idx="1">
                  <c:v>Canada</c:v>
                </c:pt>
                <c:pt idx="2">
                  <c:v>India</c:v>
                </c:pt>
                <c:pt idx="3">
                  <c:v>New Zealand</c:v>
                </c:pt>
                <c:pt idx="4">
                  <c:v>UK</c:v>
                </c:pt>
                <c:pt idx="5">
                  <c:v>USA</c:v>
                </c:pt>
              </c:strCache>
            </c:strRef>
          </c:cat>
          <c:val>
            <c:numRef>
              <c:f>'Pivot report-6'!$B$4:$B$10</c:f>
              <c:numCache>
                <c:formatCode>General</c:formatCode>
                <c:ptCount val="6"/>
                <c:pt idx="0">
                  <c:v>463386</c:v>
                </c:pt>
                <c:pt idx="1">
                  <c:v>548324</c:v>
                </c:pt>
                <c:pt idx="2">
                  <c:v>517993</c:v>
                </c:pt>
                <c:pt idx="3">
                  <c:v>495901</c:v>
                </c:pt>
                <c:pt idx="4">
                  <c:v>426902</c:v>
                </c:pt>
                <c:pt idx="5">
                  <c:v>475111</c:v>
                </c:pt>
              </c:numCache>
            </c:numRef>
          </c:val>
          <c:extLst>
            <c:ext xmlns:c16="http://schemas.microsoft.com/office/drawing/2014/chart" uri="{C3380CC4-5D6E-409C-BE32-E72D297353CC}">
              <c16:uniqueId val="{00000001-885F-4B4C-9BCE-FB8AA23830F8}"/>
            </c:ext>
          </c:extLst>
        </c:ser>
        <c:dLbls>
          <c:showLegendKey val="0"/>
          <c:showVal val="0"/>
          <c:showCatName val="0"/>
          <c:showSerName val="0"/>
          <c:showPercent val="0"/>
          <c:showBubbleSize val="0"/>
        </c:dLbls>
        <c:gapWidth val="219"/>
        <c:overlap val="-27"/>
        <c:axId val="579335976"/>
        <c:axId val="579338928"/>
      </c:barChart>
      <c:catAx>
        <c:axId val="5793359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9338928"/>
        <c:crosses val="autoZero"/>
        <c:auto val="1"/>
        <c:lblAlgn val="ctr"/>
        <c:lblOffset val="100"/>
        <c:noMultiLvlLbl val="0"/>
      </c:catAx>
      <c:valAx>
        <c:axId val="5793389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93359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[beginner-DA-course-blank.xlsx]Pivot report-7!PivotTable26</c:name>
    <c:fmtId val="0"/>
  </c:pivotSource>
  <c:chart>
    <c:title>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n-US"/>
        </a:p>
      </c:txPr>
    </c:title>
    <c:autoTitleDeleted val="0"/>
    <c:pivotFmts>
      <c:pivotFmt>
        <c:idx val="0"/>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report-7'!$B$1</c:f>
              <c:strCache>
                <c:ptCount val="1"/>
                <c:pt idx="0">
                  <c:v>Total</c:v>
                </c:pt>
              </c:strCache>
            </c:strRef>
          </c:tx>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report-7'!$A$2:$A$7</c:f>
              <c:strCache>
                <c:ptCount val="5"/>
                <c:pt idx="0">
                  <c:v>Ches Bonnell</c:v>
                </c:pt>
                <c:pt idx="1">
                  <c:v>Gigi Bohling</c:v>
                </c:pt>
                <c:pt idx="2">
                  <c:v>Gunar Cockshoot</c:v>
                </c:pt>
                <c:pt idx="3">
                  <c:v>Husein Augar</c:v>
                </c:pt>
                <c:pt idx="4">
                  <c:v>Curtice Advani</c:v>
                </c:pt>
              </c:strCache>
            </c:strRef>
          </c:cat>
          <c:val>
            <c:numRef>
              <c:f>'Pivot report-7'!$B$2:$B$7</c:f>
              <c:numCache>
                <c:formatCode>General</c:formatCode>
                <c:ptCount val="5"/>
                <c:pt idx="0">
                  <c:v>76825</c:v>
                </c:pt>
                <c:pt idx="1">
                  <c:v>65044</c:v>
                </c:pt>
                <c:pt idx="2">
                  <c:v>64134</c:v>
                </c:pt>
                <c:pt idx="3">
                  <c:v>59808</c:v>
                </c:pt>
                <c:pt idx="4">
                  <c:v>51681</c:v>
                </c:pt>
              </c:numCache>
            </c:numRef>
          </c:val>
          <c:extLst>
            <c:ext xmlns:c16="http://schemas.microsoft.com/office/drawing/2014/chart" uri="{C3380CC4-5D6E-409C-BE32-E72D297353CC}">
              <c16:uniqueId val="{00000001-232F-48B5-94BA-D08AA7D74941}"/>
            </c:ext>
          </c:extLst>
        </c:ser>
        <c:dLbls>
          <c:dLblPos val="inEnd"/>
          <c:showLegendKey val="0"/>
          <c:showVal val="1"/>
          <c:showCatName val="0"/>
          <c:showSerName val="0"/>
          <c:showPercent val="0"/>
          <c:showBubbleSize val="0"/>
        </c:dLbls>
        <c:gapWidth val="41"/>
        <c:axId val="580177904"/>
        <c:axId val="580178232"/>
      </c:barChart>
      <c:catAx>
        <c:axId val="58017790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580178232"/>
        <c:crosses val="autoZero"/>
        <c:auto val="1"/>
        <c:lblAlgn val="ctr"/>
        <c:lblOffset val="100"/>
        <c:noMultiLvlLbl val="0"/>
      </c:catAx>
      <c:valAx>
        <c:axId val="580178232"/>
        <c:scaling>
          <c:orientation val="minMax"/>
        </c:scaling>
        <c:delete val="1"/>
        <c:axPos val="l"/>
        <c:numFmt formatCode="General" sourceLinked="1"/>
        <c:majorTickMark val="none"/>
        <c:minorTickMark val="none"/>
        <c:tickLblPos val="nextTo"/>
        <c:crossAx val="5801779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plotArea>
      <cx:plotAreaRegion>
        <cx:series layoutId="boxWhisker" uniqueId="{328C6C3E-4A00-4861-A7E9-3D0E8F1E5EE9}">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title pos="t" align="ctr" overlay="0"/>
    <cx:plotArea>
      <cx:plotAreaRegion>
        <cx:series layoutId="boxWhisker" uniqueId="{C2BF84BF-8827-4490-86A7-D4BEBE4073F5}">
          <cx:tx>
            <cx:txData>
              <cx:f>_xlchart.v1.1</cx:f>
              <cx:v>Amount</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_xlchart.v1.4</cx:f>
      </cx:numDim>
    </cx:data>
  </cx:chartData>
  <cx:chart>
    <cx:title pos="t" align="ctr" overlay="0">
      <cx:tx>
        <cx:txData>
          <cx:v>Amount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Amount</a:t>
          </a:r>
        </a:p>
      </cx:txPr>
    </cx:title>
    <cx:plotArea>
      <cx:plotAreaRegion>
        <cx:series layoutId="boxWhisker" uniqueId="{439164EE-3F47-41EB-A547-0AF07AD463E9}">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numDim type="val">
        <cx:f>_xlchart.v1.5</cx:f>
      </cx:numDim>
    </cx:data>
  </cx:chartData>
  <cx:chart>
    <cx:title pos="t" align="ctr" overlay="0">
      <cx:tx>
        <cx:txData>
          <cx:v>Customer</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Customer</a:t>
          </a:r>
        </a:p>
      </cx:txPr>
    </cx:title>
    <cx:plotArea>
      <cx:plotAreaRegion>
        <cx:series layoutId="boxWhisker" uniqueId="{E642C72E-1EFD-4991-906A-77CCD8DA01E1}">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hyperlink" Target="https://chandoo.org/wp/" TargetMode="External"/></Relationships>
</file>

<file path=xl/drawings/_rels/drawing4.xml.rels><?xml version="1.0" encoding="UTF-8" standalone="yes"?>
<Relationships xmlns="http://schemas.openxmlformats.org/package/2006/relationships"><Relationship Id="rId3" Type="http://schemas.microsoft.com/office/2014/relationships/chartEx" Target="../charts/chartEx2.xml"/><Relationship Id="rId2" Type="http://schemas.microsoft.com/office/2014/relationships/chartEx" Target="../charts/chartEx1.xml"/><Relationship Id="rId1" Type="http://schemas.openxmlformats.org/officeDocument/2006/relationships/chart" Target="../charts/chart3.xml"/></Relationships>
</file>

<file path=xl/drawings/_rels/drawing8.xml.rels><?xml version="1.0" encoding="UTF-8" standalone="yes"?>
<Relationships xmlns="http://schemas.openxmlformats.org/package/2006/relationships"><Relationship Id="rId1" Type="http://schemas.openxmlformats.org/officeDocument/2006/relationships/chart" Target="../charts/chart4.xml"/></Relationships>
</file>

<file path=xl/drawings/_rels/drawing9.xml.rels><?xml version="1.0" encoding="UTF-8" standalone="yes"?>
<Relationships xmlns="http://schemas.openxmlformats.org/package/2006/relationships"><Relationship Id="rId1" Type="http://schemas.openxmlformats.org/officeDocument/2006/relationships/chart" Target="../charts/chart5.xml"/></Relationships>
</file>

<file path=xl/drawings/_rels/drawing10.xml.rels><?xml version="1.0" encoding="UTF-8" standalone="yes"?>
<Relationships xmlns="http://schemas.openxmlformats.org/package/2006/relationships"><Relationship Id="rId2" Type="http://schemas.microsoft.com/office/2014/relationships/chartEx" Target="../charts/chartEx4.xml"/><Relationship Id="rId1" Type="http://schemas.microsoft.com/office/2014/relationships/chartEx" Target="../charts/chartEx3.xml"/></Relationships>
</file>

<file path=xl/drawings/drawing1.xml><?xml version="1.0" encoding="utf-8"?>
<xdr:wsDr xmlns:xdr="http://schemas.openxmlformats.org/drawingml/2006/spreadsheetDrawing" xmlns:a="http://schemas.openxmlformats.org/drawingml/2006/main">
  <xdr:twoCellAnchor>
    <xdr:from>
      <xdr:col>4</xdr:col>
      <xdr:colOff>374809</xdr:colOff>
      <xdr:row>0</xdr:row>
      <xdr:rowOff>53340</xdr:rowOff>
    </xdr:from>
    <xdr:to>
      <xdr:col>17</xdr:col>
      <xdr:colOff>15240</xdr:colOff>
      <xdr:row>17</xdr:row>
      <xdr:rowOff>87630</xdr:rowOff>
    </xdr:to>
    <xdr:graphicFrame macro="">
      <xdr:nvGraphicFramePr>
        <xdr:cNvPr id="2" name="Chart 1">
          <a:extLst>
            <a:ext uri="{FF2B5EF4-FFF2-40B4-BE49-F238E27FC236}">
              <a16:creationId xmlns:a16="http://schemas.microsoft.com/office/drawing/2014/main" id="{1E56D4D2-C698-4B2C-A0F2-8A4E493324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472440</xdr:colOff>
      <xdr:row>22</xdr:row>
      <xdr:rowOff>87630</xdr:rowOff>
    </xdr:from>
    <xdr:to>
      <xdr:col>14</xdr:col>
      <xdr:colOff>325375</xdr:colOff>
      <xdr:row>37</xdr:row>
      <xdr:rowOff>87630</xdr:rowOff>
    </xdr:to>
    <xdr:graphicFrame macro="">
      <xdr:nvGraphicFramePr>
        <xdr:cNvPr id="3" name="Chart 2">
          <a:extLst>
            <a:ext uri="{FF2B5EF4-FFF2-40B4-BE49-F238E27FC236}">
              <a16:creationId xmlns:a16="http://schemas.microsoft.com/office/drawing/2014/main" id="{5E56644F-F66E-4C08-A617-D78281E35D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19</xdr:col>
      <xdr:colOff>0</xdr:colOff>
      <xdr:row>7</xdr:row>
      <xdr:rowOff>0</xdr:rowOff>
    </xdr:from>
    <xdr:to>
      <xdr:col>22</xdr:col>
      <xdr:colOff>0</xdr:colOff>
      <xdr:row>20</xdr:row>
      <xdr:rowOff>89535</xdr:rowOff>
    </xdr:to>
    <mc:AlternateContent xmlns:mc="http://schemas.openxmlformats.org/markup-compatibility/2006" xmlns:a14="http://schemas.microsoft.com/office/drawing/2010/main">
      <mc:Choice Requires="a14">
        <xdr:graphicFrame macro="">
          <xdr:nvGraphicFramePr>
            <xdr:cNvPr id="4" name="Geography 4">
              <a:extLst>
                <a:ext uri="{FF2B5EF4-FFF2-40B4-BE49-F238E27FC236}">
                  <a16:creationId xmlns:a16="http://schemas.microsoft.com/office/drawing/2014/main" id="{72D2F45A-8D62-4317-B71D-CE0208F05A0B}"/>
                </a:ext>
              </a:extLst>
            </xdr:cNvPr>
            <xdr:cNvGraphicFramePr/>
          </xdr:nvGraphicFramePr>
          <xdr:xfrm>
            <a:off x="0" y="0"/>
            <a:ext cx="0" cy="0"/>
          </xdr:xfrm>
          <a:graphic>
            <a:graphicData uri="http://schemas.microsoft.com/office/drawing/2010/slicer">
              <sle:slicer xmlns:sle="http://schemas.microsoft.com/office/drawing/2010/slicer" name="Geography 4"/>
            </a:graphicData>
          </a:graphic>
        </xdr:graphicFrame>
      </mc:Choice>
      <mc:Fallback xmlns="">
        <xdr:sp macro="" textlink="">
          <xdr:nvSpPr>
            <xdr:cNvPr id="0" name=""/>
            <xdr:cNvSpPr>
              <a:spLocks noTextEdit="1"/>
            </xdr:cNvSpPr>
          </xdr:nvSpPr>
          <xdr:spPr>
            <a:xfrm>
              <a:off x="11582400" y="12801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0</xdr:colOff>
      <xdr:row>0</xdr:row>
      <xdr:rowOff>152482</xdr:rowOff>
    </xdr:from>
    <xdr:to>
      <xdr:col>12</xdr:col>
      <xdr:colOff>2314878</xdr:colOff>
      <xdr:row>2</xdr:row>
      <xdr:rowOff>0</xdr:rowOff>
    </xdr:to>
    <xdr:pic>
      <xdr:nvPicPr>
        <xdr:cNvPr id="3" name="Picture 2">
          <a:hlinkClick xmlns:r="http://schemas.openxmlformats.org/officeDocument/2006/relationships" r:id="rId1"/>
          <a:extLst>
            <a:ext uri="{FF2B5EF4-FFF2-40B4-BE49-F238E27FC236}">
              <a16:creationId xmlns:a16="http://schemas.microsoft.com/office/drawing/2014/main" id="{5CBC2403-2B8C-4B60-A7E9-569863564554}"/>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057" t="-9662" r="-3057" b="-9662"/>
        <a:stretch/>
      </xdr:blipFill>
      <xdr:spPr>
        <a:xfrm>
          <a:off x="7267575" y="152482"/>
          <a:ext cx="2314878" cy="704768"/>
        </a:xfrm>
        <a:prstGeom prst="roundRect">
          <a:avLst>
            <a:gd name="adj" fmla="val 9910"/>
          </a:avLst>
        </a:prstGeom>
        <a:solidFill>
          <a:schemeClr val="bg1"/>
        </a:solidFill>
      </xdr:spPr>
    </xdr:pic>
    <xdr:clientData/>
  </xdr:twoCellAnchor>
  <xdr:twoCellAnchor editAs="oneCell">
    <xdr:from>
      <xdr:col>1</xdr:col>
      <xdr:colOff>132755</xdr:colOff>
      <xdr:row>1</xdr:row>
      <xdr:rowOff>94655</xdr:rowOff>
    </xdr:from>
    <xdr:to>
      <xdr:col>2</xdr:col>
      <xdr:colOff>1143000</xdr:colOff>
      <xdr:row>8</xdr:row>
      <xdr:rowOff>19050</xdr:rowOff>
    </xdr:to>
    <xdr:pic>
      <xdr:nvPicPr>
        <xdr:cNvPr id="6" name="Picture 5">
          <a:extLst>
            <a:ext uri="{FF2B5EF4-FFF2-40B4-BE49-F238E27FC236}">
              <a16:creationId xmlns:a16="http://schemas.microsoft.com/office/drawing/2014/main" id="{04780D01-C3AC-411C-83E5-5E867BDB888B}"/>
            </a:ext>
          </a:extLst>
        </xdr:cNvPr>
        <xdr:cNvPicPr>
          <a:picLocks noChangeAspect="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l="19990" t="19990" r="19990" b="19990"/>
        <a:stretch/>
      </xdr:blipFill>
      <xdr:spPr>
        <a:xfrm>
          <a:off x="247055" y="761405"/>
          <a:ext cx="1257895" cy="1257895"/>
        </a:xfrm>
        <a:prstGeom prst="ellipse">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7</xdr:col>
      <xdr:colOff>251460</xdr:colOff>
      <xdr:row>4</xdr:row>
      <xdr:rowOff>175261</xdr:rowOff>
    </xdr:from>
    <xdr:to>
      <xdr:col>11</xdr:col>
      <xdr:colOff>106680</xdr:colOff>
      <xdr:row>14</xdr:row>
      <xdr:rowOff>144781</xdr:rowOff>
    </xdr:to>
    <mc:AlternateContent xmlns:mc="http://schemas.openxmlformats.org/markup-compatibility/2006" xmlns:a14="http://schemas.microsoft.com/office/drawing/2010/main">
      <mc:Choice Requires="a14">
        <xdr:graphicFrame macro="">
          <xdr:nvGraphicFramePr>
            <xdr:cNvPr id="2" name="Sales Person">
              <a:extLst>
                <a:ext uri="{FF2B5EF4-FFF2-40B4-BE49-F238E27FC236}">
                  <a16:creationId xmlns:a16="http://schemas.microsoft.com/office/drawing/2014/main" id="{32C9BFD5-766C-42B8-9A76-6539BA271386}"/>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mlns="">
        <xdr:sp macro="" textlink="">
          <xdr:nvSpPr>
            <xdr:cNvPr id="0" name=""/>
            <xdr:cNvSpPr>
              <a:spLocks noTextEdit="1"/>
            </xdr:cNvSpPr>
          </xdr:nvSpPr>
          <xdr:spPr>
            <a:xfrm>
              <a:off x="5151120" y="906781"/>
              <a:ext cx="2293620" cy="17983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2</xdr:col>
      <xdr:colOff>579120</xdr:colOff>
      <xdr:row>3</xdr:row>
      <xdr:rowOff>19050</xdr:rowOff>
    </xdr:from>
    <xdr:to>
      <xdr:col>10</xdr:col>
      <xdr:colOff>274320</xdr:colOff>
      <xdr:row>18</xdr:row>
      <xdr:rowOff>19050</xdr:rowOff>
    </xdr:to>
    <xdr:graphicFrame macro="">
      <xdr:nvGraphicFramePr>
        <xdr:cNvPr id="2" name="Chart 1">
          <a:extLst>
            <a:ext uri="{FF2B5EF4-FFF2-40B4-BE49-F238E27FC236}">
              <a16:creationId xmlns:a16="http://schemas.microsoft.com/office/drawing/2014/main" id="{D60CAD29-3E61-4B6E-A8F5-CFBE9B3AD79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23</xdr:row>
      <xdr:rowOff>0</xdr:rowOff>
    </xdr:from>
    <xdr:to>
      <xdr:col>5</xdr:col>
      <xdr:colOff>167640</xdr:colOff>
      <xdr:row>38</xdr:row>
      <xdr:rowOff>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4A72FAC2-6A59-4468-9F05-A0044C2ED83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828800" y="4206240"/>
              <a:ext cx="138684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0</xdr:colOff>
      <xdr:row>23</xdr:row>
      <xdr:rowOff>0</xdr:rowOff>
    </xdr:from>
    <xdr:to>
      <xdr:col>13</xdr:col>
      <xdr:colOff>304800</xdr:colOff>
      <xdr:row>38</xdr:row>
      <xdr:rowOff>0</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3DF4F018-B6D0-4BFC-9193-42E226C0E35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3657600" y="420624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8</xdr:col>
      <xdr:colOff>121920</xdr:colOff>
      <xdr:row>3</xdr:row>
      <xdr:rowOff>76200</xdr:rowOff>
    </xdr:from>
    <xdr:to>
      <xdr:col>11</xdr:col>
      <xdr:colOff>121920</xdr:colOff>
      <xdr:row>16</xdr:row>
      <xdr:rowOff>165735</xdr:rowOff>
    </xdr:to>
    <mc:AlternateContent xmlns:mc="http://schemas.openxmlformats.org/markup-compatibility/2006" xmlns:a14="http://schemas.microsoft.com/office/drawing/2010/main">
      <mc:Choice Requires="a14">
        <xdr:graphicFrame macro="">
          <xdr:nvGraphicFramePr>
            <xdr:cNvPr id="2" name="Geography">
              <a:extLst>
                <a:ext uri="{FF2B5EF4-FFF2-40B4-BE49-F238E27FC236}">
                  <a16:creationId xmlns:a16="http://schemas.microsoft.com/office/drawing/2014/main" id="{30B63C43-0160-452D-980F-6EABBCD65A65}"/>
                </a:ext>
              </a:extLst>
            </xdr:cNvPr>
            <xdr:cNvGraphicFramePr/>
          </xdr:nvGraphicFramePr>
          <xdr:xfrm>
            <a:off x="0" y="0"/>
            <a:ext cx="0" cy="0"/>
          </xdr:xfrm>
          <a:graphic>
            <a:graphicData uri="http://schemas.microsoft.com/office/drawing/2010/slicer">
              <sle:slicer xmlns:sle="http://schemas.microsoft.com/office/drawing/2010/slicer" name="Geography"/>
            </a:graphicData>
          </a:graphic>
        </xdr:graphicFrame>
      </mc:Choice>
      <mc:Fallback xmlns="">
        <xdr:sp macro="" textlink="">
          <xdr:nvSpPr>
            <xdr:cNvPr id="0" name=""/>
            <xdr:cNvSpPr>
              <a:spLocks noTextEdit="1"/>
            </xdr:cNvSpPr>
          </xdr:nvSpPr>
          <xdr:spPr>
            <a:xfrm>
              <a:off x="6385560" y="6248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190500</xdr:colOff>
      <xdr:row>4</xdr:row>
      <xdr:rowOff>175260</xdr:rowOff>
    </xdr:from>
    <xdr:to>
      <xdr:col>13</xdr:col>
      <xdr:colOff>190500</xdr:colOff>
      <xdr:row>18</xdr:row>
      <xdr:rowOff>81915</xdr:rowOff>
    </xdr:to>
    <mc:AlternateContent xmlns:mc="http://schemas.openxmlformats.org/markup-compatibility/2006" xmlns:a14="http://schemas.microsoft.com/office/drawing/2010/main">
      <mc:Choice Requires="a14">
        <xdr:graphicFrame macro="">
          <xdr:nvGraphicFramePr>
            <xdr:cNvPr id="2" name="Geography 1">
              <a:extLst>
                <a:ext uri="{FF2B5EF4-FFF2-40B4-BE49-F238E27FC236}">
                  <a16:creationId xmlns:a16="http://schemas.microsoft.com/office/drawing/2014/main" id="{BCED9BA1-CA46-40AE-BD6A-44B98E8DA029}"/>
                </a:ext>
              </a:extLst>
            </xdr:cNvPr>
            <xdr:cNvGraphicFramePr/>
          </xdr:nvGraphicFramePr>
          <xdr:xfrm>
            <a:off x="0" y="0"/>
            <a:ext cx="0" cy="0"/>
          </xdr:xfrm>
          <a:graphic>
            <a:graphicData uri="http://schemas.microsoft.com/office/drawing/2010/slicer">
              <sle:slicer xmlns:sle="http://schemas.microsoft.com/office/drawing/2010/slicer" name="Geography 1"/>
            </a:graphicData>
          </a:graphic>
        </xdr:graphicFrame>
      </mc:Choice>
      <mc:Fallback xmlns="">
        <xdr:sp macro="" textlink="">
          <xdr:nvSpPr>
            <xdr:cNvPr id="0" name=""/>
            <xdr:cNvSpPr>
              <a:spLocks noTextEdit="1"/>
            </xdr:cNvSpPr>
          </xdr:nvSpPr>
          <xdr:spPr>
            <a:xfrm>
              <a:off x="7970520" y="9067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396240</xdr:colOff>
      <xdr:row>0</xdr:row>
      <xdr:rowOff>114300</xdr:rowOff>
    </xdr:from>
    <xdr:to>
      <xdr:col>5</xdr:col>
      <xdr:colOff>396240</xdr:colOff>
      <xdr:row>14</xdr:row>
      <xdr:rowOff>20955</xdr:rowOff>
    </xdr:to>
    <mc:AlternateContent xmlns:mc="http://schemas.openxmlformats.org/markup-compatibility/2006" xmlns:a14="http://schemas.microsoft.com/office/drawing/2010/main">
      <mc:Choice Requires="a14">
        <xdr:graphicFrame macro="">
          <xdr:nvGraphicFramePr>
            <xdr:cNvPr id="2" name="Geography 2">
              <a:extLst>
                <a:ext uri="{FF2B5EF4-FFF2-40B4-BE49-F238E27FC236}">
                  <a16:creationId xmlns:a16="http://schemas.microsoft.com/office/drawing/2014/main" id="{EC0B0904-5079-4666-8054-736D9C901BDF}"/>
                </a:ext>
              </a:extLst>
            </xdr:cNvPr>
            <xdr:cNvGraphicFramePr/>
          </xdr:nvGraphicFramePr>
          <xdr:xfrm>
            <a:off x="0" y="0"/>
            <a:ext cx="0" cy="0"/>
          </xdr:xfrm>
          <a:graphic>
            <a:graphicData uri="http://schemas.microsoft.com/office/drawing/2010/slicer">
              <sle:slicer xmlns:sle="http://schemas.microsoft.com/office/drawing/2010/slicer" name="Geography 2"/>
            </a:graphicData>
          </a:graphic>
        </xdr:graphicFrame>
      </mc:Choice>
      <mc:Fallback xmlns="">
        <xdr:sp macro="" textlink="">
          <xdr:nvSpPr>
            <xdr:cNvPr id="0" name=""/>
            <xdr:cNvSpPr>
              <a:spLocks noTextEdit="1"/>
            </xdr:cNvSpPr>
          </xdr:nvSpPr>
          <xdr:spPr>
            <a:xfrm>
              <a:off x="2423160" y="1143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3</xdr:col>
      <xdr:colOff>480060</xdr:colOff>
      <xdr:row>2</xdr:row>
      <xdr:rowOff>118110</xdr:rowOff>
    </xdr:from>
    <xdr:to>
      <xdr:col>11</xdr:col>
      <xdr:colOff>175260</xdr:colOff>
      <xdr:row>17</xdr:row>
      <xdr:rowOff>118110</xdr:rowOff>
    </xdr:to>
    <xdr:graphicFrame macro="">
      <xdr:nvGraphicFramePr>
        <xdr:cNvPr id="2" name="Chart 1">
          <a:extLst>
            <a:ext uri="{FF2B5EF4-FFF2-40B4-BE49-F238E27FC236}">
              <a16:creationId xmlns:a16="http://schemas.microsoft.com/office/drawing/2014/main" id="{79102793-6798-4DB9-851F-608D3F905D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304800</xdr:colOff>
      <xdr:row>16</xdr:row>
      <xdr:rowOff>0</xdr:rowOff>
    </xdr:to>
    <xdr:graphicFrame macro="">
      <xdr:nvGraphicFramePr>
        <xdr:cNvPr id="2" name="Chart 1">
          <a:extLst>
            <a:ext uri="{FF2B5EF4-FFF2-40B4-BE49-F238E27FC236}">
              <a16:creationId xmlns:a16="http://schemas.microsoft.com/office/drawing/2014/main" id="{A7E6FE34-24C5-4C9A-B794-F5081E0E21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220980</xdr:colOff>
      <xdr:row>3</xdr:row>
      <xdr:rowOff>7620</xdr:rowOff>
    </xdr:from>
    <xdr:to>
      <xdr:col>15</xdr:col>
      <xdr:colOff>220980</xdr:colOff>
      <xdr:row>16</xdr:row>
      <xdr:rowOff>97155</xdr:rowOff>
    </xdr:to>
    <mc:AlternateContent xmlns:mc="http://schemas.openxmlformats.org/markup-compatibility/2006" xmlns:a14="http://schemas.microsoft.com/office/drawing/2010/main">
      <mc:Choice Requires="a14">
        <xdr:graphicFrame macro="">
          <xdr:nvGraphicFramePr>
            <xdr:cNvPr id="3" name="Geography 3">
              <a:extLst>
                <a:ext uri="{FF2B5EF4-FFF2-40B4-BE49-F238E27FC236}">
                  <a16:creationId xmlns:a16="http://schemas.microsoft.com/office/drawing/2014/main" id="{B5EDD66E-4BE2-4DCD-B8B7-0DF026A1069B}"/>
                </a:ext>
              </a:extLst>
            </xdr:cNvPr>
            <xdr:cNvGraphicFramePr/>
          </xdr:nvGraphicFramePr>
          <xdr:xfrm>
            <a:off x="0" y="0"/>
            <a:ext cx="0" cy="0"/>
          </xdr:xfrm>
          <a:graphic>
            <a:graphicData uri="http://schemas.microsoft.com/office/drawing/2010/slicer">
              <sle:slicer xmlns:sle="http://schemas.microsoft.com/office/drawing/2010/slicer" name="Geography 3"/>
            </a:graphicData>
          </a:graphic>
        </xdr:graphicFrame>
      </mc:Choice>
      <mc:Fallback xmlns="">
        <xdr:sp macro="" textlink="">
          <xdr:nvSpPr>
            <xdr:cNvPr id="0" name=""/>
            <xdr:cNvSpPr>
              <a:spLocks noTextEdit="1"/>
            </xdr:cNvSpPr>
          </xdr:nvSpPr>
          <xdr:spPr>
            <a:xfrm>
              <a:off x="8343900" y="5562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twoCellAnchor>
    <xdr:from>
      <xdr:col>5</xdr:col>
      <xdr:colOff>137160</xdr:colOff>
      <xdr:row>20</xdr:row>
      <xdr:rowOff>7620</xdr:rowOff>
    </xdr:from>
    <xdr:to>
      <xdr:col>8</xdr:col>
      <xdr:colOff>601980</xdr:colOff>
      <xdr:row>35</xdr:row>
      <xdr:rowOff>7620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CB367A32-C70D-4ACF-8265-EC8BE84DE1A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640580" y="3680460"/>
              <a:ext cx="28194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xdr:col>
      <xdr:colOff>0</xdr:colOff>
      <xdr:row>20</xdr:row>
      <xdr:rowOff>0</xdr:rowOff>
    </xdr:from>
    <xdr:to>
      <xdr:col>13</xdr:col>
      <xdr:colOff>487680</xdr:colOff>
      <xdr:row>34</xdr:row>
      <xdr:rowOff>175260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0CFD954F-094E-4699-91C9-A27EAA1AC37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8077200" y="3672840"/>
              <a:ext cx="2842260" cy="273558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OORNIMA" refreshedDate="45006.647898148149" createdVersion="7" refreshedVersion="7" minRefreshableVersion="3" recordCount="300" xr:uid="{E0B3170B-D8F7-4B13-BA4F-F808E21266B6}">
  <cacheSource type="worksheet">
    <worksheetSource name="data"/>
  </cacheSource>
  <cacheFields count="5">
    <cacheField name="Sales Person" numFmtId="0">
      <sharedItems count="10">
        <s v="Ram Mahesh"/>
        <s v="Brien Boise"/>
        <s v="Husein Augar"/>
        <s v="Carla Molina"/>
        <s v="Curtice Advani"/>
        <s v="Ches Bonnell"/>
        <s v="Gigi Bohling"/>
        <s v="Barr Faughny"/>
        <s v="Gunar Cockshoot"/>
        <s v="Oby Sorrel"/>
      </sharedItems>
    </cacheField>
    <cacheField name="Geography" numFmtId="0">
      <sharedItems count="6">
        <s v="New Zealand"/>
        <s v="USA"/>
        <s v="Canada"/>
        <s v="UK"/>
        <s v="Australia"/>
        <s v="India"/>
      </sharedItems>
    </cacheField>
    <cacheField name="Product" numFmtId="0">
      <sharedItems count="22">
        <s v="70% Dark Bites"/>
        <s v="Choco Coated Almonds"/>
        <s v="Almond Choco"/>
        <s v="Drinking Coco"/>
        <s v="White Choc"/>
        <s v="Peanut Butter Cubes"/>
        <s v="Smooth Sliky Salty"/>
        <s v="After Nines"/>
        <s v="50% Dark Bites"/>
        <s v="Eclairs"/>
        <s v="Mint Chip Choco"/>
        <s v="Milk Bars"/>
        <s v="Manuka Honey Choco"/>
        <s v="Orange Choco"/>
        <s v="Fruit &amp; Nut Bars"/>
        <s v="99% Dark &amp; Pure"/>
        <s v="Raspberry Choco"/>
        <s v="85% Dark Bars"/>
        <s v="Organic Choco Syrup"/>
        <s v="Caramel Stuffed Bars"/>
        <s v="Spicy Special Slims"/>
        <s v="Baker's Choco Chips"/>
      </sharedItems>
    </cacheField>
    <cacheField name="Amount" numFmtId="164">
      <sharedItems containsSemiMixedTypes="0" containsString="0" containsNumber="1" containsInteger="1" minValue="0" maxValue="16184"/>
    </cacheField>
    <cacheField name="Units" numFmtId="3">
      <sharedItems containsSemiMixedTypes="0" containsString="0" containsNumber="1" containsInteger="1" minValue="0" maxValue="525"/>
    </cacheField>
  </cacheFields>
  <extLst>
    <ext xmlns:x14="http://schemas.microsoft.com/office/spreadsheetml/2009/9/main" uri="{725AE2AE-9491-48be-B2B4-4EB974FC3084}">
      <x14:pivotCacheDefinition pivotCacheId="763976847"/>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OORNIMA" refreshedDate="45007.490244444445" backgroundQuery="1" createdVersion="7" refreshedVersion="7" minRefreshableVersion="3" recordCount="0" supportSubquery="1" supportAdvancedDrill="1" xr:uid="{4BB1A90C-1AB5-4D71-B324-3A3BFE156366}">
  <cacheSource type="external" connectionId="1"/>
  <cacheFields count="4">
    <cacheField name="[data].[Product].[Product]" caption="Product" numFmtId="0" hierarchy="2" level="1">
      <sharedItems count="5">
        <s v="85% Dark Bars"/>
        <s v="After Nines"/>
        <s v="Baker's Choco Chips"/>
        <s v="Peanut Butter Cubes"/>
        <s v="Raspberry Choco"/>
      </sharedItems>
    </cacheField>
    <cacheField name="[Measures].[Sum of Amount]" caption="Sum of Amount" numFmtId="0" hierarchy="7" level="32767"/>
    <cacheField name="[Measures].[Sum of Units]" caption="Sum of Units" numFmtId="0" hierarchy="8" level="32767"/>
    <cacheField name="[Measures].[Sales per Unit]" caption="Sales per Unit" numFmtId="0" hierarchy="10" level="32767"/>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0" memberValueDatatype="130" unbalanced="0"/>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oneField="1">
      <fieldsUsage count="1">
        <fieldUsage x="1"/>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oneField="1">
      <fieldsUsage count="1">
        <fieldUsage x="2"/>
      </fieldsUsage>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oneField="1">
      <fieldsUsage count="1">
        <fieldUsage x="3"/>
      </fieldsUsage>
    </cacheHierarchy>
    <cacheHierarchy uniqueName="[Measures].[total profit]" caption="total profit" measure="1" displayFolder="" measureGroup="data" count="0"/>
    <cacheHierarchy uniqueName="[Measures].[Profit Percent]" caption="Profit Percent"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OORNIMA" refreshedDate="45007.491574074076" backgroundQuery="1" createdVersion="7" refreshedVersion="7" minRefreshableVersion="3" recordCount="0" supportSubquery="1" supportAdvancedDrill="1" xr:uid="{EFDBB96D-1568-4184-AF50-A6C3AA997970}">
  <cacheSource type="external" connectionId="1"/>
  <cacheFields count="5">
    <cacheField name="[data].[Product].[Product]" caption="Product" numFmtId="0" hierarchy="2" level="1">
      <sharedItems count="21">
        <s v="50% Dark Bites"/>
        <s v="70% Dark Bites"/>
        <s v="85% Dark Bars"/>
        <s v="99% Dark &amp; Pure"/>
        <s v="After Nines"/>
        <s v="Almond Choco"/>
        <s v="Baker's Choco Chips"/>
        <s v="Caramel Stuffed Bars"/>
        <s v="Choco Coated Almonds"/>
        <s v="Eclairs"/>
        <s v="Fruit &amp; Nut Bars"/>
        <s v="Manuka Honey Choco"/>
        <s v="Milk Bars"/>
        <s v="Mint Chip Choco"/>
        <s v="Orange Choco"/>
        <s v="Organic Choco Syrup"/>
        <s v="Peanut Butter Cubes"/>
        <s v="Raspberry Choco"/>
        <s v="Smooth Sliky Salty"/>
        <s v="Spicy Special Slims"/>
        <s v="White Choc"/>
      </sharedItems>
    </cacheField>
    <cacheField name="[Measures].[Sum of Amount]" caption="Sum of Amount" numFmtId="0" hierarchy="7" level="32767"/>
    <cacheField name="[Measures].[Sum of Cost]" caption="Sum of Cost" numFmtId="0" hierarchy="9" level="32767"/>
    <cacheField name="[Measures].[total profit]" caption="total profit" numFmtId="0" hierarchy="11" level="32767"/>
    <cacheField name="[data].[Geography].[Geography]" caption="Geography" numFmtId="0" hierarchy="1" level="1">
      <sharedItems containsSemiMixedTypes="0" containsNonDate="0" containsString="0"/>
    </cacheField>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4"/>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oneField="1">
      <fieldsUsage count="1">
        <fieldUsage x="1"/>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oneField="1">
      <fieldsUsage count="1">
        <fieldUsage x="2"/>
      </fieldsUsage>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oneField="1">
      <fieldsUsage count="1">
        <fieldUsage x="3"/>
      </fieldsUsage>
    </cacheHierarchy>
    <cacheHierarchy uniqueName="[Measures].[Profit Percent]" caption="Profit Percent"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OORNIMA" refreshedDate="45007.556781944448" backgroundQuery="1" createdVersion="7" refreshedVersion="7" minRefreshableVersion="3" recordCount="0" supportSubquery="1" supportAdvancedDrill="1" xr:uid="{05D26C37-F638-4316-82BD-B1F0997F5331}">
  <cacheSource type="external" connectionId="1"/>
  <cacheFields count="6">
    <cacheField name="[data].[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Sum of Amount]" caption="Sum of Amount" numFmtId="0" hierarchy="7" level="32767"/>
    <cacheField name="[Measures].[Sum of Units]" caption="Sum of Units" numFmtId="0" hierarchy="8" level="32767"/>
    <cacheField name="[Measures].[total profit]" caption="total profit" numFmtId="0" hierarchy="11" level="32767"/>
    <cacheField name="[Measures].[Profit Percent]" caption="Profit Percent" numFmtId="0" hierarchy="12" level="32767"/>
    <cacheField name="[data].[Geography].[Geography]" caption="Geography" numFmtId="0" hierarchy="1" level="1">
      <sharedItems containsSemiMixedTypes="0" containsNonDate="0" containsString="0"/>
    </cacheField>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5"/>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oneField="1">
      <fieldsUsage count="1">
        <fieldUsage x="1"/>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oneField="1">
      <fieldsUsage count="1">
        <fieldUsage x="2"/>
      </fieldsUsage>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oneField="1">
      <fieldsUsage count="1">
        <fieldUsage x="3"/>
      </fieldsUsage>
    </cacheHierarchy>
    <cacheHierarchy uniqueName="[Measures].[Profit Percent]" caption="Profit Percent" measure="1" displayFolder="" measureGroup="data" count="0" oneField="1">
      <fieldsUsage count="1">
        <fieldUsage x="4"/>
      </fieldsUsage>
    </cacheHierarchy>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OORNIMA" refreshedDate="45007.563298726855" createdVersion="7" refreshedVersion="7" minRefreshableVersion="3" recordCount="716" xr:uid="{66221961-D3C9-4411-B3DE-3DFF6FF19525}">
  <cacheSource type="worksheet">
    <worksheetSource name="sales"/>
  </cacheSource>
  <cacheFields count="5">
    <cacheField name="Sales Person" numFmtId="0">
      <sharedItems count="10">
        <s v="Ram Mahesh"/>
        <s v="Brien Boise"/>
        <s v="Husein Augar"/>
        <s v="Carla Molina"/>
        <s v="Curtice Advani"/>
        <s v="Ches Bonnell"/>
        <s v="Gigi Bohling"/>
        <s v="Barr Faughny"/>
        <s v="Gunar Cockshoot"/>
        <s v="Oby Sorrel"/>
      </sharedItems>
    </cacheField>
    <cacheField name="Geography" numFmtId="0">
      <sharedItems count="6">
        <s v="New Zealand"/>
        <s v="USA"/>
        <s v="Canada"/>
        <s v="UK"/>
        <s v="Australia"/>
        <s v="India"/>
      </sharedItems>
    </cacheField>
    <cacheField name="Product" numFmtId="0">
      <sharedItems count="22">
        <s v="70% Dark Bites"/>
        <s v="Choco Coated Almonds"/>
        <s v="Almond Choco"/>
        <s v="Drinking Coco"/>
        <s v="White Choc"/>
        <s v="Peanut Butter Cubes"/>
        <s v="Smooth Sliky Salty"/>
        <s v="After Nines"/>
        <s v="50% Dark Bites"/>
        <s v="Eclairs"/>
        <s v="Mint Chip Choco"/>
        <s v="Milk Bars"/>
        <s v="Manuka Honey Choco"/>
        <s v="Orange Choco"/>
        <s v="Fruit &amp; Nut Bars"/>
        <s v="99% Dark &amp; Pure"/>
        <s v="Raspberry Choco"/>
        <s v="85% Dark Bars"/>
        <s v="Organic Choco Syrup"/>
        <s v="Caramel Stuffed Bars"/>
        <s v="Spicy Special Slims"/>
        <s v="Baker's Choco Chips"/>
      </sharedItems>
    </cacheField>
    <cacheField name="Amount" numFmtId="164">
      <sharedItems containsSemiMixedTypes="0" containsString="0" containsNumber="1" containsInteger="1" minValue="0" maxValue="16184"/>
    </cacheField>
    <cacheField name="Customers" numFmtId="3">
      <sharedItems containsSemiMixedTypes="0" containsString="0" containsNumber="1" containsInteger="1" minValue="0" maxValue="549"/>
    </cacheField>
  </cacheFields>
  <extLst>
    <ext xmlns:x14="http://schemas.microsoft.com/office/spreadsheetml/2009/9/main" uri="{725AE2AE-9491-48be-B2B4-4EB974FC3084}">
      <x14:pivotCacheDefinition pivotCacheId="1044772864"/>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OORNIMA" refreshedDate="45007.491477083335" backgroundQuery="1" createdVersion="3" refreshedVersion="7" minRefreshableVersion="3" recordCount="0" supportSubquery="1" supportAdvancedDrill="1" xr:uid="{6A05B5A0-C61C-4264-9054-CD21F9199906}">
  <cacheSource type="external" connectionId="1">
    <extLst>
      <ext xmlns:x14="http://schemas.microsoft.com/office/spreadsheetml/2009/9/main" uri="{F057638F-6D5F-4e77-A914-E7F072B9BCA8}">
        <x14:sourceConnection name="ThisWorkbookDataModel"/>
      </ext>
    </extLst>
  </cacheSource>
  <cacheFields count="0"/>
  <cacheHierarchies count="14">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815990118"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OORNIMA" refreshedDate="45007.549588541668" backgroundQuery="1" createdVersion="3" refreshedVersion="7" minRefreshableVersion="3" recordCount="0" supportSubquery="1" supportAdvancedDrill="1" xr:uid="{49F631DD-6024-43D0-AAD5-5630BCD6ABA9}">
  <cacheSource type="external" connectionId="1">
    <extLst>
      <ext xmlns:x14="http://schemas.microsoft.com/office/spreadsheetml/2009/9/main" uri="{F057638F-6D5F-4e77-A914-E7F072B9BCA8}">
        <x14:sourceConnection name="ThisWorkbookDataModel"/>
      </ext>
    </extLst>
  </cacheSource>
  <cacheFields count="0"/>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cacheHierarchy uniqueName="[Measures].[Profit Percent]" caption="Profit Percent"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486111713"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x v="0"/>
    <x v="0"/>
    <n v="1624"/>
    <n v="114"/>
  </r>
  <r>
    <x v="1"/>
    <x v="1"/>
    <x v="1"/>
    <n v="6706"/>
    <n v="459"/>
  </r>
  <r>
    <x v="2"/>
    <x v="1"/>
    <x v="2"/>
    <n v="959"/>
    <n v="147"/>
  </r>
  <r>
    <x v="3"/>
    <x v="2"/>
    <x v="3"/>
    <n v="9632"/>
    <n v="288"/>
  </r>
  <r>
    <x v="4"/>
    <x v="3"/>
    <x v="4"/>
    <n v="2100"/>
    <n v="414"/>
  </r>
  <r>
    <x v="0"/>
    <x v="1"/>
    <x v="5"/>
    <n v="8869"/>
    <n v="432"/>
  </r>
  <r>
    <x v="4"/>
    <x v="4"/>
    <x v="6"/>
    <n v="2681"/>
    <n v="54"/>
  </r>
  <r>
    <x v="1"/>
    <x v="1"/>
    <x v="7"/>
    <n v="5012"/>
    <n v="210"/>
  </r>
  <r>
    <x v="5"/>
    <x v="4"/>
    <x v="8"/>
    <n v="1281"/>
    <n v="75"/>
  </r>
  <r>
    <x v="6"/>
    <x v="0"/>
    <x v="8"/>
    <n v="4991"/>
    <n v="12"/>
  </r>
  <r>
    <x v="7"/>
    <x v="3"/>
    <x v="4"/>
    <n v="1785"/>
    <n v="462"/>
  </r>
  <r>
    <x v="8"/>
    <x v="0"/>
    <x v="9"/>
    <n v="3983"/>
    <n v="144"/>
  </r>
  <r>
    <x v="2"/>
    <x v="4"/>
    <x v="10"/>
    <n v="2646"/>
    <n v="120"/>
  </r>
  <r>
    <x v="7"/>
    <x v="5"/>
    <x v="11"/>
    <n v="252"/>
    <n v="54"/>
  </r>
  <r>
    <x v="8"/>
    <x v="1"/>
    <x v="4"/>
    <n v="2464"/>
    <n v="234"/>
  </r>
  <r>
    <x v="8"/>
    <x v="1"/>
    <x v="12"/>
    <n v="2114"/>
    <n v="66"/>
  </r>
  <r>
    <x v="4"/>
    <x v="0"/>
    <x v="6"/>
    <n v="7693"/>
    <n v="87"/>
  </r>
  <r>
    <x v="6"/>
    <x v="5"/>
    <x v="13"/>
    <n v="15610"/>
    <n v="339"/>
  </r>
  <r>
    <x v="3"/>
    <x v="5"/>
    <x v="7"/>
    <n v="336"/>
    <n v="144"/>
  </r>
  <r>
    <x v="7"/>
    <x v="3"/>
    <x v="13"/>
    <n v="9443"/>
    <n v="162"/>
  </r>
  <r>
    <x v="2"/>
    <x v="5"/>
    <x v="14"/>
    <n v="8155"/>
    <n v="90"/>
  </r>
  <r>
    <x v="1"/>
    <x v="4"/>
    <x v="14"/>
    <n v="1701"/>
    <n v="234"/>
  </r>
  <r>
    <x v="9"/>
    <x v="4"/>
    <x v="7"/>
    <n v="2205"/>
    <n v="141"/>
  </r>
  <r>
    <x v="1"/>
    <x v="0"/>
    <x v="15"/>
    <n v="1771"/>
    <n v="204"/>
  </r>
  <r>
    <x v="3"/>
    <x v="1"/>
    <x v="16"/>
    <n v="2114"/>
    <n v="186"/>
  </r>
  <r>
    <x v="3"/>
    <x v="2"/>
    <x v="11"/>
    <n v="10311"/>
    <n v="231"/>
  </r>
  <r>
    <x v="8"/>
    <x v="3"/>
    <x v="10"/>
    <n v="21"/>
    <n v="168"/>
  </r>
  <r>
    <x v="9"/>
    <x v="1"/>
    <x v="13"/>
    <n v="1974"/>
    <n v="195"/>
  </r>
  <r>
    <x v="6"/>
    <x v="2"/>
    <x v="14"/>
    <n v="6314"/>
    <n v="15"/>
  </r>
  <r>
    <x v="9"/>
    <x v="0"/>
    <x v="14"/>
    <n v="4683"/>
    <n v="30"/>
  </r>
  <r>
    <x v="3"/>
    <x v="0"/>
    <x v="17"/>
    <n v="6398"/>
    <n v="102"/>
  </r>
  <r>
    <x v="7"/>
    <x v="1"/>
    <x v="15"/>
    <n v="553"/>
    <n v="15"/>
  </r>
  <r>
    <x v="1"/>
    <x v="3"/>
    <x v="0"/>
    <n v="7021"/>
    <n v="183"/>
  </r>
  <r>
    <x v="0"/>
    <x v="3"/>
    <x v="7"/>
    <n v="5817"/>
    <n v="12"/>
  </r>
  <r>
    <x v="3"/>
    <x v="3"/>
    <x v="8"/>
    <n v="3976"/>
    <n v="72"/>
  </r>
  <r>
    <x v="4"/>
    <x v="4"/>
    <x v="18"/>
    <n v="1134"/>
    <n v="282"/>
  </r>
  <r>
    <x v="7"/>
    <x v="3"/>
    <x v="19"/>
    <n v="6027"/>
    <n v="144"/>
  </r>
  <r>
    <x v="4"/>
    <x v="0"/>
    <x v="10"/>
    <n v="1904"/>
    <n v="405"/>
  </r>
  <r>
    <x v="5"/>
    <x v="5"/>
    <x v="1"/>
    <n v="3262"/>
    <n v="75"/>
  </r>
  <r>
    <x v="0"/>
    <x v="5"/>
    <x v="18"/>
    <n v="2289"/>
    <n v="135"/>
  </r>
  <r>
    <x v="6"/>
    <x v="5"/>
    <x v="18"/>
    <n v="6986"/>
    <n v="21"/>
  </r>
  <r>
    <x v="7"/>
    <x v="4"/>
    <x v="14"/>
    <n v="4417"/>
    <n v="153"/>
  </r>
  <r>
    <x v="4"/>
    <x v="5"/>
    <x v="16"/>
    <n v="1442"/>
    <n v="15"/>
  </r>
  <r>
    <x v="8"/>
    <x v="1"/>
    <x v="8"/>
    <n v="2415"/>
    <n v="255"/>
  </r>
  <r>
    <x v="7"/>
    <x v="0"/>
    <x v="15"/>
    <n v="238"/>
    <n v="18"/>
  </r>
  <r>
    <x v="4"/>
    <x v="0"/>
    <x v="14"/>
    <n v="4949"/>
    <n v="189"/>
  </r>
  <r>
    <x v="6"/>
    <x v="4"/>
    <x v="1"/>
    <n v="5075"/>
    <n v="21"/>
  </r>
  <r>
    <x v="8"/>
    <x v="2"/>
    <x v="10"/>
    <n v="9198"/>
    <n v="36"/>
  </r>
  <r>
    <x v="4"/>
    <x v="5"/>
    <x v="12"/>
    <n v="3339"/>
    <n v="75"/>
  </r>
  <r>
    <x v="0"/>
    <x v="5"/>
    <x v="9"/>
    <n v="5019"/>
    <n v="156"/>
  </r>
  <r>
    <x v="6"/>
    <x v="2"/>
    <x v="10"/>
    <n v="16184"/>
    <n v="39"/>
  </r>
  <r>
    <x v="4"/>
    <x v="2"/>
    <x v="20"/>
    <n v="497"/>
    <n v="63"/>
  </r>
  <r>
    <x v="7"/>
    <x v="2"/>
    <x v="12"/>
    <n v="8211"/>
    <n v="75"/>
  </r>
  <r>
    <x v="7"/>
    <x v="4"/>
    <x v="19"/>
    <n v="6580"/>
    <n v="183"/>
  </r>
  <r>
    <x v="3"/>
    <x v="1"/>
    <x v="11"/>
    <n v="4760"/>
    <n v="69"/>
  </r>
  <r>
    <x v="0"/>
    <x v="2"/>
    <x v="4"/>
    <n v="5439"/>
    <n v="30"/>
  </r>
  <r>
    <x v="3"/>
    <x v="5"/>
    <x v="9"/>
    <n v="1463"/>
    <n v="39"/>
  </r>
  <r>
    <x v="8"/>
    <x v="5"/>
    <x v="1"/>
    <n v="7777"/>
    <n v="504"/>
  </r>
  <r>
    <x v="2"/>
    <x v="0"/>
    <x v="12"/>
    <n v="1085"/>
    <n v="273"/>
  </r>
  <r>
    <x v="6"/>
    <x v="0"/>
    <x v="6"/>
    <n v="182"/>
    <n v="48"/>
  </r>
  <r>
    <x v="4"/>
    <x v="5"/>
    <x v="18"/>
    <n v="4242"/>
    <n v="207"/>
  </r>
  <r>
    <x v="4"/>
    <x v="2"/>
    <x v="1"/>
    <n v="6118"/>
    <n v="9"/>
  </r>
  <r>
    <x v="9"/>
    <x v="2"/>
    <x v="14"/>
    <n v="2317"/>
    <n v="261"/>
  </r>
  <r>
    <x v="4"/>
    <x v="4"/>
    <x v="10"/>
    <n v="938"/>
    <n v="6"/>
  </r>
  <r>
    <x v="1"/>
    <x v="0"/>
    <x v="16"/>
    <n v="9709"/>
    <n v="30"/>
  </r>
  <r>
    <x v="5"/>
    <x v="5"/>
    <x v="13"/>
    <n v="2205"/>
    <n v="138"/>
  </r>
  <r>
    <x v="5"/>
    <x v="0"/>
    <x v="9"/>
    <n v="4487"/>
    <n v="111"/>
  </r>
  <r>
    <x v="6"/>
    <x v="1"/>
    <x v="3"/>
    <n v="2415"/>
    <n v="15"/>
  </r>
  <r>
    <x v="0"/>
    <x v="5"/>
    <x v="15"/>
    <n v="4018"/>
    <n v="162"/>
  </r>
  <r>
    <x v="6"/>
    <x v="5"/>
    <x v="15"/>
    <n v="861"/>
    <n v="195"/>
  </r>
  <r>
    <x v="9"/>
    <x v="4"/>
    <x v="8"/>
    <n v="5586"/>
    <n v="525"/>
  </r>
  <r>
    <x v="5"/>
    <x v="5"/>
    <x v="5"/>
    <n v="2226"/>
    <n v="48"/>
  </r>
  <r>
    <x v="2"/>
    <x v="5"/>
    <x v="19"/>
    <n v="14329"/>
    <n v="150"/>
  </r>
  <r>
    <x v="2"/>
    <x v="5"/>
    <x v="13"/>
    <n v="8463"/>
    <n v="492"/>
  </r>
  <r>
    <x v="6"/>
    <x v="5"/>
    <x v="12"/>
    <n v="2891"/>
    <n v="102"/>
  </r>
  <r>
    <x v="8"/>
    <x v="2"/>
    <x v="14"/>
    <n v="3773"/>
    <n v="165"/>
  </r>
  <r>
    <x v="3"/>
    <x v="2"/>
    <x v="19"/>
    <n v="854"/>
    <n v="309"/>
  </r>
  <r>
    <x v="4"/>
    <x v="2"/>
    <x v="9"/>
    <n v="4970"/>
    <n v="156"/>
  </r>
  <r>
    <x v="2"/>
    <x v="1"/>
    <x v="21"/>
    <n v="98"/>
    <n v="159"/>
  </r>
  <r>
    <x v="6"/>
    <x v="1"/>
    <x v="16"/>
    <n v="13391"/>
    <n v="201"/>
  </r>
  <r>
    <x v="1"/>
    <x v="3"/>
    <x v="6"/>
    <n v="8890"/>
    <n v="210"/>
  </r>
  <r>
    <x v="7"/>
    <x v="4"/>
    <x v="11"/>
    <n v="56"/>
    <n v="51"/>
  </r>
  <r>
    <x v="8"/>
    <x v="2"/>
    <x v="4"/>
    <n v="3339"/>
    <n v="39"/>
  </r>
  <r>
    <x v="9"/>
    <x v="1"/>
    <x v="3"/>
    <n v="3808"/>
    <n v="279"/>
  </r>
  <r>
    <x v="9"/>
    <x v="4"/>
    <x v="11"/>
    <n v="63"/>
    <n v="123"/>
  </r>
  <r>
    <x v="7"/>
    <x v="3"/>
    <x v="18"/>
    <n v="7812"/>
    <n v="81"/>
  </r>
  <r>
    <x v="0"/>
    <x v="0"/>
    <x v="15"/>
    <n v="7693"/>
    <n v="21"/>
  </r>
  <r>
    <x v="8"/>
    <x v="2"/>
    <x v="19"/>
    <n v="973"/>
    <n v="162"/>
  </r>
  <r>
    <x v="9"/>
    <x v="1"/>
    <x v="20"/>
    <n v="567"/>
    <n v="228"/>
  </r>
  <r>
    <x v="9"/>
    <x v="2"/>
    <x v="12"/>
    <n v="2471"/>
    <n v="342"/>
  </r>
  <r>
    <x v="6"/>
    <x v="4"/>
    <x v="11"/>
    <n v="7189"/>
    <n v="54"/>
  </r>
  <r>
    <x v="3"/>
    <x v="1"/>
    <x v="19"/>
    <n v="7455"/>
    <n v="216"/>
  </r>
  <r>
    <x v="8"/>
    <x v="5"/>
    <x v="21"/>
    <n v="3108"/>
    <n v="54"/>
  </r>
  <r>
    <x v="4"/>
    <x v="4"/>
    <x v="4"/>
    <n v="469"/>
    <n v="75"/>
  </r>
  <r>
    <x v="2"/>
    <x v="0"/>
    <x v="14"/>
    <n v="2737"/>
    <n v="93"/>
  </r>
  <r>
    <x v="2"/>
    <x v="0"/>
    <x v="4"/>
    <n v="4305"/>
    <n v="156"/>
  </r>
  <r>
    <x v="2"/>
    <x v="4"/>
    <x v="9"/>
    <n v="2408"/>
    <n v="9"/>
  </r>
  <r>
    <x v="8"/>
    <x v="2"/>
    <x v="15"/>
    <n v="1281"/>
    <n v="18"/>
  </r>
  <r>
    <x v="0"/>
    <x v="1"/>
    <x v="1"/>
    <n v="12348"/>
    <n v="234"/>
  </r>
  <r>
    <x v="8"/>
    <x v="5"/>
    <x v="19"/>
    <n v="3689"/>
    <n v="312"/>
  </r>
  <r>
    <x v="5"/>
    <x v="2"/>
    <x v="15"/>
    <n v="2870"/>
    <n v="300"/>
  </r>
  <r>
    <x v="7"/>
    <x v="2"/>
    <x v="18"/>
    <n v="798"/>
    <n v="519"/>
  </r>
  <r>
    <x v="3"/>
    <x v="0"/>
    <x v="20"/>
    <n v="2933"/>
    <n v="9"/>
  </r>
  <r>
    <x v="6"/>
    <x v="1"/>
    <x v="2"/>
    <n v="2744"/>
    <n v="9"/>
  </r>
  <r>
    <x v="0"/>
    <x v="2"/>
    <x v="5"/>
    <n v="9772"/>
    <n v="90"/>
  </r>
  <r>
    <x v="5"/>
    <x v="5"/>
    <x v="4"/>
    <n v="1568"/>
    <n v="96"/>
  </r>
  <r>
    <x v="7"/>
    <x v="2"/>
    <x v="10"/>
    <n v="11417"/>
    <n v="21"/>
  </r>
  <r>
    <x v="0"/>
    <x v="5"/>
    <x v="21"/>
    <n v="6748"/>
    <n v="48"/>
  </r>
  <r>
    <x v="9"/>
    <x v="2"/>
    <x v="18"/>
    <n v="1407"/>
    <n v="72"/>
  </r>
  <r>
    <x v="1"/>
    <x v="1"/>
    <x v="12"/>
    <n v="2023"/>
    <n v="168"/>
  </r>
  <r>
    <x v="6"/>
    <x v="3"/>
    <x v="21"/>
    <n v="5236"/>
    <n v="51"/>
  </r>
  <r>
    <x v="3"/>
    <x v="2"/>
    <x v="15"/>
    <n v="1925"/>
    <n v="192"/>
  </r>
  <r>
    <x v="5"/>
    <x v="0"/>
    <x v="8"/>
    <n v="6608"/>
    <n v="225"/>
  </r>
  <r>
    <x v="4"/>
    <x v="5"/>
    <x v="21"/>
    <n v="8008"/>
    <n v="456"/>
  </r>
  <r>
    <x v="9"/>
    <x v="5"/>
    <x v="4"/>
    <n v="1428"/>
    <n v="93"/>
  </r>
  <r>
    <x v="4"/>
    <x v="5"/>
    <x v="2"/>
    <n v="525"/>
    <n v="48"/>
  </r>
  <r>
    <x v="4"/>
    <x v="0"/>
    <x v="3"/>
    <n v="1505"/>
    <n v="102"/>
  </r>
  <r>
    <x v="5"/>
    <x v="1"/>
    <x v="0"/>
    <n v="6755"/>
    <n v="252"/>
  </r>
  <r>
    <x v="7"/>
    <x v="0"/>
    <x v="3"/>
    <n v="11571"/>
    <n v="138"/>
  </r>
  <r>
    <x v="0"/>
    <x v="4"/>
    <x v="4"/>
    <n v="2541"/>
    <n v="90"/>
  </r>
  <r>
    <x v="3"/>
    <x v="0"/>
    <x v="0"/>
    <n v="1526"/>
    <n v="240"/>
  </r>
  <r>
    <x v="0"/>
    <x v="4"/>
    <x v="2"/>
    <n v="6125"/>
    <n v="102"/>
  </r>
  <r>
    <x v="3"/>
    <x v="1"/>
    <x v="18"/>
    <n v="847"/>
    <n v="129"/>
  </r>
  <r>
    <x v="1"/>
    <x v="1"/>
    <x v="18"/>
    <n v="4753"/>
    <n v="300"/>
  </r>
  <r>
    <x v="4"/>
    <x v="4"/>
    <x v="5"/>
    <n v="959"/>
    <n v="135"/>
  </r>
  <r>
    <x v="5"/>
    <x v="1"/>
    <x v="17"/>
    <n v="2793"/>
    <n v="114"/>
  </r>
  <r>
    <x v="5"/>
    <x v="1"/>
    <x v="8"/>
    <n v="4606"/>
    <n v="63"/>
  </r>
  <r>
    <x v="5"/>
    <x v="2"/>
    <x v="12"/>
    <n v="5551"/>
    <n v="252"/>
  </r>
  <r>
    <x v="9"/>
    <x v="2"/>
    <x v="1"/>
    <n v="6657"/>
    <n v="303"/>
  </r>
  <r>
    <x v="5"/>
    <x v="3"/>
    <x v="9"/>
    <n v="4438"/>
    <n v="246"/>
  </r>
  <r>
    <x v="1"/>
    <x v="4"/>
    <x v="7"/>
    <n v="168"/>
    <n v="84"/>
  </r>
  <r>
    <x v="5"/>
    <x v="5"/>
    <x v="9"/>
    <n v="7777"/>
    <n v="39"/>
  </r>
  <r>
    <x v="6"/>
    <x v="2"/>
    <x v="9"/>
    <n v="3339"/>
    <n v="348"/>
  </r>
  <r>
    <x v="5"/>
    <x v="0"/>
    <x v="5"/>
    <n v="6391"/>
    <n v="48"/>
  </r>
  <r>
    <x v="6"/>
    <x v="0"/>
    <x v="7"/>
    <n v="518"/>
    <n v="75"/>
  </r>
  <r>
    <x v="5"/>
    <x v="4"/>
    <x v="19"/>
    <n v="5677"/>
    <n v="258"/>
  </r>
  <r>
    <x v="4"/>
    <x v="3"/>
    <x v="9"/>
    <n v="6048"/>
    <n v="27"/>
  </r>
  <r>
    <x v="1"/>
    <x v="4"/>
    <x v="1"/>
    <n v="3752"/>
    <n v="213"/>
  </r>
  <r>
    <x v="6"/>
    <x v="1"/>
    <x v="12"/>
    <n v="4480"/>
    <n v="357"/>
  </r>
  <r>
    <x v="2"/>
    <x v="0"/>
    <x v="2"/>
    <n v="259"/>
    <n v="207"/>
  </r>
  <r>
    <x v="1"/>
    <x v="0"/>
    <x v="0"/>
    <n v="42"/>
    <n v="150"/>
  </r>
  <r>
    <x v="3"/>
    <x v="2"/>
    <x v="21"/>
    <n v="98"/>
    <n v="204"/>
  </r>
  <r>
    <x v="5"/>
    <x v="1"/>
    <x v="18"/>
    <n v="2478"/>
    <n v="21"/>
  </r>
  <r>
    <x v="3"/>
    <x v="5"/>
    <x v="5"/>
    <n v="7847"/>
    <n v="174"/>
  </r>
  <r>
    <x v="7"/>
    <x v="0"/>
    <x v="9"/>
    <n v="9926"/>
    <n v="201"/>
  </r>
  <r>
    <x v="1"/>
    <x v="4"/>
    <x v="11"/>
    <n v="819"/>
    <n v="510"/>
  </r>
  <r>
    <x v="4"/>
    <x v="3"/>
    <x v="12"/>
    <n v="3052"/>
    <n v="378"/>
  </r>
  <r>
    <x v="2"/>
    <x v="5"/>
    <x v="20"/>
    <n v="6832"/>
    <n v="27"/>
  </r>
  <r>
    <x v="7"/>
    <x v="3"/>
    <x v="10"/>
    <n v="2016"/>
    <n v="117"/>
  </r>
  <r>
    <x v="4"/>
    <x v="4"/>
    <x v="20"/>
    <n v="7322"/>
    <n v="36"/>
  </r>
  <r>
    <x v="1"/>
    <x v="1"/>
    <x v="5"/>
    <n v="357"/>
    <n v="126"/>
  </r>
  <r>
    <x v="2"/>
    <x v="3"/>
    <x v="4"/>
    <n v="3192"/>
    <n v="72"/>
  </r>
  <r>
    <x v="5"/>
    <x v="2"/>
    <x v="7"/>
    <n v="8435"/>
    <n v="42"/>
  </r>
  <r>
    <x v="0"/>
    <x v="3"/>
    <x v="12"/>
    <n v="0"/>
    <n v="135"/>
  </r>
  <r>
    <x v="5"/>
    <x v="5"/>
    <x v="17"/>
    <n v="8862"/>
    <n v="189"/>
  </r>
  <r>
    <x v="4"/>
    <x v="0"/>
    <x v="19"/>
    <n v="3556"/>
    <n v="459"/>
  </r>
  <r>
    <x v="6"/>
    <x v="5"/>
    <x v="16"/>
    <n v="7280"/>
    <n v="201"/>
  </r>
  <r>
    <x v="4"/>
    <x v="5"/>
    <x v="0"/>
    <n v="3402"/>
    <n v="366"/>
  </r>
  <r>
    <x v="8"/>
    <x v="0"/>
    <x v="12"/>
    <n v="4592"/>
    <n v="324"/>
  </r>
  <r>
    <x v="2"/>
    <x v="1"/>
    <x v="16"/>
    <n v="7833"/>
    <n v="243"/>
  </r>
  <r>
    <x v="7"/>
    <x v="3"/>
    <x v="20"/>
    <n v="7651"/>
    <n v="213"/>
  </r>
  <r>
    <x v="0"/>
    <x v="1"/>
    <x v="0"/>
    <n v="2275"/>
    <n v="447"/>
  </r>
  <r>
    <x v="0"/>
    <x v="4"/>
    <x v="11"/>
    <n v="5670"/>
    <n v="297"/>
  </r>
  <r>
    <x v="5"/>
    <x v="1"/>
    <x v="10"/>
    <n v="2135"/>
    <n v="27"/>
  </r>
  <r>
    <x v="0"/>
    <x v="5"/>
    <x v="14"/>
    <n v="2779"/>
    <n v="75"/>
  </r>
  <r>
    <x v="9"/>
    <x v="3"/>
    <x v="5"/>
    <n v="12950"/>
    <n v="30"/>
  </r>
  <r>
    <x v="5"/>
    <x v="2"/>
    <x v="3"/>
    <n v="2646"/>
    <n v="177"/>
  </r>
  <r>
    <x v="0"/>
    <x v="5"/>
    <x v="5"/>
    <n v="3794"/>
    <n v="159"/>
  </r>
  <r>
    <x v="8"/>
    <x v="1"/>
    <x v="5"/>
    <n v="819"/>
    <n v="306"/>
  </r>
  <r>
    <x v="8"/>
    <x v="5"/>
    <x v="13"/>
    <n v="2583"/>
    <n v="18"/>
  </r>
  <r>
    <x v="5"/>
    <x v="1"/>
    <x v="15"/>
    <n v="4585"/>
    <n v="240"/>
  </r>
  <r>
    <x v="6"/>
    <x v="5"/>
    <x v="5"/>
    <n v="1652"/>
    <n v="93"/>
  </r>
  <r>
    <x v="9"/>
    <x v="5"/>
    <x v="21"/>
    <n v="4991"/>
    <n v="9"/>
  </r>
  <r>
    <x v="1"/>
    <x v="5"/>
    <x v="10"/>
    <n v="2009"/>
    <n v="219"/>
  </r>
  <r>
    <x v="7"/>
    <x v="3"/>
    <x v="7"/>
    <n v="1568"/>
    <n v="141"/>
  </r>
  <r>
    <x v="3"/>
    <x v="0"/>
    <x v="13"/>
    <n v="3388"/>
    <n v="123"/>
  </r>
  <r>
    <x v="0"/>
    <x v="4"/>
    <x v="17"/>
    <n v="623"/>
    <n v="51"/>
  </r>
  <r>
    <x v="4"/>
    <x v="2"/>
    <x v="2"/>
    <n v="10073"/>
    <n v="120"/>
  </r>
  <r>
    <x v="1"/>
    <x v="3"/>
    <x v="21"/>
    <n v="1561"/>
    <n v="27"/>
  </r>
  <r>
    <x v="2"/>
    <x v="2"/>
    <x v="18"/>
    <n v="11522"/>
    <n v="204"/>
  </r>
  <r>
    <x v="4"/>
    <x v="4"/>
    <x v="11"/>
    <n v="2317"/>
    <n v="123"/>
  </r>
  <r>
    <x v="9"/>
    <x v="0"/>
    <x v="19"/>
    <n v="3059"/>
    <n v="27"/>
  </r>
  <r>
    <x v="3"/>
    <x v="0"/>
    <x v="21"/>
    <n v="2324"/>
    <n v="177"/>
  </r>
  <r>
    <x v="8"/>
    <x v="3"/>
    <x v="21"/>
    <n v="4956"/>
    <n v="171"/>
  </r>
  <r>
    <x v="9"/>
    <x v="5"/>
    <x v="15"/>
    <n v="5355"/>
    <n v="204"/>
  </r>
  <r>
    <x v="8"/>
    <x v="5"/>
    <x v="8"/>
    <n v="7259"/>
    <n v="276"/>
  </r>
  <r>
    <x v="1"/>
    <x v="0"/>
    <x v="21"/>
    <n v="6279"/>
    <n v="45"/>
  </r>
  <r>
    <x v="0"/>
    <x v="4"/>
    <x v="12"/>
    <n v="2541"/>
    <n v="45"/>
  </r>
  <r>
    <x v="4"/>
    <x v="1"/>
    <x v="18"/>
    <n v="3864"/>
    <n v="177"/>
  </r>
  <r>
    <x v="6"/>
    <x v="2"/>
    <x v="11"/>
    <n v="6146"/>
    <n v="63"/>
  </r>
  <r>
    <x v="2"/>
    <x v="3"/>
    <x v="3"/>
    <n v="2639"/>
    <n v="204"/>
  </r>
  <r>
    <x v="1"/>
    <x v="0"/>
    <x v="7"/>
    <n v="1890"/>
    <n v="195"/>
  </r>
  <r>
    <x v="5"/>
    <x v="5"/>
    <x v="8"/>
    <n v="1932"/>
    <n v="369"/>
  </r>
  <r>
    <x v="8"/>
    <x v="5"/>
    <x v="4"/>
    <n v="6300"/>
    <n v="42"/>
  </r>
  <r>
    <x v="4"/>
    <x v="0"/>
    <x v="0"/>
    <n v="560"/>
    <n v="81"/>
  </r>
  <r>
    <x v="2"/>
    <x v="0"/>
    <x v="21"/>
    <n v="2856"/>
    <n v="246"/>
  </r>
  <r>
    <x v="2"/>
    <x v="5"/>
    <x v="9"/>
    <n v="707"/>
    <n v="174"/>
  </r>
  <r>
    <x v="1"/>
    <x v="1"/>
    <x v="0"/>
    <n v="3598"/>
    <n v="81"/>
  </r>
  <r>
    <x v="0"/>
    <x v="1"/>
    <x v="7"/>
    <n v="6853"/>
    <n v="372"/>
  </r>
  <r>
    <x v="0"/>
    <x v="1"/>
    <x v="10"/>
    <n v="4725"/>
    <n v="174"/>
  </r>
  <r>
    <x v="3"/>
    <x v="2"/>
    <x v="1"/>
    <n v="10304"/>
    <n v="84"/>
  </r>
  <r>
    <x v="3"/>
    <x v="5"/>
    <x v="10"/>
    <n v="1274"/>
    <n v="225"/>
  </r>
  <r>
    <x v="6"/>
    <x v="2"/>
    <x v="0"/>
    <n v="1526"/>
    <n v="105"/>
  </r>
  <r>
    <x v="0"/>
    <x v="3"/>
    <x v="19"/>
    <n v="3101"/>
    <n v="225"/>
  </r>
  <r>
    <x v="7"/>
    <x v="0"/>
    <x v="8"/>
    <n v="1057"/>
    <n v="54"/>
  </r>
  <r>
    <x v="5"/>
    <x v="0"/>
    <x v="21"/>
    <n v="5306"/>
    <n v="0"/>
  </r>
  <r>
    <x v="6"/>
    <x v="3"/>
    <x v="17"/>
    <n v="4018"/>
    <n v="171"/>
  </r>
  <r>
    <x v="2"/>
    <x v="5"/>
    <x v="10"/>
    <n v="938"/>
    <n v="189"/>
  </r>
  <r>
    <x v="5"/>
    <x v="4"/>
    <x v="3"/>
    <n v="1778"/>
    <n v="270"/>
  </r>
  <r>
    <x v="4"/>
    <x v="3"/>
    <x v="0"/>
    <n v="1638"/>
    <n v="63"/>
  </r>
  <r>
    <x v="3"/>
    <x v="4"/>
    <x v="4"/>
    <n v="154"/>
    <n v="21"/>
  </r>
  <r>
    <x v="5"/>
    <x v="0"/>
    <x v="7"/>
    <n v="9835"/>
    <n v="207"/>
  </r>
  <r>
    <x v="2"/>
    <x v="0"/>
    <x v="13"/>
    <n v="7273"/>
    <n v="96"/>
  </r>
  <r>
    <x v="6"/>
    <x v="3"/>
    <x v="7"/>
    <n v="6909"/>
    <n v="81"/>
  </r>
  <r>
    <x v="2"/>
    <x v="3"/>
    <x v="17"/>
    <n v="3920"/>
    <n v="306"/>
  </r>
  <r>
    <x v="9"/>
    <x v="3"/>
    <x v="20"/>
    <n v="4858"/>
    <n v="279"/>
  </r>
  <r>
    <x v="7"/>
    <x v="4"/>
    <x v="2"/>
    <n v="3549"/>
    <n v="3"/>
  </r>
  <r>
    <x v="5"/>
    <x v="3"/>
    <x v="18"/>
    <n v="966"/>
    <n v="198"/>
  </r>
  <r>
    <x v="6"/>
    <x v="3"/>
    <x v="3"/>
    <n v="385"/>
    <n v="249"/>
  </r>
  <r>
    <x v="4"/>
    <x v="5"/>
    <x v="10"/>
    <n v="2219"/>
    <n v="75"/>
  </r>
  <r>
    <x v="2"/>
    <x v="2"/>
    <x v="1"/>
    <n v="2954"/>
    <n v="189"/>
  </r>
  <r>
    <x v="5"/>
    <x v="2"/>
    <x v="1"/>
    <n v="280"/>
    <n v="87"/>
  </r>
  <r>
    <x v="3"/>
    <x v="2"/>
    <x v="0"/>
    <n v="6118"/>
    <n v="174"/>
  </r>
  <r>
    <x v="7"/>
    <x v="3"/>
    <x v="16"/>
    <n v="4802"/>
    <n v="36"/>
  </r>
  <r>
    <x v="2"/>
    <x v="4"/>
    <x v="17"/>
    <n v="4137"/>
    <n v="60"/>
  </r>
  <r>
    <x v="8"/>
    <x v="1"/>
    <x v="14"/>
    <n v="2023"/>
    <n v="78"/>
  </r>
  <r>
    <x v="2"/>
    <x v="2"/>
    <x v="0"/>
    <n v="9051"/>
    <n v="57"/>
  </r>
  <r>
    <x v="2"/>
    <x v="0"/>
    <x v="19"/>
    <n v="2919"/>
    <n v="45"/>
  </r>
  <r>
    <x v="3"/>
    <x v="4"/>
    <x v="7"/>
    <n v="5915"/>
    <n v="3"/>
  </r>
  <r>
    <x v="9"/>
    <x v="1"/>
    <x v="16"/>
    <n v="2562"/>
    <n v="6"/>
  </r>
  <r>
    <x v="6"/>
    <x v="0"/>
    <x v="4"/>
    <n v="8813"/>
    <n v="21"/>
  </r>
  <r>
    <x v="6"/>
    <x v="2"/>
    <x v="3"/>
    <n v="6111"/>
    <n v="3"/>
  </r>
  <r>
    <x v="1"/>
    <x v="5"/>
    <x v="6"/>
    <n v="3507"/>
    <n v="288"/>
  </r>
  <r>
    <x v="4"/>
    <x v="2"/>
    <x v="11"/>
    <n v="4319"/>
    <n v="30"/>
  </r>
  <r>
    <x v="0"/>
    <x v="4"/>
    <x v="21"/>
    <n v="609"/>
    <n v="87"/>
  </r>
  <r>
    <x v="0"/>
    <x v="3"/>
    <x v="18"/>
    <n v="6370"/>
    <n v="30"/>
  </r>
  <r>
    <x v="6"/>
    <x v="4"/>
    <x v="15"/>
    <n v="5474"/>
    <n v="168"/>
  </r>
  <r>
    <x v="0"/>
    <x v="2"/>
    <x v="18"/>
    <n v="3164"/>
    <n v="306"/>
  </r>
  <r>
    <x v="4"/>
    <x v="1"/>
    <x v="2"/>
    <n v="1302"/>
    <n v="402"/>
  </r>
  <r>
    <x v="8"/>
    <x v="0"/>
    <x v="19"/>
    <n v="7308"/>
    <n v="327"/>
  </r>
  <r>
    <x v="0"/>
    <x v="0"/>
    <x v="18"/>
    <n v="6132"/>
    <n v="93"/>
  </r>
  <r>
    <x v="9"/>
    <x v="1"/>
    <x v="8"/>
    <n v="3472"/>
    <n v="96"/>
  </r>
  <r>
    <x v="1"/>
    <x v="3"/>
    <x v="3"/>
    <n v="9660"/>
    <n v="27"/>
  </r>
  <r>
    <x v="2"/>
    <x v="4"/>
    <x v="21"/>
    <n v="2436"/>
    <n v="99"/>
  </r>
  <r>
    <x v="2"/>
    <x v="4"/>
    <x v="5"/>
    <n v="9506"/>
    <n v="87"/>
  </r>
  <r>
    <x v="9"/>
    <x v="0"/>
    <x v="20"/>
    <n v="245"/>
    <n v="288"/>
  </r>
  <r>
    <x v="1"/>
    <x v="1"/>
    <x v="13"/>
    <n v="2702"/>
    <n v="363"/>
  </r>
  <r>
    <x v="9"/>
    <x v="5"/>
    <x v="9"/>
    <n v="700"/>
    <n v="87"/>
  </r>
  <r>
    <x v="4"/>
    <x v="5"/>
    <x v="9"/>
    <n v="3759"/>
    <n v="150"/>
  </r>
  <r>
    <x v="7"/>
    <x v="1"/>
    <x v="9"/>
    <n v="1589"/>
    <n v="303"/>
  </r>
  <r>
    <x v="5"/>
    <x v="1"/>
    <x v="19"/>
    <n v="5194"/>
    <n v="288"/>
  </r>
  <r>
    <x v="9"/>
    <x v="2"/>
    <x v="11"/>
    <n v="945"/>
    <n v="75"/>
  </r>
  <r>
    <x v="0"/>
    <x v="4"/>
    <x v="6"/>
    <n v="1988"/>
    <n v="39"/>
  </r>
  <r>
    <x v="4"/>
    <x v="5"/>
    <x v="1"/>
    <n v="6734"/>
    <n v="123"/>
  </r>
  <r>
    <x v="0"/>
    <x v="2"/>
    <x v="2"/>
    <n v="217"/>
    <n v="36"/>
  </r>
  <r>
    <x v="6"/>
    <x v="5"/>
    <x v="7"/>
    <n v="6279"/>
    <n v="237"/>
  </r>
  <r>
    <x v="0"/>
    <x v="2"/>
    <x v="11"/>
    <n v="4424"/>
    <n v="201"/>
  </r>
  <r>
    <x v="7"/>
    <x v="2"/>
    <x v="9"/>
    <n v="189"/>
    <n v="48"/>
  </r>
  <r>
    <x v="6"/>
    <x v="1"/>
    <x v="7"/>
    <n v="490"/>
    <n v="84"/>
  </r>
  <r>
    <x v="1"/>
    <x v="0"/>
    <x v="20"/>
    <n v="434"/>
    <n v="87"/>
  </r>
  <r>
    <x v="5"/>
    <x v="4"/>
    <x v="0"/>
    <n v="10129"/>
    <n v="312"/>
  </r>
  <r>
    <x v="8"/>
    <x v="3"/>
    <x v="19"/>
    <n v="1652"/>
    <n v="102"/>
  </r>
  <r>
    <x v="1"/>
    <x v="4"/>
    <x v="20"/>
    <n v="6433"/>
    <n v="78"/>
  </r>
  <r>
    <x v="8"/>
    <x v="5"/>
    <x v="14"/>
    <n v="2212"/>
    <n v="117"/>
  </r>
  <r>
    <x v="3"/>
    <x v="1"/>
    <x v="15"/>
    <n v="609"/>
    <n v="99"/>
  </r>
  <r>
    <x v="0"/>
    <x v="1"/>
    <x v="17"/>
    <n v="1638"/>
    <n v="48"/>
  </r>
  <r>
    <x v="5"/>
    <x v="5"/>
    <x v="16"/>
    <n v="3829"/>
    <n v="24"/>
  </r>
  <r>
    <x v="0"/>
    <x v="3"/>
    <x v="16"/>
    <n v="5775"/>
    <n v="42"/>
  </r>
  <r>
    <x v="4"/>
    <x v="1"/>
    <x v="13"/>
    <n v="1071"/>
    <n v="270"/>
  </r>
  <r>
    <x v="1"/>
    <x v="2"/>
    <x v="14"/>
    <n v="5019"/>
    <n v="150"/>
  </r>
  <r>
    <x v="7"/>
    <x v="0"/>
    <x v="16"/>
    <n v="2863"/>
    <n v="42"/>
  </r>
  <r>
    <x v="0"/>
    <x v="1"/>
    <x v="12"/>
    <n v="1617"/>
    <n v="126"/>
  </r>
  <r>
    <x v="4"/>
    <x v="0"/>
    <x v="21"/>
    <n v="6818"/>
    <n v="6"/>
  </r>
  <r>
    <x v="8"/>
    <x v="1"/>
    <x v="16"/>
    <n v="6657"/>
    <n v="276"/>
  </r>
  <r>
    <x v="8"/>
    <x v="5"/>
    <x v="9"/>
    <n v="2919"/>
    <n v="93"/>
  </r>
  <r>
    <x v="7"/>
    <x v="2"/>
    <x v="6"/>
    <n v="3094"/>
    <n v="246"/>
  </r>
  <r>
    <x v="4"/>
    <x v="3"/>
    <x v="17"/>
    <n v="2989"/>
    <n v="3"/>
  </r>
  <r>
    <x v="1"/>
    <x v="4"/>
    <x v="18"/>
    <n v="2268"/>
    <n v="63"/>
  </r>
  <r>
    <x v="6"/>
    <x v="1"/>
    <x v="6"/>
    <n v="4753"/>
    <n v="246"/>
  </r>
  <r>
    <x v="7"/>
    <x v="5"/>
    <x v="15"/>
    <n v="7511"/>
    <n v="120"/>
  </r>
  <r>
    <x v="7"/>
    <x v="4"/>
    <x v="6"/>
    <n v="4326"/>
    <n v="348"/>
  </r>
  <r>
    <x v="3"/>
    <x v="5"/>
    <x v="14"/>
    <n v="4935"/>
    <n v="126"/>
  </r>
  <r>
    <x v="4"/>
    <x v="1"/>
    <x v="0"/>
    <n v="4781"/>
    <n v="123"/>
  </r>
  <r>
    <x v="6"/>
    <x v="4"/>
    <x v="4"/>
    <n v="7483"/>
    <n v="45"/>
  </r>
  <r>
    <x v="9"/>
    <x v="4"/>
    <x v="2"/>
    <n v="6860"/>
    <n v="126"/>
  </r>
  <r>
    <x v="0"/>
    <x v="0"/>
    <x v="12"/>
    <n v="9002"/>
    <n v="72"/>
  </r>
  <r>
    <x v="4"/>
    <x v="2"/>
    <x v="12"/>
    <n v="1400"/>
    <n v="135"/>
  </r>
  <r>
    <x v="9"/>
    <x v="5"/>
    <x v="7"/>
    <n v="4053"/>
    <n v="24"/>
  </r>
  <r>
    <x v="5"/>
    <x v="2"/>
    <x v="6"/>
    <n v="2149"/>
    <n v="117"/>
  </r>
  <r>
    <x v="8"/>
    <x v="3"/>
    <x v="12"/>
    <n v="3640"/>
    <n v="51"/>
  </r>
  <r>
    <x v="7"/>
    <x v="3"/>
    <x v="14"/>
    <n v="630"/>
    <n v="36"/>
  </r>
  <r>
    <x v="2"/>
    <x v="1"/>
    <x v="18"/>
    <n v="2429"/>
    <n v="144"/>
  </r>
  <r>
    <x v="2"/>
    <x v="2"/>
    <x v="4"/>
    <n v="2142"/>
    <n v="114"/>
  </r>
  <r>
    <x v="5"/>
    <x v="0"/>
    <x v="0"/>
    <n v="6454"/>
    <n v="54"/>
  </r>
  <r>
    <x v="5"/>
    <x v="0"/>
    <x v="10"/>
    <n v="4487"/>
    <n v="333"/>
  </r>
  <r>
    <x v="8"/>
    <x v="0"/>
    <x v="2"/>
    <n v="938"/>
    <n v="366"/>
  </r>
  <r>
    <x v="8"/>
    <x v="4"/>
    <x v="21"/>
    <n v="8841"/>
    <n v="303"/>
  </r>
  <r>
    <x v="7"/>
    <x v="3"/>
    <x v="5"/>
    <n v="4018"/>
    <n v="126"/>
  </r>
  <r>
    <x v="3"/>
    <x v="0"/>
    <x v="16"/>
    <n v="714"/>
    <n v="231"/>
  </r>
  <r>
    <x v="2"/>
    <x v="4"/>
    <x v="4"/>
    <n v="3850"/>
    <n v="10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16">
  <r>
    <x v="0"/>
    <x v="0"/>
    <x v="0"/>
    <n v="1624"/>
    <n v="114"/>
  </r>
  <r>
    <x v="1"/>
    <x v="1"/>
    <x v="1"/>
    <n v="6706"/>
    <n v="459"/>
  </r>
  <r>
    <x v="2"/>
    <x v="1"/>
    <x v="2"/>
    <n v="959"/>
    <n v="147"/>
  </r>
  <r>
    <x v="3"/>
    <x v="2"/>
    <x v="3"/>
    <n v="9632"/>
    <n v="288"/>
  </r>
  <r>
    <x v="4"/>
    <x v="3"/>
    <x v="4"/>
    <n v="2100"/>
    <n v="414"/>
  </r>
  <r>
    <x v="0"/>
    <x v="1"/>
    <x v="5"/>
    <n v="8869"/>
    <n v="432"/>
  </r>
  <r>
    <x v="4"/>
    <x v="4"/>
    <x v="6"/>
    <n v="2681"/>
    <n v="54"/>
  </r>
  <r>
    <x v="1"/>
    <x v="1"/>
    <x v="7"/>
    <n v="5012"/>
    <n v="210"/>
  </r>
  <r>
    <x v="5"/>
    <x v="4"/>
    <x v="8"/>
    <n v="1281"/>
    <n v="75"/>
  </r>
  <r>
    <x v="6"/>
    <x v="0"/>
    <x v="8"/>
    <n v="4991"/>
    <n v="12"/>
  </r>
  <r>
    <x v="7"/>
    <x v="3"/>
    <x v="4"/>
    <n v="1785"/>
    <n v="462"/>
  </r>
  <r>
    <x v="8"/>
    <x v="0"/>
    <x v="9"/>
    <n v="3983"/>
    <n v="144"/>
  </r>
  <r>
    <x v="2"/>
    <x v="4"/>
    <x v="10"/>
    <n v="2646"/>
    <n v="120"/>
  </r>
  <r>
    <x v="7"/>
    <x v="5"/>
    <x v="11"/>
    <n v="252"/>
    <n v="54"/>
  </r>
  <r>
    <x v="8"/>
    <x v="1"/>
    <x v="4"/>
    <n v="2464"/>
    <n v="234"/>
  </r>
  <r>
    <x v="8"/>
    <x v="1"/>
    <x v="12"/>
    <n v="2114"/>
    <n v="66"/>
  </r>
  <r>
    <x v="4"/>
    <x v="0"/>
    <x v="6"/>
    <n v="7693"/>
    <n v="87"/>
  </r>
  <r>
    <x v="6"/>
    <x v="5"/>
    <x v="13"/>
    <n v="15610"/>
    <n v="339"/>
  </r>
  <r>
    <x v="3"/>
    <x v="5"/>
    <x v="7"/>
    <n v="336"/>
    <n v="144"/>
  </r>
  <r>
    <x v="7"/>
    <x v="3"/>
    <x v="13"/>
    <n v="9443"/>
    <n v="162"/>
  </r>
  <r>
    <x v="2"/>
    <x v="5"/>
    <x v="14"/>
    <n v="8155"/>
    <n v="90"/>
  </r>
  <r>
    <x v="1"/>
    <x v="4"/>
    <x v="14"/>
    <n v="1701"/>
    <n v="234"/>
  </r>
  <r>
    <x v="9"/>
    <x v="4"/>
    <x v="7"/>
    <n v="2205"/>
    <n v="141"/>
  </r>
  <r>
    <x v="1"/>
    <x v="0"/>
    <x v="15"/>
    <n v="1771"/>
    <n v="204"/>
  </r>
  <r>
    <x v="3"/>
    <x v="1"/>
    <x v="16"/>
    <n v="2114"/>
    <n v="186"/>
  </r>
  <r>
    <x v="3"/>
    <x v="2"/>
    <x v="11"/>
    <n v="10311"/>
    <n v="231"/>
  </r>
  <r>
    <x v="8"/>
    <x v="3"/>
    <x v="10"/>
    <n v="21"/>
    <n v="168"/>
  </r>
  <r>
    <x v="9"/>
    <x v="1"/>
    <x v="13"/>
    <n v="1974"/>
    <n v="195"/>
  </r>
  <r>
    <x v="6"/>
    <x v="2"/>
    <x v="14"/>
    <n v="6314"/>
    <n v="15"/>
  </r>
  <r>
    <x v="9"/>
    <x v="0"/>
    <x v="14"/>
    <n v="4683"/>
    <n v="30"/>
  </r>
  <r>
    <x v="3"/>
    <x v="0"/>
    <x v="17"/>
    <n v="6398"/>
    <n v="102"/>
  </r>
  <r>
    <x v="7"/>
    <x v="1"/>
    <x v="15"/>
    <n v="553"/>
    <n v="15"/>
  </r>
  <r>
    <x v="1"/>
    <x v="3"/>
    <x v="0"/>
    <n v="7021"/>
    <n v="183"/>
  </r>
  <r>
    <x v="0"/>
    <x v="3"/>
    <x v="7"/>
    <n v="5817"/>
    <n v="12"/>
  </r>
  <r>
    <x v="3"/>
    <x v="3"/>
    <x v="8"/>
    <n v="3976"/>
    <n v="72"/>
  </r>
  <r>
    <x v="4"/>
    <x v="4"/>
    <x v="18"/>
    <n v="1134"/>
    <n v="282"/>
  </r>
  <r>
    <x v="7"/>
    <x v="3"/>
    <x v="19"/>
    <n v="6027"/>
    <n v="144"/>
  </r>
  <r>
    <x v="4"/>
    <x v="0"/>
    <x v="10"/>
    <n v="1904"/>
    <n v="405"/>
  </r>
  <r>
    <x v="5"/>
    <x v="5"/>
    <x v="1"/>
    <n v="3262"/>
    <n v="75"/>
  </r>
  <r>
    <x v="0"/>
    <x v="5"/>
    <x v="18"/>
    <n v="2289"/>
    <n v="135"/>
  </r>
  <r>
    <x v="6"/>
    <x v="5"/>
    <x v="18"/>
    <n v="6986"/>
    <n v="21"/>
  </r>
  <r>
    <x v="7"/>
    <x v="4"/>
    <x v="14"/>
    <n v="4417"/>
    <n v="153"/>
  </r>
  <r>
    <x v="4"/>
    <x v="5"/>
    <x v="16"/>
    <n v="1442"/>
    <n v="15"/>
  </r>
  <r>
    <x v="8"/>
    <x v="1"/>
    <x v="8"/>
    <n v="2415"/>
    <n v="255"/>
  </r>
  <r>
    <x v="7"/>
    <x v="0"/>
    <x v="15"/>
    <n v="238"/>
    <n v="18"/>
  </r>
  <r>
    <x v="4"/>
    <x v="0"/>
    <x v="14"/>
    <n v="4949"/>
    <n v="189"/>
  </r>
  <r>
    <x v="6"/>
    <x v="4"/>
    <x v="1"/>
    <n v="5075"/>
    <n v="21"/>
  </r>
  <r>
    <x v="8"/>
    <x v="2"/>
    <x v="10"/>
    <n v="9198"/>
    <n v="36"/>
  </r>
  <r>
    <x v="4"/>
    <x v="5"/>
    <x v="12"/>
    <n v="3339"/>
    <n v="75"/>
  </r>
  <r>
    <x v="0"/>
    <x v="5"/>
    <x v="9"/>
    <n v="5019"/>
    <n v="156"/>
  </r>
  <r>
    <x v="6"/>
    <x v="2"/>
    <x v="10"/>
    <n v="16184"/>
    <n v="39"/>
  </r>
  <r>
    <x v="4"/>
    <x v="2"/>
    <x v="20"/>
    <n v="497"/>
    <n v="63"/>
  </r>
  <r>
    <x v="7"/>
    <x v="2"/>
    <x v="12"/>
    <n v="8211"/>
    <n v="75"/>
  </r>
  <r>
    <x v="7"/>
    <x v="4"/>
    <x v="19"/>
    <n v="6580"/>
    <n v="183"/>
  </r>
  <r>
    <x v="3"/>
    <x v="1"/>
    <x v="11"/>
    <n v="4760"/>
    <n v="69"/>
  </r>
  <r>
    <x v="0"/>
    <x v="2"/>
    <x v="4"/>
    <n v="5439"/>
    <n v="30"/>
  </r>
  <r>
    <x v="3"/>
    <x v="5"/>
    <x v="9"/>
    <n v="1463"/>
    <n v="39"/>
  </r>
  <r>
    <x v="8"/>
    <x v="5"/>
    <x v="1"/>
    <n v="7777"/>
    <n v="504"/>
  </r>
  <r>
    <x v="2"/>
    <x v="0"/>
    <x v="12"/>
    <n v="1085"/>
    <n v="273"/>
  </r>
  <r>
    <x v="6"/>
    <x v="0"/>
    <x v="6"/>
    <n v="182"/>
    <n v="48"/>
  </r>
  <r>
    <x v="4"/>
    <x v="5"/>
    <x v="18"/>
    <n v="4242"/>
    <n v="207"/>
  </r>
  <r>
    <x v="4"/>
    <x v="2"/>
    <x v="1"/>
    <n v="6118"/>
    <n v="9"/>
  </r>
  <r>
    <x v="9"/>
    <x v="2"/>
    <x v="14"/>
    <n v="2317"/>
    <n v="261"/>
  </r>
  <r>
    <x v="4"/>
    <x v="4"/>
    <x v="10"/>
    <n v="938"/>
    <n v="6"/>
  </r>
  <r>
    <x v="1"/>
    <x v="0"/>
    <x v="16"/>
    <n v="9709"/>
    <n v="30"/>
  </r>
  <r>
    <x v="5"/>
    <x v="5"/>
    <x v="13"/>
    <n v="2205"/>
    <n v="138"/>
  </r>
  <r>
    <x v="5"/>
    <x v="0"/>
    <x v="9"/>
    <n v="4487"/>
    <n v="111"/>
  </r>
  <r>
    <x v="6"/>
    <x v="1"/>
    <x v="3"/>
    <n v="2415"/>
    <n v="15"/>
  </r>
  <r>
    <x v="0"/>
    <x v="5"/>
    <x v="15"/>
    <n v="4018"/>
    <n v="162"/>
  </r>
  <r>
    <x v="6"/>
    <x v="5"/>
    <x v="15"/>
    <n v="861"/>
    <n v="195"/>
  </r>
  <r>
    <x v="9"/>
    <x v="4"/>
    <x v="8"/>
    <n v="5586"/>
    <n v="525"/>
  </r>
  <r>
    <x v="5"/>
    <x v="5"/>
    <x v="5"/>
    <n v="2226"/>
    <n v="48"/>
  </r>
  <r>
    <x v="2"/>
    <x v="5"/>
    <x v="19"/>
    <n v="14329"/>
    <n v="150"/>
  </r>
  <r>
    <x v="2"/>
    <x v="5"/>
    <x v="13"/>
    <n v="8463"/>
    <n v="492"/>
  </r>
  <r>
    <x v="6"/>
    <x v="5"/>
    <x v="12"/>
    <n v="2891"/>
    <n v="102"/>
  </r>
  <r>
    <x v="8"/>
    <x v="2"/>
    <x v="14"/>
    <n v="3773"/>
    <n v="165"/>
  </r>
  <r>
    <x v="3"/>
    <x v="2"/>
    <x v="19"/>
    <n v="854"/>
    <n v="309"/>
  </r>
  <r>
    <x v="4"/>
    <x v="2"/>
    <x v="9"/>
    <n v="4970"/>
    <n v="156"/>
  </r>
  <r>
    <x v="2"/>
    <x v="1"/>
    <x v="21"/>
    <n v="98"/>
    <n v="159"/>
  </r>
  <r>
    <x v="6"/>
    <x v="1"/>
    <x v="16"/>
    <n v="13391"/>
    <n v="201"/>
  </r>
  <r>
    <x v="1"/>
    <x v="3"/>
    <x v="6"/>
    <n v="8890"/>
    <n v="210"/>
  </r>
  <r>
    <x v="7"/>
    <x v="4"/>
    <x v="11"/>
    <n v="56"/>
    <n v="51"/>
  </r>
  <r>
    <x v="8"/>
    <x v="2"/>
    <x v="4"/>
    <n v="3339"/>
    <n v="39"/>
  </r>
  <r>
    <x v="9"/>
    <x v="1"/>
    <x v="3"/>
    <n v="3808"/>
    <n v="279"/>
  </r>
  <r>
    <x v="9"/>
    <x v="4"/>
    <x v="11"/>
    <n v="63"/>
    <n v="123"/>
  </r>
  <r>
    <x v="7"/>
    <x v="3"/>
    <x v="18"/>
    <n v="7812"/>
    <n v="81"/>
  </r>
  <r>
    <x v="0"/>
    <x v="0"/>
    <x v="15"/>
    <n v="7693"/>
    <n v="21"/>
  </r>
  <r>
    <x v="8"/>
    <x v="2"/>
    <x v="19"/>
    <n v="973"/>
    <n v="162"/>
  </r>
  <r>
    <x v="9"/>
    <x v="1"/>
    <x v="20"/>
    <n v="567"/>
    <n v="228"/>
  </r>
  <r>
    <x v="9"/>
    <x v="2"/>
    <x v="12"/>
    <n v="2471"/>
    <n v="342"/>
  </r>
  <r>
    <x v="6"/>
    <x v="4"/>
    <x v="11"/>
    <n v="7189"/>
    <n v="54"/>
  </r>
  <r>
    <x v="3"/>
    <x v="1"/>
    <x v="19"/>
    <n v="7455"/>
    <n v="216"/>
  </r>
  <r>
    <x v="8"/>
    <x v="5"/>
    <x v="21"/>
    <n v="3108"/>
    <n v="54"/>
  </r>
  <r>
    <x v="4"/>
    <x v="4"/>
    <x v="4"/>
    <n v="469"/>
    <n v="75"/>
  </r>
  <r>
    <x v="2"/>
    <x v="0"/>
    <x v="14"/>
    <n v="2737"/>
    <n v="93"/>
  </r>
  <r>
    <x v="2"/>
    <x v="0"/>
    <x v="4"/>
    <n v="4305"/>
    <n v="156"/>
  </r>
  <r>
    <x v="2"/>
    <x v="4"/>
    <x v="9"/>
    <n v="2408"/>
    <n v="9"/>
  </r>
  <r>
    <x v="8"/>
    <x v="2"/>
    <x v="15"/>
    <n v="1281"/>
    <n v="18"/>
  </r>
  <r>
    <x v="0"/>
    <x v="1"/>
    <x v="1"/>
    <n v="12348"/>
    <n v="234"/>
  </r>
  <r>
    <x v="8"/>
    <x v="5"/>
    <x v="19"/>
    <n v="3689"/>
    <n v="312"/>
  </r>
  <r>
    <x v="5"/>
    <x v="2"/>
    <x v="15"/>
    <n v="2870"/>
    <n v="300"/>
  </r>
  <r>
    <x v="7"/>
    <x v="2"/>
    <x v="18"/>
    <n v="798"/>
    <n v="519"/>
  </r>
  <r>
    <x v="3"/>
    <x v="0"/>
    <x v="20"/>
    <n v="2933"/>
    <n v="9"/>
  </r>
  <r>
    <x v="6"/>
    <x v="1"/>
    <x v="2"/>
    <n v="2744"/>
    <n v="9"/>
  </r>
  <r>
    <x v="0"/>
    <x v="2"/>
    <x v="5"/>
    <n v="9772"/>
    <n v="90"/>
  </r>
  <r>
    <x v="5"/>
    <x v="5"/>
    <x v="4"/>
    <n v="1568"/>
    <n v="96"/>
  </r>
  <r>
    <x v="7"/>
    <x v="2"/>
    <x v="10"/>
    <n v="11417"/>
    <n v="21"/>
  </r>
  <r>
    <x v="0"/>
    <x v="5"/>
    <x v="21"/>
    <n v="6748"/>
    <n v="48"/>
  </r>
  <r>
    <x v="9"/>
    <x v="2"/>
    <x v="18"/>
    <n v="1407"/>
    <n v="72"/>
  </r>
  <r>
    <x v="1"/>
    <x v="1"/>
    <x v="12"/>
    <n v="2023"/>
    <n v="168"/>
  </r>
  <r>
    <x v="6"/>
    <x v="3"/>
    <x v="21"/>
    <n v="5236"/>
    <n v="51"/>
  </r>
  <r>
    <x v="3"/>
    <x v="2"/>
    <x v="15"/>
    <n v="1925"/>
    <n v="192"/>
  </r>
  <r>
    <x v="5"/>
    <x v="0"/>
    <x v="8"/>
    <n v="6608"/>
    <n v="225"/>
  </r>
  <r>
    <x v="4"/>
    <x v="5"/>
    <x v="21"/>
    <n v="8008"/>
    <n v="456"/>
  </r>
  <r>
    <x v="9"/>
    <x v="5"/>
    <x v="4"/>
    <n v="1428"/>
    <n v="93"/>
  </r>
  <r>
    <x v="4"/>
    <x v="5"/>
    <x v="2"/>
    <n v="525"/>
    <n v="48"/>
  </r>
  <r>
    <x v="4"/>
    <x v="0"/>
    <x v="3"/>
    <n v="1505"/>
    <n v="102"/>
  </r>
  <r>
    <x v="5"/>
    <x v="1"/>
    <x v="0"/>
    <n v="6755"/>
    <n v="252"/>
  </r>
  <r>
    <x v="7"/>
    <x v="0"/>
    <x v="3"/>
    <n v="11571"/>
    <n v="138"/>
  </r>
  <r>
    <x v="0"/>
    <x v="4"/>
    <x v="4"/>
    <n v="2541"/>
    <n v="90"/>
  </r>
  <r>
    <x v="3"/>
    <x v="0"/>
    <x v="0"/>
    <n v="1526"/>
    <n v="240"/>
  </r>
  <r>
    <x v="0"/>
    <x v="4"/>
    <x v="2"/>
    <n v="6125"/>
    <n v="102"/>
  </r>
  <r>
    <x v="3"/>
    <x v="1"/>
    <x v="18"/>
    <n v="847"/>
    <n v="129"/>
  </r>
  <r>
    <x v="1"/>
    <x v="1"/>
    <x v="18"/>
    <n v="4753"/>
    <n v="300"/>
  </r>
  <r>
    <x v="4"/>
    <x v="4"/>
    <x v="5"/>
    <n v="959"/>
    <n v="135"/>
  </r>
  <r>
    <x v="5"/>
    <x v="1"/>
    <x v="17"/>
    <n v="2793"/>
    <n v="114"/>
  </r>
  <r>
    <x v="5"/>
    <x v="1"/>
    <x v="8"/>
    <n v="4606"/>
    <n v="63"/>
  </r>
  <r>
    <x v="5"/>
    <x v="2"/>
    <x v="12"/>
    <n v="5551"/>
    <n v="252"/>
  </r>
  <r>
    <x v="9"/>
    <x v="2"/>
    <x v="1"/>
    <n v="6657"/>
    <n v="303"/>
  </r>
  <r>
    <x v="5"/>
    <x v="3"/>
    <x v="9"/>
    <n v="4438"/>
    <n v="246"/>
  </r>
  <r>
    <x v="1"/>
    <x v="4"/>
    <x v="7"/>
    <n v="168"/>
    <n v="84"/>
  </r>
  <r>
    <x v="5"/>
    <x v="5"/>
    <x v="9"/>
    <n v="7777"/>
    <n v="39"/>
  </r>
  <r>
    <x v="6"/>
    <x v="2"/>
    <x v="9"/>
    <n v="3339"/>
    <n v="348"/>
  </r>
  <r>
    <x v="5"/>
    <x v="0"/>
    <x v="5"/>
    <n v="6391"/>
    <n v="48"/>
  </r>
  <r>
    <x v="6"/>
    <x v="0"/>
    <x v="7"/>
    <n v="518"/>
    <n v="75"/>
  </r>
  <r>
    <x v="5"/>
    <x v="4"/>
    <x v="19"/>
    <n v="5677"/>
    <n v="258"/>
  </r>
  <r>
    <x v="4"/>
    <x v="3"/>
    <x v="9"/>
    <n v="6048"/>
    <n v="27"/>
  </r>
  <r>
    <x v="1"/>
    <x v="4"/>
    <x v="1"/>
    <n v="3752"/>
    <n v="213"/>
  </r>
  <r>
    <x v="6"/>
    <x v="1"/>
    <x v="12"/>
    <n v="4480"/>
    <n v="357"/>
  </r>
  <r>
    <x v="2"/>
    <x v="0"/>
    <x v="2"/>
    <n v="259"/>
    <n v="207"/>
  </r>
  <r>
    <x v="1"/>
    <x v="0"/>
    <x v="0"/>
    <n v="42"/>
    <n v="150"/>
  </r>
  <r>
    <x v="3"/>
    <x v="2"/>
    <x v="21"/>
    <n v="98"/>
    <n v="204"/>
  </r>
  <r>
    <x v="5"/>
    <x v="1"/>
    <x v="18"/>
    <n v="2478"/>
    <n v="21"/>
  </r>
  <r>
    <x v="3"/>
    <x v="5"/>
    <x v="5"/>
    <n v="7847"/>
    <n v="174"/>
  </r>
  <r>
    <x v="7"/>
    <x v="0"/>
    <x v="9"/>
    <n v="9926"/>
    <n v="201"/>
  </r>
  <r>
    <x v="1"/>
    <x v="4"/>
    <x v="11"/>
    <n v="819"/>
    <n v="510"/>
  </r>
  <r>
    <x v="4"/>
    <x v="3"/>
    <x v="12"/>
    <n v="3052"/>
    <n v="378"/>
  </r>
  <r>
    <x v="2"/>
    <x v="5"/>
    <x v="20"/>
    <n v="6832"/>
    <n v="27"/>
  </r>
  <r>
    <x v="7"/>
    <x v="3"/>
    <x v="10"/>
    <n v="2016"/>
    <n v="117"/>
  </r>
  <r>
    <x v="4"/>
    <x v="4"/>
    <x v="20"/>
    <n v="7322"/>
    <n v="36"/>
  </r>
  <r>
    <x v="1"/>
    <x v="1"/>
    <x v="5"/>
    <n v="357"/>
    <n v="126"/>
  </r>
  <r>
    <x v="2"/>
    <x v="3"/>
    <x v="4"/>
    <n v="3192"/>
    <n v="72"/>
  </r>
  <r>
    <x v="5"/>
    <x v="2"/>
    <x v="7"/>
    <n v="8435"/>
    <n v="42"/>
  </r>
  <r>
    <x v="0"/>
    <x v="3"/>
    <x v="12"/>
    <n v="0"/>
    <n v="135"/>
  </r>
  <r>
    <x v="5"/>
    <x v="5"/>
    <x v="17"/>
    <n v="8862"/>
    <n v="189"/>
  </r>
  <r>
    <x v="4"/>
    <x v="0"/>
    <x v="19"/>
    <n v="3556"/>
    <n v="459"/>
  </r>
  <r>
    <x v="6"/>
    <x v="5"/>
    <x v="16"/>
    <n v="7280"/>
    <n v="201"/>
  </r>
  <r>
    <x v="4"/>
    <x v="5"/>
    <x v="0"/>
    <n v="3402"/>
    <n v="366"/>
  </r>
  <r>
    <x v="8"/>
    <x v="0"/>
    <x v="12"/>
    <n v="4592"/>
    <n v="324"/>
  </r>
  <r>
    <x v="2"/>
    <x v="1"/>
    <x v="16"/>
    <n v="7833"/>
    <n v="243"/>
  </r>
  <r>
    <x v="7"/>
    <x v="3"/>
    <x v="20"/>
    <n v="7651"/>
    <n v="213"/>
  </r>
  <r>
    <x v="0"/>
    <x v="1"/>
    <x v="0"/>
    <n v="2275"/>
    <n v="447"/>
  </r>
  <r>
    <x v="0"/>
    <x v="4"/>
    <x v="11"/>
    <n v="5670"/>
    <n v="297"/>
  </r>
  <r>
    <x v="5"/>
    <x v="1"/>
    <x v="10"/>
    <n v="2135"/>
    <n v="27"/>
  </r>
  <r>
    <x v="0"/>
    <x v="5"/>
    <x v="14"/>
    <n v="2779"/>
    <n v="75"/>
  </r>
  <r>
    <x v="9"/>
    <x v="3"/>
    <x v="5"/>
    <n v="12950"/>
    <n v="30"/>
  </r>
  <r>
    <x v="5"/>
    <x v="2"/>
    <x v="3"/>
    <n v="2646"/>
    <n v="177"/>
  </r>
  <r>
    <x v="0"/>
    <x v="5"/>
    <x v="5"/>
    <n v="3794"/>
    <n v="159"/>
  </r>
  <r>
    <x v="8"/>
    <x v="1"/>
    <x v="5"/>
    <n v="819"/>
    <n v="306"/>
  </r>
  <r>
    <x v="8"/>
    <x v="5"/>
    <x v="13"/>
    <n v="2583"/>
    <n v="18"/>
  </r>
  <r>
    <x v="5"/>
    <x v="1"/>
    <x v="15"/>
    <n v="4585"/>
    <n v="240"/>
  </r>
  <r>
    <x v="6"/>
    <x v="5"/>
    <x v="5"/>
    <n v="1652"/>
    <n v="93"/>
  </r>
  <r>
    <x v="9"/>
    <x v="5"/>
    <x v="21"/>
    <n v="4991"/>
    <n v="9"/>
  </r>
  <r>
    <x v="1"/>
    <x v="5"/>
    <x v="10"/>
    <n v="2009"/>
    <n v="219"/>
  </r>
  <r>
    <x v="7"/>
    <x v="3"/>
    <x v="7"/>
    <n v="1568"/>
    <n v="141"/>
  </r>
  <r>
    <x v="3"/>
    <x v="0"/>
    <x v="13"/>
    <n v="3388"/>
    <n v="123"/>
  </r>
  <r>
    <x v="0"/>
    <x v="4"/>
    <x v="17"/>
    <n v="623"/>
    <n v="51"/>
  </r>
  <r>
    <x v="4"/>
    <x v="2"/>
    <x v="2"/>
    <n v="10073"/>
    <n v="120"/>
  </r>
  <r>
    <x v="1"/>
    <x v="3"/>
    <x v="21"/>
    <n v="1561"/>
    <n v="27"/>
  </r>
  <r>
    <x v="2"/>
    <x v="2"/>
    <x v="18"/>
    <n v="11522"/>
    <n v="204"/>
  </r>
  <r>
    <x v="4"/>
    <x v="4"/>
    <x v="11"/>
    <n v="2317"/>
    <n v="123"/>
  </r>
  <r>
    <x v="9"/>
    <x v="0"/>
    <x v="19"/>
    <n v="3059"/>
    <n v="27"/>
  </r>
  <r>
    <x v="3"/>
    <x v="0"/>
    <x v="21"/>
    <n v="2324"/>
    <n v="177"/>
  </r>
  <r>
    <x v="8"/>
    <x v="3"/>
    <x v="21"/>
    <n v="4956"/>
    <n v="171"/>
  </r>
  <r>
    <x v="9"/>
    <x v="5"/>
    <x v="15"/>
    <n v="5355"/>
    <n v="204"/>
  </r>
  <r>
    <x v="8"/>
    <x v="5"/>
    <x v="8"/>
    <n v="7259"/>
    <n v="276"/>
  </r>
  <r>
    <x v="1"/>
    <x v="0"/>
    <x v="21"/>
    <n v="6279"/>
    <n v="45"/>
  </r>
  <r>
    <x v="0"/>
    <x v="4"/>
    <x v="12"/>
    <n v="2541"/>
    <n v="45"/>
  </r>
  <r>
    <x v="4"/>
    <x v="1"/>
    <x v="18"/>
    <n v="3864"/>
    <n v="177"/>
  </r>
  <r>
    <x v="6"/>
    <x v="2"/>
    <x v="11"/>
    <n v="6146"/>
    <n v="63"/>
  </r>
  <r>
    <x v="2"/>
    <x v="3"/>
    <x v="3"/>
    <n v="2639"/>
    <n v="204"/>
  </r>
  <r>
    <x v="1"/>
    <x v="0"/>
    <x v="7"/>
    <n v="1890"/>
    <n v="195"/>
  </r>
  <r>
    <x v="5"/>
    <x v="5"/>
    <x v="8"/>
    <n v="1932"/>
    <n v="369"/>
  </r>
  <r>
    <x v="8"/>
    <x v="5"/>
    <x v="4"/>
    <n v="6300"/>
    <n v="42"/>
  </r>
  <r>
    <x v="4"/>
    <x v="0"/>
    <x v="0"/>
    <n v="560"/>
    <n v="81"/>
  </r>
  <r>
    <x v="2"/>
    <x v="0"/>
    <x v="21"/>
    <n v="2856"/>
    <n v="246"/>
  </r>
  <r>
    <x v="2"/>
    <x v="5"/>
    <x v="9"/>
    <n v="707"/>
    <n v="174"/>
  </r>
  <r>
    <x v="1"/>
    <x v="1"/>
    <x v="0"/>
    <n v="3598"/>
    <n v="81"/>
  </r>
  <r>
    <x v="0"/>
    <x v="1"/>
    <x v="7"/>
    <n v="6853"/>
    <n v="372"/>
  </r>
  <r>
    <x v="0"/>
    <x v="1"/>
    <x v="10"/>
    <n v="4725"/>
    <n v="174"/>
  </r>
  <r>
    <x v="3"/>
    <x v="2"/>
    <x v="1"/>
    <n v="10304"/>
    <n v="84"/>
  </r>
  <r>
    <x v="3"/>
    <x v="5"/>
    <x v="10"/>
    <n v="1274"/>
    <n v="225"/>
  </r>
  <r>
    <x v="6"/>
    <x v="2"/>
    <x v="0"/>
    <n v="1526"/>
    <n v="105"/>
  </r>
  <r>
    <x v="0"/>
    <x v="3"/>
    <x v="19"/>
    <n v="3101"/>
    <n v="225"/>
  </r>
  <r>
    <x v="7"/>
    <x v="0"/>
    <x v="8"/>
    <n v="1057"/>
    <n v="54"/>
  </r>
  <r>
    <x v="5"/>
    <x v="0"/>
    <x v="21"/>
    <n v="5306"/>
    <n v="0"/>
  </r>
  <r>
    <x v="6"/>
    <x v="3"/>
    <x v="17"/>
    <n v="4018"/>
    <n v="171"/>
  </r>
  <r>
    <x v="2"/>
    <x v="5"/>
    <x v="10"/>
    <n v="938"/>
    <n v="189"/>
  </r>
  <r>
    <x v="5"/>
    <x v="4"/>
    <x v="3"/>
    <n v="1778"/>
    <n v="270"/>
  </r>
  <r>
    <x v="4"/>
    <x v="3"/>
    <x v="0"/>
    <n v="1638"/>
    <n v="63"/>
  </r>
  <r>
    <x v="3"/>
    <x v="4"/>
    <x v="4"/>
    <n v="154"/>
    <n v="21"/>
  </r>
  <r>
    <x v="5"/>
    <x v="0"/>
    <x v="7"/>
    <n v="9835"/>
    <n v="207"/>
  </r>
  <r>
    <x v="2"/>
    <x v="0"/>
    <x v="13"/>
    <n v="7273"/>
    <n v="96"/>
  </r>
  <r>
    <x v="6"/>
    <x v="3"/>
    <x v="7"/>
    <n v="6909"/>
    <n v="81"/>
  </r>
  <r>
    <x v="2"/>
    <x v="3"/>
    <x v="17"/>
    <n v="3920"/>
    <n v="306"/>
  </r>
  <r>
    <x v="9"/>
    <x v="3"/>
    <x v="20"/>
    <n v="4858"/>
    <n v="279"/>
  </r>
  <r>
    <x v="7"/>
    <x v="4"/>
    <x v="2"/>
    <n v="3549"/>
    <n v="3"/>
  </r>
  <r>
    <x v="5"/>
    <x v="3"/>
    <x v="18"/>
    <n v="966"/>
    <n v="198"/>
  </r>
  <r>
    <x v="6"/>
    <x v="3"/>
    <x v="3"/>
    <n v="385"/>
    <n v="249"/>
  </r>
  <r>
    <x v="4"/>
    <x v="5"/>
    <x v="10"/>
    <n v="2219"/>
    <n v="75"/>
  </r>
  <r>
    <x v="2"/>
    <x v="2"/>
    <x v="1"/>
    <n v="2954"/>
    <n v="189"/>
  </r>
  <r>
    <x v="5"/>
    <x v="2"/>
    <x v="1"/>
    <n v="280"/>
    <n v="87"/>
  </r>
  <r>
    <x v="3"/>
    <x v="2"/>
    <x v="0"/>
    <n v="6118"/>
    <n v="174"/>
  </r>
  <r>
    <x v="7"/>
    <x v="3"/>
    <x v="16"/>
    <n v="4802"/>
    <n v="36"/>
  </r>
  <r>
    <x v="2"/>
    <x v="4"/>
    <x v="17"/>
    <n v="4137"/>
    <n v="60"/>
  </r>
  <r>
    <x v="8"/>
    <x v="1"/>
    <x v="14"/>
    <n v="2023"/>
    <n v="78"/>
  </r>
  <r>
    <x v="2"/>
    <x v="2"/>
    <x v="0"/>
    <n v="9051"/>
    <n v="57"/>
  </r>
  <r>
    <x v="2"/>
    <x v="0"/>
    <x v="19"/>
    <n v="2919"/>
    <n v="45"/>
  </r>
  <r>
    <x v="3"/>
    <x v="4"/>
    <x v="7"/>
    <n v="5915"/>
    <n v="3"/>
  </r>
  <r>
    <x v="9"/>
    <x v="1"/>
    <x v="16"/>
    <n v="2562"/>
    <n v="6"/>
  </r>
  <r>
    <x v="6"/>
    <x v="0"/>
    <x v="4"/>
    <n v="8813"/>
    <n v="21"/>
  </r>
  <r>
    <x v="6"/>
    <x v="2"/>
    <x v="3"/>
    <n v="6111"/>
    <n v="3"/>
  </r>
  <r>
    <x v="1"/>
    <x v="5"/>
    <x v="6"/>
    <n v="3507"/>
    <n v="288"/>
  </r>
  <r>
    <x v="4"/>
    <x v="2"/>
    <x v="11"/>
    <n v="4319"/>
    <n v="30"/>
  </r>
  <r>
    <x v="0"/>
    <x v="4"/>
    <x v="21"/>
    <n v="609"/>
    <n v="87"/>
  </r>
  <r>
    <x v="0"/>
    <x v="3"/>
    <x v="18"/>
    <n v="6370"/>
    <n v="30"/>
  </r>
  <r>
    <x v="6"/>
    <x v="4"/>
    <x v="15"/>
    <n v="5474"/>
    <n v="168"/>
  </r>
  <r>
    <x v="0"/>
    <x v="2"/>
    <x v="18"/>
    <n v="3164"/>
    <n v="306"/>
  </r>
  <r>
    <x v="4"/>
    <x v="1"/>
    <x v="2"/>
    <n v="1302"/>
    <n v="402"/>
  </r>
  <r>
    <x v="8"/>
    <x v="0"/>
    <x v="19"/>
    <n v="7308"/>
    <n v="327"/>
  </r>
  <r>
    <x v="0"/>
    <x v="0"/>
    <x v="18"/>
    <n v="6132"/>
    <n v="93"/>
  </r>
  <r>
    <x v="9"/>
    <x v="1"/>
    <x v="8"/>
    <n v="3472"/>
    <n v="96"/>
  </r>
  <r>
    <x v="1"/>
    <x v="3"/>
    <x v="3"/>
    <n v="9660"/>
    <n v="27"/>
  </r>
  <r>
    <x v="2"/>
    <x v="4"/>
    <x v="21"/>
    <n v="2436"/>
    <n v="99"/>
  </r>
  <r>
    <x v="2"/>
    <x v="4"/>
    <x v="5"/>
    <n v="9506"/>
    <n v="87"/>
  </r>
  <r>
    <x v="9"/>
    <x v="0"/>
    <x v="20"/>
    <n v="245"/>
    <n v="288"/>
  </r>
  <r>
    <x v="1"/>
    <x v="1"/>
    <x v="13"/>
    <n v="2702"/>
    <n v="363"/>
  </r>
  <r>
    <x v="9"/>
    <x v="5"/>
    <x v="9"/>
    <n v="700"/>
    <n v="87"/>
  </r>
  <r>
    <x v="4"/>
    <x v="5"/>
    <x v="9"/>
    <n v="3759"/>
    <n v="150"/>
  </r>
  <r>
    <x v="7"/>
    <x v="1"/>
    <x v="9"/>
    <n v="1589"/>
    <n v="303"/>
  </r>
  <r>
    <x v="5"/>
    <x v="1"/>
    <x v="19"/>
    <n v="5194"/>
    <n v="288"/>
  </r>
  <r>
    <x v="9"/>
    <x v="2"/>
    <x v="11"/>
    <n v="945"/>
    <n v="75"/>
  </r>
  <r>
    <x v="0"/>
    <x v="4"/>
    <x v="6"/>
    <n v="1988"/>
    <n v="39"/>
  </r>
  <r>
    <x v="4"/>
    <x v="5"/>
    <x v="1"/>
    <n v="6734"/>
    <n v="123"/>
  </r>
  <r>
    <x v="0"/>
    <x v="2"/>
    <x v="2"/>
    <n v="217"/>
    <n v="36"/>
  </r>
  <r>
    <x v="6"/>
    <x v="5"/>
    <x v="7"/>
    <n v="6279"/>
    <n v="237"/>
  </r>
  <r>
    <x v="0"/>
    <x v="2"/>
    <x v="11"/>
    <n v="4424"/>
    <n v="201"/>
  </r>
  <r>
    <x v="7"/>
    <x v="2"/>
    <x v="9"/>
    <n v="189"/>
    <n v="48"/>
  </r>
  <r>
    <x v="6"/>
    <x v="1"/>
    <x v="7"/>
    <n v="490"/>
    <n v="84"/>
  </r>
  <r>
    <x v="1"/>
    <x v="0"/>
    <x v="20"/>
    <n v="434"/>
    <n v="87"/>
  </r>
  <r>
    <x v="5"/>
    <x v="4"/>
    <x v="0"/>
    <n v="10129"/>
    <n v="312"/>
  </r>
  <r>
    <x v="8"/>
    <x v="3"/>
    <x v="19"/>
    <n v="1652"/>
    <n v="102"/>
  </r>
  <r>
    <x v="1"/>
    <x v="4"/>
    <x v="20"/>
    <n v="6433"/>
    <n v="78"/>
  </r>
  <r>
    <x v="8"/>
    <x v="5"/>
    <x v="14"/>
    <n v="2212"/>
    <n v="117"/>
  </r>
  <r>
    <x v="3"/>
    <x v="1"/>
    <x v="15"/>
    <n v="609"/>
    <n v="99"/>
  </r>
  <r>
    <x v="0"/>
    <x v="1"/>
    <x v="17"/>
    <n v="1638"/>
    <n v="48"/>
  </r>
  <r>
    <x v="5"/>
    <x v="5"/>
    <x v="16"/>
    <n v="3829"/>
    <n v="24"/>
  </r>
  <r>
    <x v="0"/>
    <x v="3"/>
    <x v="16"/>
    <n v="5775"/>
    <n v="42"/>
  </r>
  <r>
    <x v="4"/>
    <x v="1"/>
    <x v="13"/>
    <n v="1071"/>
    <n v="270"/>
  </r>
  <r>
    <x v="1"/>
    <x v="2"/>
    <x v="14"/>
    <n v="5019"/>
    <n v="150"/>
  </r>
  <r>
    <x v="7"/>
    <x v="0"/>
    <x v="16"/>
    <n v="2863"/>
    <n v="42"/>
  </r>
  <r>
    <x v="0"/>
    <x v="1"/>
    <x v="12"/>
    <n v="1617"/>
    <n v="126"/>
  </r>
  <r>
    <x v="4"/>
    <x v="0"/>
    <x v="21"/>
    <n v="6818"/>
    <n v="6"/>
  </r>
  <r>
    <x v="8"/>
    <x v="1"/>
    <x v="16"/>
    <n v="6657"/>
    <n v="276"/>
  </r>
  <r>
    <x v="8"/>
    <x v="5"/>
    <x v="9"/>
    <n v="2919"/>
    <n v="93"/>
  </r>
  <r>
    <x v="7"/>
    <x v="2"/>
    <x v="6"/>
    <n v="3094"/>
    <n v="246"/>
  </r>
  <r>
    <x v="4"/>
    <x v="3"/>
    <x v="17"/>
    <n v="2989"/>
    <n v="3"/>
  </r>
  <r>
    <x v="1"/>
    <x v="4"/>
    <x v="18"/>
    <n v="2268"/>
    <n v="63"/>
  </r>
  <r>
    <x v="6"/>
    <x v="1"/>
    <x v="6"/>
    <n v="4753"/>
    <n v="246"/>
  </r>
  <r>
    <x v="7"/>
    <x v="5"/>
    <x v="15"/>
    <n v="7511"/>
    <n v="120"/>
  </r>
  <r>
    <x v="7"/>
    <x v="4"/>
    <x v="6"/>
    <n v="4326"/>
    <n v="348"/>
  </r>
  <r>
    <x v="3"/>
    <x v="5"/>
    <x v="14"/>
    <n v="4935"/>
    <n v="126"/>
  </r>
  <r>
    <x v="4"/>
    <x v="1"/>
    <x v="0"/>
    <n v="4781"/>
    <n v="123"/>
  </r>
  <r>
    <x v="6"/>
    <x v="4"/>
    <x v="4"/>
    <n v="7483"/>
    <n v="45"/>
  </r>
  <r>
    <x v="9"/>
    <x v="4"/>
    <x v="2"/>
    <n v="6860"/>
    <n v="126"/>
  </r>
  <r>
    <x v="0"/>
    <x v="0"/>
    <x v="12"/>
    <n v="9002"/>
    <n v="72"/>
  </r>
  <r>
    <x v="4"/>
    <x v="2"/>
    <x v="12"/>
    <n v="1400"/>
    <n v="135"/>
  </r>
  <r>
    <x v="9"/>
    <x v="5"/>
    <x v="7"/>
    <n v="4053"/>
    <n v="24"/>
  </r>
  <r>
    <x v="5"/>
    <x v="2"/>
    <x v="6"/>
    <n v="2149"/>
    <n v="117"/>
  </r>
  <r>
    <x v="8"/>
    <x v="3"/>
    <x v="12"/>
    <n v="3640"/>
    <n v="51"/>
  </r>
  <r>
    <x v="7"/>
    <x v="3"/>
    <x v="14"/>
    <n v="630"/>
    <n v="36"/>
  </r>
  <r>
    <x v="2"/>
    <x v="1"/>
    <x v="18"/>
    <n v="2429"/>
    <n v="144"/>
  </r>
  <r>
    <x v="2"/>
    <x v="2"/>
    <x v="4"/>
    <n v="2142"/>
    <n v="114"/>
  </r>
  <r>
    <x v="5"/>
    <x v="0"/>
    <x v="0"/>
    <n v="6454"/>
    <n v="54"/>
  </r>
  <r>
    <x v="5"/>
    <x v="0"/>
    <x v="10"/>
    <n v="4487"/>
    <n v="333"/>
  </r>
  <r>
    <x v="8"/>
    <x v="0"/>
    <x v="2"/>
    <n v="938"/>
    <n v="366"/>
  </r>
  <r>
    <x v="8"/>
    <x v="4"/>
    <x v="21"/>
    <n v="8841"/>
    <n v="303"/>
  </r>
  <r>
    <x v="4"/>
    <x v="3"/>
    <x v="2"/>
    <n v="4270"/>
    <n v="240"/>
  </r>
  <r>
    <x v="7"/>
    <x v="2"/>
    <x v="19"/>
    <n v="3416"/>
    <n v="198"/>
  </r>
  <r>
    <x v="5"/>
    <x v="3"/>
    <x v="12"/>
    <n v="6181"/>
    <n v="99"/>
  </r>
  <r>
    <x v="7"/>
    <x v="5"/>
    <x v="19"/>
    <n v="4550"/>
    <n v="126"/>
  </r>
  <r>
    <x v="5"/>
    <x v="2"/>
    <x v="17"/>
    <n v="357"/>
    <n v="354"/>
  </r>
  <r>
    <x v="2"/>
    <x v="2"/>
    <x v="5"/>
    <n v="1022"/>
    <n v="210"/>
  </r>
  <r>
    <x v="4"/>
    <x v="1"/>
    <x v="16"/>
    <n v="2527"/>
    <n v="447"/>
  </r>
  <r>
    <x v="7"/>
    <x v="0"/>
    <x v="12"/>
    <n v="5075"/>
    <n v="156"/>
  </r>
  <r>
    <x v="2"/>
    <x v="1"/>
    <x v="19"/>
    <n v="1750"/>
    <n v="87"/>
  </r>
  <r>
    <x v="1"/>
    <x v="2"/>
    <x v="5"/>
    <n v="6559"/>
    <n v="261"/>
  </r>
  <r>
    <x v="3"/>
    <x v="5"/>
    <x v="4"/>
    <n v="413"/>
    <n v="177"/>
  </r>
  <r>
    <x v="8"/>
    <x v="3"/>
    <x v="11"/>
    <n v="3311"/>
    <n v="324"/>
  </r>
  <r>
    <x v="9"/>
    <x v="2"/>
    <x v="21"/>
    <n v="5558"/>
    <n v="384"/>
  </r>
  <r>
    <x v="6"/>
    <x v="1"/>
    <x v="18"/>
    <n v="3864"/>
    <n v="123"/>
  </r>
  <r>
    <x v="9"/>
    <x v="2"/>
    <x v="16"/>
    <n v="5992"/>
    <n v="264"/>
  </r>
  <r>
    <x v="6"/>
    <x v="2"/>
    <x v="8"/>
    <n v="616"/>
    <n v="105"/>
  </r>
  <r>
    <x v="0"/>
    <x v="4"/>
    <x v="9"/>
    <n v="742"/>
    <n v="273"/>
  </r>
  <r>
    <x v="0"/>
    <x v="2"/>
    <x v="0"/>
    <n v="9247"/>
    <n v="42"/>
  </r>
  <r>
    <x v="7"/>
    <x v="4"/>
    <x v="9"/>
    <n v="2443"/>
    <n v="111"/>
  </r>
  <r>
    <x v="2"/>
    <x v="1"/>
    <x v="11"/>
    <n v="4494"/>
    <n v="87"/>
  </r>
  <r>
    <x v="8"/>
    <x v="4"/>
    <x v="7"/>
    <n v="1799"/>
    <n v="108"/>
  </r>
  <r>
    <x v="5"/>
    <x v="1"/>
    <x v="16"/>
    <n v="84"/>
    <n v="54"/>
  </r>
  <r>
    <x v="4"/>
    <x v="4"/>
    <x v="21"/>
    <n v="7658"/>
    <n v="72"/>
  </r>
  <r>
    <x v="0"/>
    <x v="3"/>
    <x v="21"/>
    <n v="98"/>
    <n v="195"/>
  </r>
  <r>
    <x v="8"/>
    <x v="5"/>
    <x v="2"/>
    <n v="2513"/>
    <n v="144"/>
  </r>
  <r>
    <x v="8"/>
    <x v="0"/>
    <x v="1"/>
    <n v="7140"/>
    <n v="141"/>
  </r>
  <r>
    <x v="2"/>
    <x v="5"/>
    <x v="6"/>
    <n v="3185"/>
    <n v="147"/>
  </r>
  <r>
    <x v="2"/>
    <x v="0"/>
    <x v="5"/>
    <n v="805"/>
    <n v="3"/>
  </r>
  <r>
    <x v="5"/>
    <x v="3"/>
    <x v="3"/>
    <n v="714"/>
    <n v="72"/>
  </r>
  <r>
    <x v="3"/>
    <x v="4"/>
    <x v="13"/>
    <n v="441"/>
    <n v="45"/>
  </r>
  <r>
    <x v="6"/>
    <x v="1"/>
    <x v="17"/>
    <n v="1526"/>
    <n v="144"/>
  </r>
  <r>
    <x v="5"/>
    <x v="5"/>
    <x v="12"/>
    <n v="532"/>
    <n v="123"/>
  </r>
  <r>
    <x v="7"/>
    <x v="5"/>
    <x v="5"/>
    <n v="5278"/>
    <n v="207"/>
  </r>
  <r>
    <x v="2"/>
    <x v="0"/>
    <x v="17"/>
    <n v="3570"/>
    <n v="84"/>
  </r>
  <r>
    <x v="6"/>
    <x v="0"/>
    <x v="9"/>
    <n v="1414"/>
    <n v="39"/>
  </r>
  <r>
    <x v="5"/>
    <x v="4"/>
    <x v="2"/>
    <n v="7056"/>
    <n v="477"/>
  </r>
  <r>
    <x v="0"/>
    <x v="2"/>
    <x v="6"/>
    <n v="1022"/>
    <n v="189"/>
  </r>
  <r>
    <x v="6"/>
    <x v="2"/>
    <x v="7"/>
    <n v="5691"/>
    <n v="6"/>
  </r>
  <r>
    <x v="0"/>
    <x v="0"/>
    <x v="1"/>
    <n v="12222"/>
    <n v="423"/>
  </r>
  <r>
    <x v="4"/>
    <x v="3"/>
    <x v="15"/>
    <n v="2807"/>
    <n v="96"/>
  </r>
  <r>
    <x v="7"/>
    <x v="5"/>
    <x v="13"/>
    <n v="2142"/>
    <n v="288"/>
  </r>
  <r>
    <x v="7"/>
    <x v="4"/>
    <x v="21"/>
    <n v="3073"/>
    <n v="123"/>
  </r>
  <r>
    <x v="2"/>
    <x v="3"/>
    <x v="15"/>
    <n v="1554"/>
    <n v="48"/>
  </r>
  <r>
    <x v="8"/>
    <x v="5"/>
    <x v="10"/>
    <n v="10486"/>
    <n v="303"/>
  </r>
  <r>
    <x v="3"/>
    <x v="2"/>
    <x v="9"/>
    <n v="9002"/>
    <n v="30"/>
  </r>
  <r>
    <x v="2"/>
    <x v="0"/>
    <x v="7"/>
    <n v="3472"/>
    <n v="231"/>
  </r>
  <r>
    <x v="4"/>
    <x v="1"/>
    <x v="12"/>
    <n v="2961"/>
    <n v="270"/>
  </r>
  <r>
    <x v="7"/>
    <x v="5"/>
    <x v="20"/>
    <n v="3969"/>
    <n v="60"/>
  </r>
  <r>
    <x v="8"/>
    <x v="1"/>
    <x v="2"/>
    <n v="8295"/>
    <n v="0"/>
  </r>
  <r>
    <x v="5"/>
    <x v="0"/>
    <x v="12"/>
    <n v="140"/>
    <n v="39"/>
  </r>
  <r>
    <x v="6"/>
    <x v="1"/>
    <x v="8"/>
    <n v="175"/>
    <n v="66"/>
  </r>
  <r>
    <x v="1"/>
    <x v="3"/>
    <x v="1"/>
    <n v="4879"/>
    <n v="369"/>
  </r>
  <r>
    <x v="3"/>
    <x v="0"/>
    <x v="12"/>
    <n v="10311"/>
    <n v="87"/>
  </r>
  <r>
    <x v="3"/>
    <x v="3"/>
    <x v="14"/>
    <n v="1050"/>
    <n v="27"/>
  </r>
  <r>
    <x v="1"/>
    <x v="3"/>
    <x v="16"/>
    <n v="1274"/>
    <n v="54"/>
  </r>
  <r>
    <x v="6"/>
    <x v="2"/>
    <x v="19"/>
    <n v="3745"/>
    <n v="339"/>
  </r>
  <r>
    <x v="0"/>
    <x v="0"/>
    <x v="16"/>
    <n v="777"/>
    <n v="48"/>
  </r>
  <r>
    <x v="9"/>
    <x v="3"/>
    <x v="18"/>
    <n v="3605"/>
    <n v="96"/>
  </r>
  <r>
    <x v="3"/>
    <x v="1"/>
    <x v="13"/>
    <n v="5495"/>
    <n v="171"/>
  </r>
  <r>
    <x v="2"/>
    <x v="2"/>
    <x v="3"/>
    <n v="4445"/>
    <n v="156"/>
  </r>
  <r>
    <x v="3"/>
    <x v="2"/>
    <x v="12"/>
    <n v="13461"/>
    <n v="252"/>
  </r>
  <r>
    <x v="4"/>
    <x v="4"/>
    <x v="13"/>
    <n v="8351"/>
    <n v="264"/>
  </r>
  <r>
    <x v="8"/>
    <x v="4"/>
    <x v="9"/>
    <n v="3423"/>
    <n v="6"/>
  </r>
  <r>
    <x v="2"/>
    <x v="5"/>
    <x v="5"/>
    <n v="1505"/>
    <n v="180"/>
  </r>
  <r>
    <x v="1"/>
    <x v="0"/>
    <x v="13"/>
    <n v="5383"/>
    <n v="60"/>
  </r>
  <r>
    <x v="1"/>
    <x v="5"/>
    <x v="20"/>
    <n v="8918"/>
    <n v="516"/>
  </r>
  <r>
    <x v="3"/>
    <x v="0"/>
    <x v="5"/>
    <n v="6174"/>
    <n v="300"/>
  </r>
  <r>
    <x v="6"/>
    <x v="3"/>
    <x v="4"/>
    <n v="952"/>
    <n v="87"/>
  </r>
  <r>
    <x v="4"/>
    <x v="3"/>
    <x v="14"/>
    <n v="3360"/>
    <n v="153"/>
  </r>
  <r>
    <x v="6"/>
    <x v="1"/>
    <x v="0"/>
    <n v="3199"/>
    <n v="312"/>
  </r>
  <r>
    <x v="0"/>
    <x v="4"/>
    <x v="8"/>
    <n v="9310"/>
    <n v="183"/>
  </r>
  <r>
    <x v="6"/>
    <x v="0"/>
    <x v="13"/>
    <n v="2296"/>
    <n v="216"/>
  </r>
  <r>
    <x v="8"/>
    <x v="2"/>
    <x v="21"/>
    <n v="3290"/>
    <n v="180"/>
  </r>
  <r>
    <x v="5"/>
    <x v="3"/>
    <x v="20"/>
    <n v="273"/>
    <n v="492"/>
  </r>
  <r>
    <x v="8"/>
    <x v="2"/>
    <x v="20"/>
    <n v="2093"/>
    <n v="78"/>
  </r>
  <r>
    <x v="9"/>
    <x v="5"/>
    <x v="6"/>
    <n v="2975"/>
    <n v="99"/>
  </r>
  <r>
    <x v="3"/>
    <x v="4"/>
    <x v="5"/>
    <n v="3941"/>
    <n v="51"/>
  </r>
  <r>
    <x v="9"/>
    <x v="0"/>
    <x v="0"/>
    <n v="3836"/>
    <n v="27"/>
  </r>
  <r>
    <x v="0"/>
    <x v="3"/>
    <x v="0"/>
    <n v="4039"/>
    <n v="435"/>
  </r>
  <r>
    <x v="0"/>
    <x v="3"/>
    <x v="5"/>
    <n v="6496"/>
    <n v="84"/>
  </r>
  <r>
    <x v="7"/>
    <x v="2"/>
    <x v="13"/>
    <n v="6160"/>
    <n v="294"/>
  </r>
  <r>
    <x v="9"/>
    <x v="0"/>
    <x v="6"/>
    <n v="3514"/>
    <n v="33"/>
  </r>
  <r>
    <x v="6"/>
    <x v="4"/>
    <x v="13"/>
    <n v="4823"/>
    <n v="21"/>
  </r>
  <r>
    <x v="7"/>
    <x v="0"/>
    <x v="10"/>
    <n v="1155"/>
    <n v="207"/>
  </r>
  <r>
    <x v="7"/>
    <x v="0"/>
    <x v="5"/>
    <n v="1925"/>
    <n v="42"/>
  </r>
  <r>
    <x v="9"/>
    <x v="2"/>
    <x v="17"/>
    <n v="5537"/>
    <n v="39"/>
  </r>
  <r>
    <x v="8"/>
    <x v="4"/>
    <x v="0"/>
    <n v="6454"/>
    <n v="477"/>
  </r>
  <r>
    <x v="6"/>
    <x v="3"/>
    <x v="20"/>
    <n v="1421"/>
    <n v="477"/>
  </r>
  <r>
    <x v="1"/>
    <x v="1"/>
    <x v="15"/>
    <n v="1624"/>
    <n v="132"/>
  </r>
  <r>
    <x v="2"/>
    <x v="5"/>
    <x v="3"/>
    <n v="6265"/>
    <n v="102"/>
  </r>
  <r>
    <x v="4"/>
    <x v="4"/>
    <x v="3"/>
    <n v="7553"/>
    <n v="174"/>
  </r>
  <r>
    <x v="3"/>
    <x v="3"/>
    <x v="5"/>
    <n v="1337"/>
    <n v="195"/>
  </r>
  <r>
    <x v="7"/>
    <x v="3"/>
    <x v="0"/>
    <n v="3549"/>
    <n v="21"/>
  </r>
  <r>
    <x v="1"/>
    <x v="2"/>
    <x v="12"/>
    <n v="1477"/>
    <n v="204"/>
  </r>
  <r>
    <x v="0"/>
    <x v="0"/>
    <x v="10"/>
    <n v="539"/>
    <n v="51"/>
  </r>
  <r>
    <x v="1"/>
    <x v="0"/>
    <x v="12"/>
    <n v="6916"/>
    <n v="3"/>
  </r>
  <r>
    <x v="6"/>
    <x v="0"/>
    <x v="18"/>
    <n v="2933"/>
    <n v="60"/>
  </r>
  <r>
    <x v="8"/>
    <x v="4"/>
    <x v="3"/>
    <n v="3101"/>
    <n v="3"/>
  </r>
  <r>
    <x v="5"/>
    <x v="2"/>
    <x v="19"/>
    <n v="2527"/>
    <n v="255"/>
  </r>
  <r>
    <x v="3"/>
    <x v="0"/>
    <x v="4"/>
    <n v="7490"/>
    <n v="225"/>
  </r>
  <r>
    <x v="4"/>
    <x v="3"/>
    <x v="21"/>
    <n v="140"/>
    <n v="189"/>
  </r>
  <r>
    <x v="5"/>
    <x v="2"/>
    <x v="13"/>
    <n v="1687"/>
    <n v="75"/>
  </r>
  <r>
    <x v="4"/>
    <x v="0"/>
    <x v="18"/>
    <n v="3507"/>
    <n v="114"/>
  </r>
  <r>
    <x v="1"/>
    <x v="4"/>
    <x v="15"/>
    <n v="7826"/>
    <n v="33"/>
  </r>
  <r>
    <x v="6"/>
    <x v="2"/>
    <x v="6"/>
    <n v="5845"/>
    <n v="453"/>
  </r>
  <r>
    <x v="7"/>
    <x v="3"/>
    <x v="21"/>
    <n v="2576"/>
    <n v="12"/>
  </r>
  <r>
    <x v="1"/>
    <x v="5"/>
    <x v="4"/>
    <n v="721"/>
    <n v="201"/>
  </r>
  <r>
    <x v="7"/>
    <x v="0"/>
    <x v="0"/>
    <n v="924"/>
    <n v="333"/>
  </r>
  <r>
    <x v="0"/>
    <x v="2"/>
    <x v="12"/>
    <n v="6650"/>
    <n v="42"/>
  </r>
  <r>
    <x v="3"/>
    <x v="5"/>
    <x v="17"/>
    <n v="1533"/>
    <n v="99"/>
  </r>
  <r>
    <x v="5"/>
    <x v="0"/>
    <x v="18"/>
    <n v="721"/>
    <n v="204"/>
  </r>
  <r>
    <x v="6"/>
    <x v="3"/>
    <x v="18"/>
    <n v="2527"/>
    <n v="216"/>
  </r>
  <r>
    <x v="5"/>
    <x v="3"/>
    <x v="11"/>
    <n v="399"/>
    <n v="273"/>
  </r>
  <r>
    <x v="8"/>
    <x v="0"/>
    <x v="3"/>
    <n v="336"/>
    <n v="303"/>
  </r>
  <r>
    <x v="9"/>
    <x v="4"/>
    <x v="21"/>
    <n v="6356"/>
    <n v="324"/>
  </r>
  <r>
    <x v="5"/>
    <x v="3"/>
    <x v="7"/>
    <n v="1106"/>
    <n v="147"/>
  </r>
  <r>
    <x v="8"/>
    <x v="1"/>
    <x v="7"/>
    <n v="3773"/>
    <n v="228"/>
  </r>
  <r>
    <x v="2"/>
    <x v="5"/>
    <x v="0"/>
    <n v="203"/>
    <n v="345"/>
  </r>
  <r>
    <x v="7"/>
    <x v="1"/>
    <x v="11"/>
    <n v="182"/>
    <n v="42"/>
  </r>
  <r>
    <x v="9"/>
    <x v="1"/>
    <x v="6"/>
    <n v="1239"/>
    <n v="126"/>
  </r>
  <r>
    <x v="4"/>
    <x v="4"/>
    <x v="0"/>
    <n v="1274"/>
    <n v="129"/>
  </r>
  <r>
    <x v="4"/>
    <x v="1"/>
    <x v="14"/>
    <n v="3374"/>
    <n v="108"/>
  </r>
  <r>
    <x v="1"/>
    <x v="2"/>
    <x v="7"/>
    <n v="861"/>
    <n v="9"/>
  </r>
  <r>
    <x v="8"/>
    <x v="4"/>
    <x v="15"/>
    <n v="1652"/>
    <n v="183"/>
  </r>
  <r>
    <x v="2"/>
    <x v="5"/>
    <x v="2"/>
    <n v="1743"/>
    <n v="222"/>
  </r>
  <r>
    <x v="7"/>
    <x v="4"/>
    <x v="20"/>
    <n v="1715"/>
    <n v="87"/>
  </r>
  <r>
    <x v="5"/>
    <x v="2"/>
    <x v="9"/>
    <n v="10941"/>
    <n v="39"/>
  </r>
  <r>
    <x v="9"/>
    <x v="0"/>
    <x v="18"/>
    <n v="770"/>
    <n v="198"/>
  </r>
  <r>
    <x v="9"/>
    <x v="3"/>
    <x v="8"/>
    <n v="1106"/>
    <n v="150"/>
  </r>
  <r>
    <x v="3"/>
    <x v="5"/>
    <x v="1"/>
    <n v="63"/>
    <n v="267"/>
  </r>
  <r>
    <x v="9"/>
    <x v="2"/>
    <x v="4"/>
    <n v="3703"/>
    <n v="123"/>
  </r>
  <r>
    <x v="2"/>
    <x v="2"/>
    <x v="6"/>
    <n v="7385"/>
    <n v="129"/>
  </r>
  <r>
    <x v="4"/>
    <x v="3"/>
    <x v="13"/>
    <n v="5544"/>
    <n v="348"/>
  </r>
  <r>
    <x v="1"/>
    <x v="0"/>
    <x v="9"/>
    <n v="6321"/>
    <n v="87"/>
  </r>
  <r>
    <x v="7"/>
    <x v="5"/>
    <x v="21"/>
    <n v="6104"/>
    <n v="210"/>
  </r>
  <r>
    <x v="7"/>
    <x v="2"/>
    <x v="2"/>
    <n v="3010"/>
    <n v="36"/>
  </r>
  <r>
    <x v="4"/>
    <x v="0"/>
    <x v="16"/>
    <n v="3388"/>
    <n v="120"/>
  </r>
  <r>
    <x v="5"/>
    <x v="1"/>
    <x v="7"/>
    <n v="10220"/>
    <n v="177"/>
  </r>
  <r>
    <x v="1"/>
    <x v="0"/>
    <x v="3"/>
    <n v="2471"/>
    <n v="9"/>
  </r>
  <r>
    <x v="0"/>
    <x v="2"/>
    <x v="17"/>
    <n v="3108"/>
    <n v="201"/>
  </r>
  <r>
    <x v="6"/>
    <x v="2"/>
    <x v="1"/>
    <n v="3010"/>
    <n v="189"/>
  </r>
  <r>
    <x v="1"/>
    <x v="3"/>
    <x v="18"/>
    <n v="11256"/>
    <n v="72"/>
  </r>
  <r>
    <x v="3"/>
    <x v="3"/>
    <x v="13"/>
    <n v="3367"/>
    <n v="93"/>
  </r>
  <r>
    <x v="9"/>
    <x v="2"/>
    <x v="10"/>
    <n v="3143"/>
    <n v="186"/>
  </r>
  <r>
    <x v="4"/>
    <x v="4"/>
    <x v="17"/>
    <n v="4305"/>
    <n v="315"/>
  </r>
  <r>
    <x v="7"/>
    <x v="2"/>
    <x v="7"/>
    <n v="2639"/>
    <n v="90"/>
  </r>
  <r>
    <x v="7"/>
    <x v="0"/>
    <x v="17"/>
    <n v="1869"/>
    <n v="66"/>
  </r>
  <r>
    <x v="6"/>
    <x v="4"/>
    <x v="18"/>
    <n v="6783"/>
    <n v="354"/>
  </r>
  <r>
    <x v="7"/>
    <x v="0"/>
    <x v="7"/>
    <n v="5698"/>
    <n v="378"/>
  </r>
  <r>
    <x v="9"/>
    <x v="3"/>
    <x v="15"/>
    <n v="1099"/>
    <n v="45"/>
  </r>
  <r>
    <x v="6"/>
    <x v="5"/>
    <x v="14"/>
    <n v="11466"/>
    <n v="192"/>
  </r>
  <r>
    <x v="2"/>
    <x v="2"/>
    <x v="2"/>
    <n v="2499"/>
    <n v="12"/>
  </r>
  <r>
    <x v="3"/>
    <x v="1"/>
    <x v="1"/>
    <n v="7539"/>
    <n v="63"/>
  </r>
  <r>
    <x v="8"/>
    <x v="5"/>
    <x v="17"/>
    <n v="9513"/>
    <n v="180"/>
  </r>
  <r>
    <x v="3"/>
    <x v="5"/>
    <x v="19"/>
    <n v="1393"/>
    <n v="354"/>
  </r>
  <r>
    <x v="9"/>
    <x v="4"/>
    <x v="6"/>
    <n v="938"/>
    <n v="264"/>
  </r>
  <r>
    <x v="3"/>
    <x v="1"/>
    <x v="8"/>
    <n v="4858"/>
    <n v="288"/>
  </r>
  <r>
    <x v="9"/>
    <x v="4"/>
    <x v="16"/>
    <n v="581"/>
    <n v="165"/>
  </r>
  <r>
    <x v="5"/>
    <x v="3"/>
    <x v="21"/>
    <n v="4662"/>
    <n v="186"/>
  </r>
  <r>
    <x v="7"/>
    <x v="4"/>
    <x v="5"/>
    <n v="3899"/>
    <n v="6"/>
  </r>
  <r>
    <x v="3"/>
    <x v="0"/>
    <x v="14"/>
    <n v="2499"/>
    <n v="168"/>
  </r>
  <r>
    <x v="9"/>
    <x v="0"/>
    <x v="15"/>
    <n v="8960"/>
    <n v="0"/>
  </r>
  <r>
    <x v="1"/>
    <x v="5"/>
    <x v="8"/>
    <n v="4396"/>
    <n v="135"/>
  </r>
  <r>
    <x v="9"/>
    <x v="2"/>
    <x v="3"/>
    <n v="1239"/>
    <n v="189"/>
  </r>
  <r>
    <x v="1"/>
    <x v="4"/>
    <x v="17"/>
    <n v="812"/>
    <n v="336"/>
  </r>
  <r>
    <x v="0"/>
    <x v="1"/>
    <x v="2"/>
    <n v="2226"/>
    <n v="249"/>
  </r>
  <r>
    <x v="1"/>
    <x v="5"/>
    <x v="9"/>
    <n v="10185"/>
    <n v="432"/>
  </r>
  <r>
    <x v="5"/>
    <x v="5"/>
    <x v="0"/>
    <n v="2233"/>
    <n v="171"/>
  </r>
  <r>
    <x v="0"/>
    <x v="5"/>
    <x v="17"/>
    <n v="2282"/>
    <n v="123"/>
  </r>
  <r>
    <x v="8"/>
    <x v="2"/>
    <x v="18"/>
    <n v="6552"/>
    <n v="240"/>
  </r>
  <r>
    <x v="3"/>
    <x v="3"/>
    <x v="17"/>
    <n v="6531"/>
    <n v="141"/>
  </r>
  <r>
    <x v="4"/>
    <x v="3"/>
    <x v="5"/>
    <n v="4137"/>
    <n v="123"/>
  </r>
  <r>
    <x v="0"/>
    <x v="1"/>
    <x v="8"/>
    <n v="3409"/>
    <n v="3"/>
  </r>
  <r>
    <x v="4"/>
    <x v="5"/>
    <x v="4"/>
    <n v="560"/>
    <n v="45"/>
  </r>
  <r>
    <x v="2"/>
    <x v="2"/>
    <x v="9"/>
    <n v="1603"/>
    <n v="192"/>
  </r>
  <r>
    <x v="8"/>
    <x v="0"/>
    <x v="7"/>
    <n v="4242"/>
    <n v="99"/>
  </r>
  <r>
    <x v="4"/>
    <x v="3"/>
    <x v="8"/>
    <n v="1834"/>
    <n v="279"/>
  </r>
  <r>
    <x v="7"/>
    <x v="3"/>
    <x v="17"/>
    <n v="602"/>
    <n v="240"/>
  </r>
  <r>
    <x v="7"/>
    <x v="2"/>
    <x v="4"/>
    <n v="3157"/>
    <n v="204"/>
  </r>
  <r>
    <x v="6"/>
    <x v="0"/>
    <x v="16"/>
    <n v="2478"/>
    <n v="108"/>
  </r>
  <r>
    <x v="1"/>
    <x v="5"/>
    <x v="7"/>
    <n v="8316"/>
    <n v="69"/>
  </r>
  <r>
    <x v="8"/>
    <x v="2"/>
    <x v="13"/>
    <n v="7588"/>
    <n v="102"/>
  </r>
  <r>
    <x v="3"/>
    <x v="1"/>
    <x v="5"/>
    <n v="9576"/>
    <n v="141"/>
  </r>
  <r>
    <x v="1"/>
    <x v="3"/>
    <x v="9"/>
    <n v="6188"/>
    <n v="186"/>
  </r>
  <r>
    <x v="6"/>
    <x v="5"/>
    <x v="10"/>
    <n v="2485"/>
    <n v="153"/>
  </r>
  <r>
    <x v="5"/>
    <x v="5"/>
    <x v="19"/>
    <n v="630"/>
    <n v="234"/>
  </r>
  <r>
    <x v="3"/>
    <x v="4"/>
    <x v="17"/>
    <n v="2072"/>
    <n v="246"/>
  </r>
  <r>
    <x v="2"/>
    <x v="1"/>
    <x v="10"/>
    <n v="8113"/>
    <n v="333"/>
  </r>
  <r>
    <x v="3"/>
    <x v="0"/>
    <x v="18"/>
    <n v="4123"/>
    <n v="549"/>
  </r>
  <r>
    <x v="6"/>
    <x v="5"/>
    <x v="1"/>
    <n v="1001"/>
    <n v="48"/>
  </r>
  <r>
    <x v="7"/>
    <x v="4"/>
    <x v="16"/>
    <n v="1071"/>
    <n v="183"/>
  </r>
  <r>
    <x v="3"/>
    <x v="1"/>
    <x v="14"/>
    <n v="7077"/>
    <n v="78"/>
  </r>
  <r>
    <x v="4"/>
    <x v="2"/>
    <x v="7"/>
    <n v="511"/>
    <n v="210"/>
  </r>
  <r>
    <x v="9"/>
    <x v="4"/>
    <x v="9"/>
    <n v="11606"/>
    <n v="330"/>
  </r>
  <r>
    <x v="6"/>
    <x v="5"/>
    <x v="3"/>
    <n v="8533"/>
    <n v="315"/>
  </r>
  <r>
    <x v="5"/>
    <x v="4"/>
    <x v="4"/>
    <n v="8995"/>
    <n v="231"/>
  </r>
  <r>
    <x v="5"/>
    <x v="1"/>
    <x v="20"/>
    <n v="7105"/>
    <n v="159"/>
  </r>
  <r>
    <x v="3"/>
    <x v="2"/>
    <x v="10"/>
    <n v="3969"/>
    <n v="267"/>
  </r>
  <r>
    <x v="7"/>
    <x v="1"/>
    <x v="20"/>
    <n v="1204"/>
    <n v="147"/>
  </r>
  <r>
    <x v="3"/>
    <x v="1"/>
    <x v="4"/>
    <n v="2212"/>
    <n v="54"/>
  </r>
  <r>
    <x v="1"/>
    <x v="4"/>
    <x v="19"/>
    <n v="9086"/>
    <n v="273"/>
  </r>
  <r>
    <x v="7"/>
    <x v="0"/>
    <x v="4"/>
    <n v="1232"/>
    <n v="126"/>
  </r>
  <r>
    <x v="0"/>
    <x v="2"/>
    <x v="3"/>
    <n v="4179"/>
    <n v="3"/>
  </r>
  <r>
    <x v="4"/>
    <x v="3"/>
    <x v="10"/>
    <n v="1407"/>
    <n v="60"/>
  </r>
  <r>
    <x v="5"/>
    <x v="1"/>
    <x v="4"/>
    <n v="4389"/>
    <n v="150"/>
  </r>
  <r>
    <x v="7"/>
    <x v="3"/>
    <x v="11"/>
    <n v="10164"/>
    <n v="297"/>
  </r>
  <r>
    <x v="5"/>
    <x v="5"/>
    <x v="15"/>
    <n v="5292"/>
    <n v="234"/>
  </r>
  <r>
    <x v="5"/>
    <x v="3"/>
    <x v="0"/>
    <n v="273"/>
    <n v="135"/>
  </r>
  <r>
    <x v="7"/>
    <x v="4"/>
    <x v="13"/>
    <n v="1358"/>
    <n v="9"/>
  </r>
  <r>
    <x v="6"/>
    <x v="3"/>
    <x v="14"/>
    <n v="5439"/>
    <n v="255"/>
  </r>
  <r>
    <x v="4"/>
    <x v="3"/>
    <x v="20"/>
    <n v="2373"/>
    <n v="243"/>
  </r>
  <r>
    <x v="4"/>
    <x v="2"/>
    <x v="0"/>
    <n v="14147"/>
    <n v="9"/>
  </r>
  <r>
    <x v="3"/>
    <x v="5"/>
    <x v="21"/>
    <n v="5075"/>
    <n v="24"/>
  </r>
  <r>
    <x v="4"/>
    <x v="3"/>
    <x v="16"/>
    <n v="8085"/>
    <n v="111"/>
  </r>
  <r>
    <x v="4"/>
    <x v="0"/>
    <x v="17"/>
    <n v="3710"/>
    <n v="15"/>
  </r>
  <r>
    <x v="9"/>
    <x v="3"/>
    <x v="19"/>
    <n v="4998"/>
    <n v="123"/>
  </r>
  <r>
    <x v="6"/>
    <x v="1"/>
    <x v="20"/>
    <n v="959"/>
    <n v="114"/>
  </r>
  <r>
    <x v="6"/>
    <x v="2"/>
    <x v="21"/>
    <n v="7385"/>
    <n v="96"/>
  </r>
  <r>
    <x v="3"/>
    <x v="5"/>
    <x v="8"/>
    <n v="3206"/>
    <n v="204"/>
  </r>
  <r>
    <x v="3"/>
    <x v="0"/>
    <x v="2"/>
    <n v="819"/>
    <n v="180"/>
  </r>
  <r>
    <x v="4"/>
    <x v="2"/>
    <x v="10"/>
    <n v="11592"/>
    <n v="6"/>
  </r>
  <r>
    <x v="3"/>
    <x v="4"/>
    <x v="8"/>
    <n v="3199"/>
    <n v="42"/>
  </r>
  <r>
    <x v="5"/>
    <x v="4"/>
    <x v="16"/>
    <n v="5075"/>
    <n v="78"/>
  </r>
  <r>
    <x v="6"/>
    <x v="0"/>
    <x v="20"/>
    <n v="5733"/>
    <n v="309"/>
  </r>
  <r>
    <x v="9"/>
    <x v="0"/>
    <x v="2"/>
    <n v="5810"/>
    <n v="174"/>
  </r>
  <r>
    <x v="8"/>
    <x v="3"/>
    <x v="8"/>
    <n v="714"/>
    <n v="30"/>
  </r>
  <r>
    <x v="0"/>
    <x v="3"/>
    <x v="15"/>
    <n v="9814"/>
    <n v="339"/>
  </r>
  <r>
    <x v="7"/>
    <x v="1"/>
    <x v="17"/>
    <n v="1281"/>
    <n v="9"/>
  </r>
  <r>
    <x v="1"/>
    <x v="1"/>
    <x v="10"/>
    <n v="8848"/>
    <n v="231"/>
  </r>
  <r>
    <x v="0"/>
    <x v="5"/>
    <x v="1"/>
    <n v="7126"/>
    <n v="255"/>
  </r>
  <r>
    <x v="7"/>
    <x v="1"/>
    <x v="6"/>
    <n v="6552"/>
    <n v="147"/>
  </r>
  <r>
    <x v="1"/>
    <x v="5"/>
    <x v="17"/>
    <n v="1253"/>
    <n v="234"/>
  </r>
  <r>
    <x v="5"/>
    <x v="5"/>
    <x v="2"/>
    <n v="13678"/>
    <n v="297"/>
  </r>
  <r>
    <x v="6"/>
    <x v="0"/>
    <x v="11"/>
    <n v="1561"/>
    <n v="231"/>
  </r>
  <r>
    <x v="9"/>
    <x v="2"/>
    <x v="5"/>
    <n v="6244"/>
    <n v="438"/>
  </r>
  <r>
    <x v="6"/>
    <x v="3"/>
    <x v="16"/>
    <n v="7014"/>
    <n v="30"/>
  </r>
  <r>
    <x v="5"/>
    <x v="0"/>
    <x v="1"/>
    <n v="3710"/>
    <n v="219"/>
  </r>
  <r>
    <x v="8"/>
    <x v="4"/>
    <x v="18"/>
    <n v="3234"/>
    <n v="234"/>
  </r>
  <r>
    <x v="8"/>
    <x v="2"/>
    <x v="3"/>
    <n v="3892"/>
    <n v="183"/>
  </r>
  <r>
    <x v="4"/>
    <x v="0"/>
    <x v="2"/>
    <n v="644"/>
    <n v="186"/>
  </r>
  <r>
    <x v="6"/>
    <x v="1"/>
    <x v="4"/>
    <n v="3864"/>
    <n v="171"/>
  </r>
  <r>
    <x v="8"/>
    <x v="3"/>
    <x v="3"/>
    <n v="2765"/>
    <n v="141"/>
  </r>
  <r>
    <x v="9"/>
    <x v="5"/>
    <x v="17"/>
    <n v="4543"/>
    <n v="327"/>
  </r>
  <r>
    <x v="2"/>
    <x v="3"/>
    <x v="13"/>
    <n v="371"/>
    <n v="186"/>
  </r>
  <r>
    <x v="1"/>
    <x v="5"/>
    <x v="12"/>
    <n v="4480"/>
    <n v="171"/>
  </r>
  <r>
    <x v="8"/>
    <x v="4"/>
    <x v="16"/>
    <n v="1904"/>
    <n v="51"/>
  </r>
  <r>
    <x v="0"/>
    <x v="1"/>
    <x v="4"/>
    <n v="756"/>
    <n v="411"/>
  </r>
  <r>
    <x v="1"/>
    <x v="1"/>
    <x v="17"/>
    <n v="4774"/>
    <n v="96"/>
  </r>
  <r>
    <x v="4"/>
    <x v="3"/>
    <x v="19"/>
    <n v="84"/>
    <n v="222"/>
  </r>
  <r>
    <x v="8"/>
    <x v="2"/>
    <x v="16"/>
    <n v="6489"/>
    <n v="147"/>
  </r>
  <r>
    <x v="8"/>
    <x v="4"/>
    <x v="2"/>
    <n v="2142"/>
    <n v="105"/>
  </r>
  <r>
    <x v="6"/>
    <x v="4"/>
    <x v="20"/>
    <n v="175"/>
    <n v="66"/>
  </r>
  <r>
    <x v="1"/>
    <x v="1"/>
    <x v="14"/>
    <n v="4284"/>
    <n v="0"/>
  </r>
  <r>
    <x v="1"/>
    <x v="2"/>
    <x v="11"/>
    <n v="2583"/>
    <n v="438"/>
  </r>
  <r>
    <x v="2"/>
    <x v="4"/>
    <x v="18"/>
    <n v="8099"/>
    <n v="123"/>
  </r>
  <r>
    <x v="9"/>
    <x v="5"/>
    <x v="8"/>
    <n v="1449"/>
    <n v="111"/>
  </r>
  <r>
    <x v="5"/>
    <x v="2"/>
    <x v="20"/>
    <n v="42"/>
    <n v="72"/>
  </r>
  <r>
    <x v="4"/>
    <x v="2"/>
    <x v="21"/>
    <n v="7035"/>
    <n v="15"/>
  </r>
  <r>
    <x v="3"/>
    <x v="3"/>
    <x v="10"/>
    <n v="105"/>
    <n v="318"/>
  </r>
  <r>
    <x v="6"/>
    <x v="4"/>
    <x v="2"/>
    <n v="5642"/>
    <n v="93"/>
  </r>
  <r>
    <x v="0"/>
    <x v="5"/>
    <x v="10"/>
    <n v="175"/>
    <n v="330"/>
  </r>
  <r>
    <x v="6"/>
    <x v="2"/>
    <x v="16"/>
    <n v="1981"/>
    <n v="372"/>
  </r>
  <r>
    <x v="6"/>
    <x v="0"/>
    <x v="15"/>
    <n v="1036"/>
    <n v="84"/>
  </r>
  <r>
    <x v="3"/>
    <x v="4"/>
    <x v="20"/>
    <n v="1470"/>
    <n v="189"/>
  </r>
  <r>
    <x v="3"/>
    <x v="1"/>
    <x v="6"/>
    <n v="9058"/>
    <n v="60"/>
  </r>
  <r>
    <x v="0"/>
    <x v="3"/>
    <x v="10"/>
    <n v="3885"/>
    <n v="357"/>
  </r>
  <r>
    <x v="2"/>
    <x v="1"/>
    <x v="14"/>
    <n v="3689"/>
    <n v="75"/>
  </r>
  <r>
    <x v="0"/>
    <x v="1"/>
    <x v="11"/>
    <n v="1358"/>
    <n v="60"/>
  </r>
  <r>
    <x v="8"/>
    <x v="4"/>
    <x v="5"/>
    <n v="6797"/>
    <n v="324"/>
  </r>
  <r>
    <x v="1"/>
    <x v="1"/>
    <x v="16"/>
    <n v="1386"/>
    <n v="354"/>
  </r>
  <r>
    <x v="2"/>
    <x v="4"/>
    <x v="20"/>
    <n v="6139"/>
    <n v="105"/>
  </r>
  <r>
    <x v="0"/>
    <x v="4"/>
    <x v="10"/>
    <n v="861"/>
    <n v="162"/>
  </r>
  <r>
    <x v="5"/>
    <x v="5"/>
    <x v="3"/>
    <n v="9527"/>
    <n v="57"/>
  </r>
  <r>
    <x v="2"/>
    <x v="1"/>
    <x v="3"/>
    <n v="6958"/>
    <n v="57"/>
  </r>
  <r>
    <x v="6"/>
    <x v="1"/>
    <x v="1"/>
    <n v="959"/>
    <n v="135"/>
  </r>
  <r>
    <x v="0"/>
    <x v="2"/>
    <x v="1"/>
    <n v="1589"/>
    <n v="93"/>
  </r>
  <r>
    <x v="8"/>
    <x v="3"/>
    <x v="16"/>
    <n v="973"/>
    <n v="51"/>
  </r>
  <r>
    <x v="3"/>
    <x v="1"/>
    <x v="12"/>
    <n v="5096"/>
    <n v="75"/>
  </r>
  <r>
    <x v="4"/>
    <x v="4"/>
    <x v="19"/>
    <n v="5936"/>
    <n v="204"/>
  </r>
  <r>
    <x v="2"/>
    <x v="2"/>
    <x v="21"/>
    <n v="4242"/>
    <n v="75"/>
  </r>
  <r>
    <x v="7"/>
    <x v="1"/>
    <x v="19"/>
    <n v="11025"/>
    <n v="3"/>
  </r>
  <r>
    <x v="2"/>
    <x v="5"/>
    <x v="7"/>
    <n v="1785"/>
    <n v="309"/>
  </r>
  <r>
    <x v="1"/>
    <x v="4"/>
    <x v="2"/>
    <n v="2905"/>
    <n v="456"/>
  </r>
  <r>
    <x v="2"/>
    <x v="2"/>
    <x v="16"/>
    <n v="399"/>
    <n v="297"/>
  </r>
  <r>
    <x v="1"/>
    <x v="4"/>
    <x v="5"/>
    <n v="7294"/>
    <n v="363"/>
  </r>
  <r>
    <x v="2"/>
    <x v="3"/>
    <x v="21"/>
    <n v="1946"/>
    <n v="150"/>
  </r>
  <r>
    <x v="1"/>
    <x v="0"/>
    <x v="8"/>
    <n v="2898"/>
    <n v="213"/>
  </r>
  <r>
    <x v="4"/>
    <x v="0"/>
    <x v="9"/>
    <n v="1806"/>
    <n v="108"/>
  </r>
  <r>
    <x v="0"/>
    <x v="0"/>
    <x v="20"/>
    <n v="1988"/>
    <n v="249"/>
  </r>
  <r>
    <x v="0"/>
    <x v="0"/>
    <x v="2"/>
    <n v="3752"/>
    <n v="267"/>
  </r>
  <r>
    <x v="8"/>
    <x v="1"/>
    <x v="20"/>
    <n v="12250"/>
    <n v="108"/>
  </r>
  <r>
    <x v="5"/>
    <x v="4"/>
    <x v="20"/>
    <n v="98"/>
    <n v="282"/>
  </r>
  <r>
    <x v="5"/>
    <x v="2"/>
    <x v="10"/>
    <n v="4151"/>
    <n v="93"/>
  </r>
  <r>
    <x v="7"/>
    <x v="2"/>
    <x v="1"/>
    <n v="5397"/>
    <n v="42"/>
  </r>
  <r>
    <x v="1"/>
    <x v="4"/>
    <x v="9"/>
    <n v="4529"/>
    <n v="204"/>
  </r>
  <r>
    <x v="9"/>
    <x v="1"/>
    <x v="0"/>
    <n v="7112"/>
    <n v="126"/>
  </r>
  <r>
    <x v="5"/>
    <x v="5"/>
    <x v="20"/>
    <n v="1288"/>
    <n v="303"/>
  </r>
  <r>
    <x v="6"/>
    <x v="1"/>
    <x v="21"/>
    <n v="490"/>
    <n v="90"/>
  </r>
  <r>
    <x v="0"/>
    <x v="0"/>
    <x v="4"/>
    <n v="7238"/>
    <n v="57"/>
  </r>
  <r>
    <x v="9"/>
    <x v="3"/>
    <x v="10"/>
    <n v="3997"/>
    <n v="51"/>
  </r>
  <r>
    <x v="7"/>
    <x v="5"/>
    <x v="0"/>
    <n v="1323"/>
    <n v="105"/>
  </r>
  <r>
    <x v="7"/>
    <x v="2"/>
    <x v="0"/>
    <n v="2779"/>
    <n v="300"/>
  </r>
  <r>
    <x v="7"/>
    <x v="0"/>
    <x v="6"/>
    <n v="5663"/>
    <n v="285"/>
  </r>
  <r>
    <x v="0"/>
    <x v="5"/>
    <x v="16"/>
    <n v="3283"/>
    <n v="171"/>
  </r>
  <r>
    <x v="3"/>
    <x v="2"/>
    <x v="6"/>
    <n v="1246"/>
    <n v="18"/>
  </r>
  <r>
    <x v="4"/>
    <x v="5"/>
    <x v="14"/>
    <n v="4207"/>
    <n v="57"/>
  </r>
  <r>
    <x v="7"/>
    <x v="5"/>
    <x v="18"/>
    <n v="2401"/>
    <n v="90"/>
  </r>
  <r>
    <x v="0"/>
    <x v="0"/>
    <x v="19"/>
    <n v="4991"/>
    <n v="183"/>
  </r>
  <r>
    <x v="3"/>
    <x v="3"/>
    <x v="2"/>
    <n v="1358"/>
    <n v="294"/>
  </r>
  <r>
    <x v="7"/>
    <x v="4"/>
    <x v="10"/>
    <n v="2548"/>
    <n v="318"/>
  </r>
  <r>
    <x v="4"/>
    <x v="1"/>
    <x v="11"/>
    <n v="7140"/>
    <n v="165"/>
  </r>
  <r>
    <x v="8"/>
    <x v="3"/>
    <x v="18"/>
    <n v="6279"/>
    <n v="288"/>
  </r>
  <r>
    <x v="4"/>
    <x v="3"/>
    <x v="6"/>
    <n v="6013"/>
    <n v="9"/>
  </r>
  <r>
    <x v="8"/>
    <x v="2"/>
    <x v="6"/>
    <n v="8995"/>
    <n v="48"/>
  </r>
  <r>
    <x v="7"/>
    <x v="3"/>
    <x v="3"/>
    <n v="6594"/>
    <n v="3"/>
  </r>
  <r>
    <x v="6"/>
    <x v="1"/>
    <x v="5"/>
    <n v="42"/>
    <n v="177"/>
  </r>
  <r>
    <x v="5"/>
    <x v="0"/>
    <x v="16"/>
    <n v="3003"/>
    <n v="132"/>
  </r>
  <r>
    <x v="9"/>
    <x v="0"/>
    <x v="11"/>
    <n v="4123"/>
    <n v="135"/>
  </r>
  <r>
    <x v="4"/>
    <x v="5"/>
    <x v="3"/>
    <n v="6139"/>
    <n v="138"/>
  </r>
  <r>
    <x v="9"/>
    <x v="2"/>
    <x v="6"/>
    <n v="1722"/>
    <n v="57"/>
  </r>
  <r>
    <x v="2"/>
    <x v="3"/>
    <x v="5"/>
    <n v="6790"/>
    <n v="228"/>
  </r>
  <r>
    <x v="7"/>
    <x v="4"/>
    <x v="3"/>
    <n v="854"/>
    <n v="108"/>
  </r>
  <r>
    <x v="9"/>
    <x v="1"/>
    <x v="4"/>
    <n v="6244"/>
    <n v="204"/>
  </r>
  <r>
    <x v="0"/>
    <x v="4"/>
    <x v="19"/>
    <n v="6958"/>
    <n v="204"/>
  </r>
  <r>
    <x v="3"/>
    <x v="0"/>
    <x v="19"/>
    <n v="4333"/>
    <n v="120"/>
  </r>
  <r>
    <x v="4"/>
    <x v="1"/>
    <x v="4"/>
    <n v="10129"/>
    <n v="42"/>
  </r>
  <r>
    <x v="8"/>
    <x v="1"/>
    <x v="11"/>
    <n v="1848"/>
    <n v="132"/>
  </r>
  <r>
    <x v="7"/>
    <x v="3"/>
    <x v="6"/>
    <n v="4144"/>
    <n v="24"/>
  </r>
  <r>
    <x v="9"/>
    <x v="0"/>
    <x v="7"/>
    <n v="3990"/>
    <n v="45"/>
  </r>
  <r>
    <x v="2"/>
    <x v="4"/>
    <x v="8"/>
    <n v="1099"/>
    <n v="69"/>
  </r>
  <r>
    <x v="9"/>
    <x v="4"/>
    <x v="13"/>
    <n v="2107"/>
    <n v="114"/>
  </r>
  <r>
    <x v="2"/>
    <x v="1"/>
    <x v="13"/>
    <n v="2569"/>
    <n v="222"/>
  </r>
  <r>
    <x v="2"/>
    <x v="1"/>
    <x v="15"/>
    <n v="665"/>
    <n v="249"/>
  </r>
  <r>
    <x v="5"/>
    <x v="5"/>
    <x v="7"/>
    <n v="6286"/>
    <n v="36"/>
  </r>
  <r>
    <x v="5"/>
    <x v="5"/>
    <x v="10"/>
    <n v="1330"/>
    <n v="186"/>
  </r>
  <r>
    <x v="9"/>
    <x v="1"/>
    <x v="7"/>
    <n v="8778"/>
    <n v="54"/>
  </r>
  <r>
    <x v="3"/>
    <x v="1"/>
    <x v="0"/>
    <n v="3976"/>
    <n v="252"/>
  </r>
  <r>
    <x v="7"/>
    <x v="4"/>
    <x v="12"/>
    <n v="6265"/>
    <n v="135"/>
  </r>
  <r>
    <x v="4"/>
    <x v="1"/>
    <x v="3"/>
    <n v="9289"/>
    <n v="66"/>
  </r>
  <r>
    <x v="2"/>
    <x v="1"/>
    <x v="1"/>
    <n v="3598"/>
    <n v="228"/>
  </r>
  <r>
    <x v="9"/>
    <x v="1"/>
    <x v="18"/>
    <n v="3416"/>
    <n v="108"/>
  </r>
  <r>
    <x v="9"/>
    <x v="4"/>
    <x v="0"/>
    <n v="924"/>
    <n v="21"/>
  </r>
  <r>
    <x v="6"/>
    <x v="3"/>
    <x v="10"/>
    <n v="9492"/>
    <n v="3"/>
  </r>
  <r>
    <x v="1"/>
    <x v="2"/>
    <x v="10"/>
    <n v="5026"/>
    <n v="168"/>
  </r>
  <r>
    <x v="9"/>
    <x v="2"/>
    <x v="0"/>
    <n v="3234"/>
    <n v="15"/>
  </r>
  <r>
    <x v="4"/>
    <x v="5"/>
    <x v="8"/>
    <n v="7105"/>
    <n v="429"/>
  </r>
  <r>
    <x v="2"/>
    <x v="2"/>
    <x v="20"/>
    <n v="2870"/>
    <n v="18"/>
  </r>
  <r>
    <x v="7"/>
    <x v="3"/>
    <x v="5"/>
    <n v="4018"/>
    <n v="126"/>
  </r>
  <r>
    <x v="3"/>
    <x v="0"/>
    <x v="16"/>
    <n v="714"/>
    <n v="231"/>
  </r>
  <r>
    <x v="2"/>
    <x v="4"/>
    <x v="4"/>
    <n v="3850"/>
    <n v="102"/>
  </r>
  <r>
    <x v="7"/>
    <x v="5"/>
    <x v="6"/>
    <n v="434"/>
    <n v="171"/>
  </r>
  <r>
    <x v="2"/>
    <x v="5"/>
    <x v="11"/>
    <n v="3409"/>
    <n v="234"/>
  </r>
  <r>
    <x v="1"/>
    <x v="4"/>
    <x v="16"/>
    <n v="5705"/>
    <n v="261"/>
  </r>
  <r>
    <x v="2"/>
    <x v="2"/>
    <x v="7"/>
    <n v="5187"/>
    <n v="39"/>
  </r>
  <r>
    <x v="9"/>
    <x v="0"/>
    <x v="3"/>
    <n v="8652"/>
    <n v="228"/>
  </r>
  <r>
    <x v="9"/>
    <x v="5"/>
    <x v="18"/>
    <n v="5012"/>
    <n v="327"/>
  </r>
  <r>
    <x v="0"/>
    <x v="2"/>
    <x v="19"/>
    <n v="6853"/>
    <n v="333"/>
  </r>
  <r>
    <x v="7"/>
    <x v="0"/>
    <x v="13"/>
    <n v="1974"/>
    <n v="225"/>
  </r>
  <r>
    <x v="9"/>
    <x v="4"/>
    <x v="3"/>
    <n v="623"/>
    <n v="27"/>
  </r>
  <r>
    <x v="8"/>
    <x v="0"/>
    <x v="11"/>
    <n v="5292"/>
    <n v="288"/>
  </r>
  <r>
    <x v="2"/>
    <x v="4"/>
    <x v="7"/>
    <n v="3136"/>
    <n v="9"/>
  </r>
  <r>
    <x v="8"/>
    <x v="1"/>
    <x v="1"/>
    <n v="5257"/>
    <n v="201"/>
  </r>
  <r>
    <x v="3"/>
    <x v="0"/>
    <x v="3"/>
    <n v="5537"/>
    <n v="33"/>
  </r>
  <r>
    <x v="3"/>
    <x v="3"/>
    <x v="19"/>
    <n v="6930"/>
    <n v="303"/>
  </r>
  <r>
    <x v="9"/>
    <x v="5"/>
    <x v="10"/>
    <n v="11165"/>
    <n v="168"/>
  </r>
  <r>
    <x v="3"/>
    <x v="3"/>
    <x v="18"/>
    <n v="2324"/>
    <n v="120"/>
  </r>
  <r>
    <x v="8"/>
    <x v="0"/>
    <x v="15"/>
    <n v="3514"/>
    <n v="150"/>
  </r>
  <r>
    <x v="0"/>
    <x v="3"/>
    <x v="3"/>
    <n v="1281"/>
    <n v="129"/>
  </r>
  <r>
    <x v="6"/>
    <x v="4"/>
    <x v="10"/>
    <n v="10514"/>
    <n v="84"/>
  </r>
  <r>
    <x v="5"/>
    <x v="4"/>
    <x v="9"/>
    <n v="5803"/>
    <n v="258"/>
  </r>
  <r>
    <x v="6"/>
    <x v="4"/>
    <x v="12"/>
    <n v="1071"/>
    <n v="93"/>
  </r>
  <r>
    <x v="8"/>
    <x v="1"/>
    <x v="15"/>
    <n v="4669"/>
    <n v="207"/>
  </r>
  <r>
    <x v="3"/>
    <x v="1"/>
    <x v="9"/>
    <n v="3255"/>
    <n v="93"/>
  </r>
  <r>
    <x v="3"/>
    <x v="5"/>
    <x v="18"/>
    <n v="2324"/>
    <n v="477"/>
  </r>
  <r>
    <x v="1"/>
    <x v="1"/>
    <x v="21"/>
    <n v="1057"/>
    <n v="72"/>
  </r>
  <r>
    <x v="5"/>
    <x v="0"/>
    <x v="20"/>
    <n v="7756"/>
    <n v="390"/>
  </r>
  <r>
    <x v="1"/>
    <x v="0"/>
    <x v="2"/>
    <n v="8890"/>
    <n v="216"/>
  </r>
  <r>
    <x v="3"/>
    <x v="2"/>
    <x v="4"/>
    <n v="2394"/>
    <n v="195"/>
  </r>
  <r>
    <x v="9"/>
    <x v="3"/>
    <x v="17"/>
    <n v="7091"/>
    <n v="249"/>
  </r>
  <r>
    <x v="2"/>
    <x v="3"/>
    <x v="16"/>
    <n v="2674"/>
    <n v="39"/>
  </r>
  <r>
    <x v="1"/>
    <x v="4"/>
    <x v="6"/>
    <n v="14420"/>
    <n v="102"/>
  </r>
  <r>
    <x v="9"/>
    <x v="2"/>
    <x v="13"/>
    <n v="5075"/>
    <n v="147"/>
  </r>
  <r>
    <x v="8"/>
    <x v="5"/>
    <x v="20"/>
    <n v="5775"/>
    <n v="177"/>
  </r>
  <r>
    <x v="9"/>
    <x v="4"/>
    <x v="18"/>
    <n v="4914"/>
    <n v="69"/>
  </r>
  <r>
    <x v="3"/>
    <x v="3"/>
    <x v="3"/>
    <n v="3402"/>
    <n v="156"/>
  </r>
  <r>
    <x v="0"/>
    <x v="5"/>
    <x v="2"/>
    <n v="469"/>
    <n v="96"/>
  </r>
  <r>
    <x v="5"/>
    <x v="5"/>
    <x v="11"/>
    <n v="4368"/>
    <n v="159"/>
  </r>
  <r>
    <x v="3"/>
    <x v="2"/>
    <x v="17"/>
    <n v="4522"/>
    <n v="270"/>
  </r>
  <r>
    <x v="2"/>
    <x v="3"/>
    <x v="18"/>
    <n v="2905"/>
    <n v="234"/>
  </r>
  <r>
    <x v="1"/>
    <x v="0"/>
    <x v="5"/>
    <n v="1932"/>
    <n v="81"/>
  </r>
  <r>
    <x v="1"/>
    <x v="4"/>
    <x v="8"/>
    <n v="5880"/>
    <n v="129"/>
  </r>
  <r>
    <x v="2"/>
    <x v="2"/>
    <x v="12"/>
    <n v="1897"/>
    <n v="75"/>
  </r>
  <r>
    <x v="4"/>
    <x v="3"/>
    <x v="1"/>
    <n v="1421"/>
    <n v="138"/>
  </r>
  <r>
    <x v="2"/>
    <x v="5"/>
    <x v="18"/>
    <n v="2289"/>
    <n v="15"/>
  </r>
  <r>
    <x v="6"/>
    <x v="3"/>
    <x v="1"/>
    <n v="3675"/>
    <n v="306"/>
  </r>
  <r>
    <x v="0"/>
    <x v="4"/>
    <x v="13"/>
    <n v="6321"/>
    <n v="99"/>
  </r>
  <r>
    <x v="3"/>
    <x v="5"/>
    <x v="11"/>
    <n v="2555"/>
    <n v="174"/>
  </r>
  <r>
    <x v="3"/>
    <x v="3"/>
    <x v="11"/>
    <n v="3934"/>
    <n v="123"/>
  </r>
  <r>
    <x v="7"/>
    <x v="2"/>
    <x v="14"/>
    <n v="2520"/>
    <n v="105"/>
  </r>
  <r>
    <x v="0"/>
    <x v="1"/>
    <x v="20"/>
    <n v="4823"/>
    <n v="39"/>
  </r>
  <r>
    <x v="7"/>
    <x v="0"/>
    <x v="14"/>
    <n v="3955"/>
    <n v="54"/>
  </r>
  <r>
    <x v="5"/>
    <x v="0"/>
    <x v="17"/>
    <n v="2618"/>
    <n v="153"/>
  </r>
  <r>
    <x v="6"/>
    <x v="0"/>
    <x v="14"/>
    <n v="1169"/>
    <n v="60"/>
  </r>
  <r>
    <x v="1"/>
    <x v="4"/>
    <x v="4"/>
    <n v="1673"/>
    <n v="156"/>
  </r>
  <r>
    <x v="6"/>
    <x v="2"/>
    <x v="13"/>
    <n v="1008"/>
    <n v="105"/>
  </r>
  <r>
    <x v="8"/>
    <x v="0"/>
    <x v="10"/>
    <n v="15869"/>
    <n v="96"/>
  </r>
  <r>
    <x v="3"/>
    <x v="3"/>
    <x v="9"/>
    <n v="8414"/>
    <n v="84"/>
  </r>
  <r>
    <x v="3"/>
    <x v="2"/>
    <x v="18"/>
    <n v="3388"/>
    <n v="81"/>
  </r>
  <r>
    <x v="3"/>
    <x v="5"/>
    <x v="12"/>
    <n v="1925"/>
    <n v="156"/>
  </r>
  <r>
    <x v="7"/>
    <x v="1"/>
    <x v="1"/>
    <n v="1624"/>
    <n v="165"/>
  </r>
  <r>
    <x v="7"/>
    <x v="0"/>
    <x v="20"/>
    <n v="2289"/>
    <n v="33"/>
  </r>
  <r>
    <x v="0"/>
    <x v="0"/>
    <x v="14"/>
    <n v="399"/>
    <n v="54"/>
  </r>
  <r>
    <x v="9"/>
    <x v="5"/>
    <x v="19"/>
    <n v="3703"/>
    <n v="117"/>
  </r>
  <r>
    <x v="1"/>
    <x v="4"/>
    <x v="3"/>
    <n v="6776"/>
    <n v="258"/>
  </r>
  <r>
    <x v="0"/>
    <x v="5"/>
    <x v="3"/>
    <n v="5054"/>
    <n v="309"/>
  </r>
  <r>
    <x v="2"/>
    <x v="0"/>
    <x v="0"/>
    <n v="3808"/>
    <n v="162"/>
  </r>
  <r>
    <x v="0"/>
    <x v="4"/>
    <x v="14"/>
    <n v="84"/>
    <n v="126"/>
  </r>
  <r>
    <x v="4"/>
    <x v="1"/>
    <x v="6"/>
    <n v="4109"/>
    <n v="24"/>
  </r>
  <r>
    <x v="6"/>
    <x v="4"/>
    <x v="3"/>
    <n v="1036"/>
    <n v="32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65ACC2C-9502-428E-B02F-72E3D84BEB64}" name="PivotTable2"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A31:B42" firstHeaderRow="1" firstDataRow="1" firstDataCol="1"/>
  <pivotFields count="5">
    <pivotField axis="axisRow" showAll="0">
      <items count="11">
        <item x="7"/>
        <item x="1"/>
        <item x="3"/>
        <item x="5"/>
        <item x="4"/>
        <item x="6"/>
        <item x="8"/>
        <item x="2"/>
        <item x="9"/>
        <item x="0"/>
        <item t="default"/>
      </items>
    </pivotField>
    <pivotField showAll="0">
      <items count="7">
        <item x="4"/>
        <item x="2"/>
        <item h="1" x="5"/>
        <item h="1" x="0"/>
        <item h="1" x="3"/>
        <item h="1" x="1"/>
        <item t="default"/>
      </items>
    </pivotField>
    <pivotField showAll="0" sortType="descending">
      <items count="23">
        <item x="8"/>
        <item x="0"/>
        <item x="17"/>
        <item x="15"/>
        <item x="7"/>
        <item x="2"/>
        <item x="21"/>
        <item x="19"/>
        <item x="1"/>
        <item x="3"/>
        <item x="9"/>
        <item x="14"/>
        <item x="12"/>
        <item x="11"/>
        <item x="10"/>
        <item x="13"/>
        <item x="18"/>
        <item x="5"/>
        <item x="16"/>
        <item x="6"/>
        <item x="20"/>
        <item x="4"/>
        <item t="default"/>
      </items>
      <autoSortScope>
        <pivotArea dataOnly="0" outline="0" fieldPosition="0">
          <references count="1">
            <reference field="4294967294" count="1" selected="0">
              <x v="0"/>
            </reference>
          </references>
        </pivotArea>
      </autoSortScope>
    </pivotField>
    <pivotField dataField="1" numFmtId="164" showAll="0"/>
    <pivotField numFmtId="3" showAll="0"/>
  </pivotFields>
  <rowFields count="1">
    <field x="0"/>
  </rowFields>
  <rowItems count="11">
    <i>
      <x/>
    </i>
    <i>
      <x v="1"/>
    </i>
    <i>
      <x v="2"/>
    </i>
    <i>
      <x v="3"/>
    </i>
    <i>
      <x v="4"/>
    </i>
    <i>
      <x v="5"/>
    </i>
    <i>
      <x v="6"/>
    </i>
    <i>
      <x v="7"/>
    </i>
    <i>
      <x v="8"/>
    </i>
    <i>
      <x v="9"/>
    </i>
    <i t="grand">
      <x/>
    </i>
  </rowItems>
  <colItems count="1">
    <i/>
  </colItems>
  <dataFields count="1">
    <dataField name="Sum of Amount" fld="3" baseField="0" baseItem="0" numFmtId="166"/>
  </dataFields>
  <chartFormats count="3">
    <chartFormat chart="1"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F01D20E-668F-4F1E-9522-34D7BE7AA6AB}" name="PivotTable1"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3:B24" firstHeaderRow="1" firstDataRow="1" firstDataCol="1"/>
  <pivotFields count="5">
    <pivotField showAll="0"/>
    <pivotField showAll="0">
      <items count="7">
        <item x="4"/>
        <item x="2"/>
        <item h="1" x="5"/>
        <item h="1" x="0"/>
        <item h="1" x="3"/>
        <item h="1" x="1"/>
        <item t="default"/>
      </items>
    </pivotField>
    <pivotField axis="axisRow" showAll="0" sortType="descending">
      <items count="23">
        <item x="8"/>
        <item x="0"/>
        <item x="17"/>
        <item x="15"/>
        <item x="7"/>
        <item x="2"/>
        <item x="21"/>
        <item x="19"/>
        <item x="1"/>
        <item x="3"/>
        <item x="9"/>
        <item x="14"/>
        <item x="12"/>
        <item x="11"/>
        <item x="10"/>
        <item x="13"/>
        <item x="18"/>
        <item x="5"/>
        <item x="16"/>
        <item x="6"/>
        <item x="20"/>
        <item x="4"/>
        <item t="default"/>
      </items>
      <autoSortScope>
        <pivotArea dataOnly="0" outline="0" fieldPosition="0">
          <references count="1">
            <reference field="4294967294" count="1" selected="0">
              <x v="0"/>
            </reference>
          </references>
        </pivotArea>
      </autoSortScope>
    </pivotField>
    <pivotField dataField="1" numFmtId="164" showAll="0"/>
    <pivotField numFmtId="3" showAll="0"/>
  </pivotFields>
  <rowFields count="1">
    <field x="2"/>
  </rowFields>
  <rowItems count="21">
    <i>
      <x v="13"/>
    </i>
    <i>
      <x v="14"/>
    </i>
    <i>
      <x v="8"/>
    </i>
    <i>
      <x v="1"/>
    </i>
    <i>
      <x v="5"/>
    </i>
    <i>
      <x v="21"/>
    </i>
    <i>
      <x v="11"/>
    </i>
    <i>
      <x v="16"/>
    </i>
    <i>
      <x v="17"/>
    </i>
    <i>
      <x v="12"/>
    </i>
    <i>
      <x v="9"/>
    </i>
    <i>
      <x v="4"/>
    </i>
    <i>
      <x v="20"/>
    </i>
    <i>
      <x v="19"/>
    </i>
    <i>
      <x v="7"/>
    </i>
    <i>
      <x v="6"/>
    </i>
    <i>
      <x v="3"/>
    </i>
    <i>
      <x v="10"/>
    </i>
    <i>
      <x/>
    </i>
    <i>
      <x v="2"/>
    </i>
    <i t="grand">
      <x/>
    </i>
  </rowItems>
  <colItems count="1">
    <i/>
  </colItems>
  <dataFields count="1">
    <dataField name="Sum of Amount" fld="3" baseField="0" baseItem="0" numFmtId="166"/>
  </dataField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4E4CAC8-A288-48E7-9D86-6A30ED31B1CE}" name="PivotTable4"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D6:G13" firstHeaderRow="0" firstDataRow="1" firstDataCol="1"/>
  <pivotFields count="5">
    <pivotField showAll="0">
      <items count="11">
        <item h="1" x="7"/>
        <item h="1" x="1"/>
        <item x="3"/>
        <item h="1" x="5"/>
        <item h="1" x="4"/>
        <item h="1" x="6"/>
        <item h="1" x="8"/>
        <item h="1" x="2"/>
        <item h="1" x="9"/>
        <item h="1" x="0"/>
        <item t="default"/>
      </items>
    </pivotField>
    <pivotField axis="axisRow" showAll="0" sortType="descending">
      <items count="7">
        <item x="4"/>
        <item x="2"/>
        <item x="5"/>
        <item x="0"/>
        <item x="3"/>
        <item x="1"/>
        <item t="default"/>
      </items>
      <autoSortScope>
        <pivotArea dataOnly="0" outline="0" fieldPosition="0">
          <references count="1">
            <reference field="4294967294" count="1" selected="0">
              <x v="1"/>
            </reference>
          </references>
        </pivotArea>
      </autoSortScope>
    </pivotField>
    <pivotField showAll="0"/>
    <pivotField dataField="1" numFmtId="164" showAll="0"/>
    <pivotField dataField="1" numFmtId="3" showAll="0"/>
  </pivotFields>
  <rowFields count="1">
    <field x="1"/>
  </rowFields>
  <rowItems count="7">
    <i>
      <x v="1"/>
    </i>
    <i>
      <x v="3"/>
    </i>
    <i>
      <x v="2"/>
    </i>
    <i>
      <x v="5"/>
    </i>
    <i>
      <x/>
    </i>
    <i>
      <x v="4"/>
    </i>
    <i t="grand">
      <x/>
    </i>
  </rowItems>
  <colFields count="1">
    <field x="-2"/>
  </colFields>
  <colItems count="3">
    <i>
      <x/>
    </i>
    <i i="1">
      <x v="1"/>
    </i>
    <i i="2">
      <x v="2"/>
    </i>
  </colItems>
  <dataFields count="3">
    <dataField name="Sum of Units" fld="4" baseField="0" baseItem="0"/>
    <dataField name="Sum of Amount" fld="3" baseField="0" baseItem="0" numFmtId="166"/>
    <dataField name="Bar" fld="3" baseField="1" baseItem="2"/>
  </dataFields>
  <conditionalFormats count="2">
    <conditionalFormat priority="4">
      <pivotAreas count="1">
        <pivotArea type="data" collapsedLevelsAreSubtotals="1" fieldPosition="0">
          <references count="2">
            <reference field="4294967294" count="1" selected="0">
              <x v="2"/>
            </reference>
            <reference field="1" count="5">
              <x v="0"/>
              <x v="1"/>
              <x v="3"/>
              <x v="4"/>
              <x v="5"/>
            </reference>
          </references>
        </pivotArea>
      </pivotAreas>
    </conditionalFormat>
    <conditionalFormat scope="field" priority="1">
      <pivotAreas count="1">
        <pivotArea outline="0" collapsedLevelsAreSubtotals="1" fieldPosition="0">
          <references count="2">
            <reference field="4294967294" count="1" selected="0">
              <x v="2"/>
            </reference>
            <reference field="1" count="0" selected="0"/>
          </references>
        </pivotArea>
      </pivotAreas>
    </conditionalFormat>
  </conditionalFormats>
  <pivotTableStyleInfo name="PivotStyleMedium2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A312A38-74AE-46F9-9BA3-2B61C651BE4F}" name="PivotTable5" cacheId="3"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location ref="D7:G13" firstHeaderRow="0" firstDataRow="1" firstDataCol="1"/>
  <pivotFields count="4">
    <pivotField axis="axisRow" allDrilled="1" subtotalTop="0" showAll="0" measureFilter="1" defaultSubtotal="0" defaultAttributeDrillState="1">
      <items count="5">
        <item x="0"/>
        <item x="1"/>
        <item x="2"/>
        <item x="3"/>
        <item x="4"/>
      </items>
    </pivotField>
    <pivotField dataField="1" subtotalTop="0" showAll="0" defaultSubtotal="0"/>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3">
    <i>
      <x/>
    </i>
    <i i="1">
      <x v="1"/>
    </i>
    <i i="2">
      <x v="2"/>
    </i>
  </colItems>
  <dataFields count="3">
    <dataField name="Sum of Amount" fld="1" baseField="0" baseItem="0"/>
    <dataField name="Sum of Units" fld="2" baseField="0" baseItem="0"/>
    <dataField fld="3" subtotal="count" baseField="0" baseItem="0"/>
  </dataFields>
  <pivotHierarchies count="1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1" iMeasureHier="10">
      <autoFilter ref="A1">
        <filterColumn colId="0">
          <top10 val="5" filterVal="5"/>
        </filterColumn>
      </autoFilter>
    </filter>
  </filters>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39BB4AA-E534-47C1-AB78-824F87677ADC}" name="PivotTable12"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B4:C17" firstHeaderRow="1" firstDataRow="1" firstDataCol="1"/>
  <pivotFields count="5">
    <pivotField axis="axisRow" showAll="0" measureFilter="1" sortType="descending">
      <items count="11">
        <item x="7"/>
        <item x="1"/>
        <item x="3"/>
        <item x="5"/>
        <item x="4"/>
        <item x="6"/>
        <item x="8"/>
        <item x="2"/>
        <item x="9"/>
        <item x="0"/>
        <item t="default"/>
      </items>
      <autoSortScope>
        <pivotArea dataOnly="0" outline="0" fieldPosition="0">
          <references count="1">
            <reference field="4294967294" count="1" selected="0">
              <x v="0"/>
            </reference>
          </references>
        </pivotArea>
      </autoSortScope>
    </pivotField>
    <pivotField axis="axisRow" showAll="0">
      <items count="7">
        <item x="4"/>
        <item x="2"/>
        <item x="5"/>
        <item x="0"/>
        <item x="3"/>
        <item x="1"/>
        <item t="default"/>
      </items>
    </pivotField>
    <pivotField showAll="0"/>
    <pivotField dataField="1" numFmtId="164" showAll="0"/>
    <pivotField numFmtId="3" showAll="0"/>
  </pivotFields>
  <rowFields count="2">
    <field x="1"/>
    <field x="0"/>
  </rowFields>
  <rowItems count="13">
    <i>
      <x/>
    </i>
    <i r="1">
      <x v="5"/>
    </i>
    <i>
      <x v="1"/>
    </i>
    <i r="1">
      <x v="5"/>
    </i>
    <i>
      <x v="2"/>
    </i>
    <i r="1">
      <x v="5"/>
    </i>
    <i>
      <x v="3"/>
    </i>
    <i r="1">
      <x v="3"/>
    </i>
    <i>
      <x v="4"/>
    </i>
    <i r="1">
      <x/>
    </i>
    <i>
      <x v="5"/>
    </i>
    <i r="1">
      <x v="9"/>
    </i>
    <i t="grand">
      <x/>
    </i>
  </rowItems>
  <colItems count="1">
    <i/>
  </colItems>
  <dataFields count="1">
    <dataField name="Sum of Amount" fld="3" baseField="0" baseItem="0"/>
  </dataFields>
  <pivotTableStyleInfo name="PivotStyleLight16" showRowHeaders="1" showColHeaders="1" showRowStripes="0" showColStripes="0" showLastColumn="1"/>
  <filters count="1">
    <filter fld="0"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058FB8A-2A0D-4CAD-97F6-55CE2F5A8EC7}" name="PivotTable13"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J4:K17" firstHeaderRow="1" firstDataRow="1" firstDataCol="1"/>
  <pivotFields count="5">
    <pivotField axis="axisRow" showAll="0" measureFilter="1" sortType="descending">
      <items count="11">
        <item x="7"/>
        <item x="1"/>
        <item x="3"/>
        <item x="5"/>
        <item x="4"/>
        <item x="6"/>
        <item x="8"/>
        <item x="2"/>
        <item x="9"/>
        <item x="0"/>
        <item t="default"/>
      </items>
      <autoSortScope>
        <pivotArea dataOnly="0" outline="0" fieldPosition="0">
          <references count="1">
            <reference field="4294967294" count="1" selected="0">
              <x v="0"/>
            </reference>
          </references>
        </pivotArea>
      </autoSortScope>
    </pivotField>
    <pivotField axis="axisRow" showAll="0">
      <items count="7">
        <item x="4"/>
        <item x="2"/>
        <item x="5"/>
        <item x="0"/>
        <item x="3"/>
        <item x="1"/>
        <item t="default"/>
      </items>
    </pivotField>
    <pivotField showAll="0"/>
    <pivotField dataField="1" numFmtId="164" showAll="0"/>
    <pivotField numFmtId="3" showAll="0"/>
  </pivotFields>
  <rowFields count="2">
    <field x="1"/>
    <field x="0"/>
  </rowFields>
  <rowItems count="13">
    <i>
      <x/>
    </i>
    <i r="1">
      <x v="2"/>
    </i>
    <i>
      <x v="1"/>
    </i>
    <i r="1">
      <x v="1"/>
    </i>
    <i>
      <x v="2"/>
    </i>
    <i r="1">
      <x v="1"/>
    </i>
    <i>
      <x v="3"/>
    </i>
    <i r="1">
      <x v="8"/>
    </i>
    <i>
      <x v="4"/>
    </i>
    <i r="1">
      <x v="2"/>
    </i>
    <i>
      <x v="5"/>
    </i>
    <i r="1">
      <x/>
    </i>
    <i t="grand">
      <x/>
    </i>
  </rowItems>
  <colItems count="1">
    <i/>
  </colItems>
  <dataFields count="1">
    <dataField name="Sum of Amount" fld="3" baseField="0" baseItem="0"/>
  </dataFields>
  <pivotTableStyleInfo name="PivotStyleLight16" showRowHeaders="1" showColHeaders="1" showRowStripes="0" showColStripes="0" showLastColumn="1"/>
  <filters count="1">
    <filter fld="0" type="count" evalOrder="-1" id="2" iMeasureFld="0">
      <autoFilter ref="A1">
        <filterColumn colId="0">
          <top10 top="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5DF8D5C-F290-4B6C-923D-A5120D8CFBC1}" name="PivotTable14" cacheId="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C5:F27" firstHeaderRow="0" firstDataRow="1" firstDataCol="1"/>
  <pivotFields count="5">
    <pivotField axis="axisRow" allDrilled="1" subtotalTop="0" showAll="0" sortType="descending" defaultSubtotal="0" defaultAttributeDrillState="1">
      <items count="21">
        <item x="0"/>
        <item x="1"/>
        <item x="2"/>
        <item x="3"/>
        <item x="4"/>
        <item x="5"/>
        <item x="6"/>
        <item x="7"/>
        <item x="8"/>
        <item x="9"/>
        <item x="10"/>
        <item x="11"/>
        <item x="12"/>
        <item x="13"/>
        <item x="14"/>
        <item x="15"/>
        <item x="16"/>
        <item x="17"/>
        <item x="18"/>
        <item x="19"/>
        <item x="20"/>
      </items>
      <autoSortScope>
        <pivotArea dataOnly="0" outline="0" fieldPosition="0">
          <references count="1">
            <reference field="4294967294" count="1" selected="0">
              <x v="2"/>
            </reference>
          </references>
        </pivotArea>
      </autoSortScope>
    </pivotField>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22">
    <i>
      <x v="9"/>
    </i>
    <i>
      <x v="6"/>
    </i>
    <i>
      <x v="14"/>
    </i>
    <i>
      <x v="10"/>
    </i>
    <i>
      <x v="7"/>
    </i>
    <i>
      <x v="3"/>
    </i>
    <i>
      <x v="8"/>
    </i>
    <i>
      <x v="17"/>
    </i>
    <i>
      <x v="16"/>
    </i>
    <i>
      <x v="2"/>
    </i>
    <i>
      <x v="15"/>
    </i>
    <i>
      <x v="4"/>
    </i>
    <i>
      <x v="19"/>
    </i>
    <i>
      <x v="20"/>
    </i>
    <i>
      <x v="11"/>
    </i>
    <i>
      <x v="18"/>
    </i>
    <i>
      <x/>
    </i>
    <i>
      <x v="13"/>
    </i>
    <i>
      <x v="5"/>
    </i>
    <i>
      <x v="12"/>
    </i>
    <i>
      <x v="1"/>
    </i>
    <i t="grand">
      <x/>
    </i>
  </rowItems>
  <colFields count="1">
    <field x="-2"/>
  </colFields>
  <colItems count="3">
    <i>
      <x/>
    </i>
    <i i="1">
      <x v="1"/>
    </i>
    <i i="2">
      <x v="2"/>
    </i>
  </colItems>
  <dataFields count="3">
    <dataField name="Sum of Amount" fld="1" baseField="0" baseItem="0"/>
    <dataField name="Sum of Cost" fld="2" baseField="0" baseItem="0"/>
    <dataField fld="3" subtotal="count" baseField="0" baseItem="0"/>
  </dataFields>
  <pivotHierarchies count="15">
    <pivotHierarchy dragToData="1"/>
    <pivotHierarchy multipleItemSelectionAllowed="1" dragToData="1">
      <members count="1" level="1">
        <member name="[data].[Geography].&amp;[India]"/>
      </members>
    </pivotHierarchy>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B1803EF-C392-4326-AFFD-13AEFF51111B}" name="PivotTable18" cacheId="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C5:G28" firstHeaderRow="0" firstDataRow="1" firstDataCol="1"/>
  <pivotFields count="6">
    <pivotField axis="axisRow" allDrilled="1" subtotalTop="0" showAll="0" sortType="ascending" defaultSubtotal="0" defaultAttributeDrillState="1">
      <items count="22">
        <item x="0"/>
        <item x="1"/>
        <item x="2"/>
        <item x="3"/>
        <item x="4"/>
        <item x="5"/>
        <item x="6"/>
        <item x="7"/>
        <item x="8"/>
        <item x="9"/>
        <item x="10"/>
        <item x="11"/>
        <item x="12"/>
        <item x="13"/>
        <item x="14"/>
        <item x="15"/>
        <item x="16"/>
        <item x="17"/>
        <item x="18"/>
        <item x="19"/>
        <item x="20"/>
        <item x="21"/>
      </items>
      <autoSortScope>
        <pivotArea dataOnly="0" outline="0" fieldPosition="0">
          <references count="1">
            <reference field="4294967294" count="1" selected="0">
              <x v="0"/>
            </reference>
          </references>
        </pivotArea>
      </autoSortScope>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23">
    <i>
      <x v="6"/>
    </i>
    <i>
      <x v="20"/>
    </i>
    <i>
      <x v="10"/>
    </i>
    <i>
      <x v="11"/>
    </i>
    <i>
      <x v="21"/>
    </i>
    <i>
      <x v="2"/>
    </i>
    <i>
      <x v="19"/>
    </i>
    <i>
      <x v="13"/>
    </i>
    <i>
      <x v="5"/>
    </i>
    <i>
      <x v="15"/>
    </i>
    <i>
      <x v="3"/>
    </i>
    <i>
      <x v="9"/>
    </i>
    <i>
      <x v="14"/>
    </i>
    <i>
      <x v="17"/>
    </i>
    <i>
      <x v="12"/>
    </i>
    <i>
      <x/>
    </i>
    <i>
      <x v="4"/>
    </i>
    <i>
      <x v="7"/>
    </i>
    <i>
      <x v="16"/>
    </i>
    <i>
      <x v="1"/>
    </i>
    <i>
      <x v="8"/>
    </i>
    <i>
      <x v="18"/>
    </i>
    <i t="grand">
      <x/>
    </i>
  </rowItems>
  <colFields count="1">
    <field x="-2"/>
  </colFields>
  <colItems count="4">
    <i>
      <x/>
    </i>
    <i i="1">
      <x v="1"/>
    </i>
    <i i="2">
      <x v="2"/>
    </i>
    <i i="3">
      <x v="3"/>
    </i>
  </colItems>
  <dataFields count="4">
    <dataField name="Sum of Amount" fld="1" baseField="0" baseItem="0"/>
    <dataField name="Sum of Units" fld="2" baseField="0" baseItem="0"/>
    <dataField fld="3" subtotal="count" baseField="0" baseItem="0"/>
    <dataField fld="4" subtotal="count" baseField="0" baseItem="0"/>
  </dataFields>
  <conditionalFormats count="1">
    <conditionalFormat priority="1">
      <pivotAreas count="1">
        <pivotArea type="data" outline="0" collapsedLevelsAreSubtotals="1" fieldPosition="0">
          <references count="1">
            <reference field="4294967294" count="1" selected="0">
              <x v="3"/>
            </reference>
          </references>
        </pivotArea>
      </pivotAreas>
    </conditionalFormat>
  </conditionalFormats>
  <pivotHierarchies count="15">
    <pivotHierarchy dragToData="1"/>
    <pivotHierarchy multipleItemSelectionAllowed="1" dragToData="1">
      <members count="1" level="1">
        <member name="[data].[Geography].&amp;[USA]"/>
      </members>
    </pivotHierarchy>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DD792C2-0E98-4B4F-8618-4BFD49427895}" name="PivotTable19" cacheId="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14" firstHeaderRow="1" firstDataRow="1" firstDataCol="1"/>
  <pivotFields count="5">
    <pivotField axis="axisRow" showAll="0">
      <items count="11">
        <item x="7"/>
        <item x="1"/>
        <item x="3"/>
        <item x="5"/>
        <item x="4"/>
        <item x="6"/>
        <item x="8"/>
        <item x="2"/>
        <item x="9"/>
        <item x="0"/>
        <item t="default"/>
      </items>
    </pivotField>
    <pivotField showAll="0"/>
    <pivotField showAll="0"/>
    <pivotField dataField="1" numFmtId="164" showAll="0"/>
    <pivotField numFmtId="3" showAll="0"/>
  </pivotFields>
  <rowFields count="1">
    <field x="0"/>
  </rowFields>
  <rowItems count="11">
    <i>
      <x/>
    </i>
    <i>
      <x v="1"/>
    </i>
    <i>
      <x v="2"/>
    </i>
    <i>
      <x v="3"/>
    </i>
    <i>
      <x v="4"/>
    </i>
    <i>
      <x v="5"/>
    </i>
    <i>
      <x v="6"/>
    </i>
    <i>
      <x v="7"/>
    </i>
    <i>
      <x v="8"/>
    </i>
    <i>
      <x v="9"/>
    </i>
    <i t="grand">
      <x/>
    </i>
  </rowItems>
  <colItems count="1">
    <i/>
  </colItems>
  <dataFields count="1">
    <dataField name="Sum of Amount" fld="3" baseField="0" baseItem="0" numFmtId="166"/>
  </dataFields>
  <pivotTableStyleInfo name="PivotStyleDark3"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3BCEE97-19DC-4EEF-9E13-B572F45843F3}" name="PivotTable20" cacheId="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H15" firstHeaderRow="1" firstDataRow="2" firstDataCol="1"/>
  <pivotFields count="5">
    <pivotField axis="axisRow" showAll="0">
      <items count="11">
        <item x="7"/>
        <item x="1"/>
        <item x="3"/>
        <item x="5"/>
        <item x="4"/>
        <item x="6"/>
        <item x="8"/>
        <item x="2"/>
        <item x="9"/>
        <item x="0"/>
        <item t="default"/>
      </items>
    </pivotField>
    <pivotField axis="axisCol" showAll="0">
      <items count="7">
        <item x="4"/>
        <item x="2"/>
        <item x="5"/>
        <item x="0"/>
        <item x="3"/>
        <item x="1"/>
        <item t="default"/>
      </items>
    </pivotField>
    <pivotField showAll="0"/>
    <pivotField dataField="1" numFmtId="164" showAll="0"/>
    <pivotField numFmtId="3" showAll="0"/>
  </pivotFields>
  <rowFields count="1">
    <field x="0"/>
  </rowFields>
  <rowItems count="11">
    <i>
      <x/>
    </i>
    <i>
      <x v="1"/>
    </i>
    <i>
      <x v="2"/>
    </i>
    <i>
      <x v="3"/>
    </i>
    <i>
      <x v="4"/>
    </i>
    <i>
      <x v="5"/>
    </i>
    <i>
      <x v="6"/>
    </i>
    <i>
      <x v="7"/>
    </i>
    <i>
      <x v="8"/>
    </i>
    <i>
      <x v="9"/>
    </i>
    <i t="grand">
      <x/>
    </i>
  </rowItems>
  <colFields count="1">
    <field x="1"/>
  </colFields>
  <colItems count="7">
    <i>
      <x/>
    </i>
    <i>
      <x v="1"/>
    </i>
    <i>
      <x v="2"/>
    </i>
    <i>
      <x v="3"/>
    </i>
    <i>
      <x v="4"/>
    </i>
    <i>
      <x v="5"/>
    </i>
    <i t="grand">
      <x/>
    </i>
  </colItems>
  <dataFields count="1">
    <dataField name="Sum of Amount"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3A266D7-C2F1-483B-8BAA-79187DB05C47}" name="PivotTable21" cacheId="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14" firstHeaderRow="1" firstDataRow="1" firstDataCol="1" rowPageCount="1" colPageCount="1"/>
  <pivotFields count="5">
    <pivotField axis="axisRow" showAll="0">
      <items count="11">
        <item x="7"/>
        <item x="1"/>
        <item x="3"/>
        <item x="5"/>
        <item x="4"/>
        <item x="6"/>
        <item x="8"/>
        <item x="2"/>
        <item x="9"/>
        <item x="0"/>
        <item t="default"/>
      </items>
    </pivotField>
    <pivotField axis="axisPage" showAll="0">
      <items count="7">
        <item x="4"/>
        <item x="2"/>
        <item x="5"/>
        <item x="0"/>
        <item x="3"/>
        <item x="1"/>
        <item t="default"/>
      </items>
    </pivotField>
    <pivotField showAll="0"/>
    <pivotField dataField="1" numFmtId="164" showAll="0"/>
    <pivotField numFmtId="3" showAll="0"/>
  </pivotFields>
  <rowFields count="1">
    <field x="0"/>
  </rowFields>
  <rowItems count="11">
    <i>
      <x/>
    </i>
    <i>
      <x v="1"/>
    </i>
    <i>
      <x v="2"/>
    </i>
    <i>
      <x v="3"/>
    </i>
    <i>
      <x v="4"/>
    </i>
    <i>
      <x v="5"/>
    </i>
    <i>
      <x v="6"/>
    </i>
    <i>
      <x v="7"/>
    </i>
    <i>
      <x v="8"/>
    </i>
    <i>
      <x v="9"/>
    </i>
    <i t="grand">
      <x/>
    </i>
  </rowItems>
  <colItems count="1">
    <i/>
  </colItems>
  <pageFields count="1">
    <pageField fld="1" item="2" hier="-1"/>
  </pageFields>
  <dataFields count="1">
    <dataField name="Sum of Amount"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2FF85AB-2912-44EE-9301-5FD0E14F021D}" name="PivotTable22" cacheId="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14" firstHeaderRow="1" firstDataRow="1" firstDataCol="1" rowPageCount="1" colPageCount="1"/>
  <pivotFields count="5">
    <pivotField axis="axisPage" showAll="0">
      <items count="11">
        <item x="7"/>
        <item x="1"/>
        <item x="3"/>
        <item x="5"/>
        <item x="4"/>
        <item x="6"/>
        <item x="8"/>
        <item x="2"/>
        <item x="9"/>
        <item x="0"/>
        <item t="default"/>
      </items>
    </pivotField>
    <pivotField showAll="0"/>
    <pivotField axis="axisRow" showAll="0" measureFilter="1" sortType="descending">
      <items count="23">
        <item x="8"/>
        <item x="0"/>
        <item x="17"/>
        <item x="15"/>
        <item x="7"/>
        <item x="2"/>
        <item x="21"/>
        <item x="19"/>
        <item x="1"/>
        <item x="3"/>
        <item x="9"/>
        <item x="14"/>
        <item x="12"/>
        <item x="11"/>
        <item x="10"/>
        <item x="13"/>
        <item x="18"/>
        <item x="5"/>
        <item x="16"/>
        <item x="6"/>
        <item x="20"/>
        <item x="4"/>
        <item t="default"/>
      </items>
      <autoSortScope>
        <pivotArea dataOnly="0" outline="0" fieldPosition="0">
          <references count="1">
            <reference field="4294967294" count="1" selected="0">
              <x v="0"/>
            </reference>
          </references>
        </pivotArea>
      </autoSortScope>
    </pivotField>
    <pivotField numFmtId="164" showAll="0"/>
    <pivotField dataField="1" numFmtId="3" showAll="0"/>
  </pivotFields>
  <rowFields count="1">
    <field x="2"/>
  </rowFields>
  <rowItems count="11">
    <i>
      <x v="20"/>
    </i>
    <i>
      <x v="18"/>
    </i>
    <i>
      <x v="9"/>
    </i>
    <i>
      <x v="16"/>
    </i>
    <i>
      <x v="19"/>
    </i>
    <i>
      <x v="8"/>
    </i>
    <i>
      <x v="15"/>
    </i>
    <i>
      <x v="12"/>
    </i>
    <i>
      <x v="11"/>
    </i>
    <i>
      <x v="4"/>
    </i>
    <i t="grand">
      <x/>
    </i>
  </rowItems>
  <colItems count="1">
    <i/>
  </colItems>
  <pageFields count="1">
    <pageField fld="0" item="5" hier="-1"/>
  </pageFields>
  <dataFields count="1">
    <dataField name="Sum of Customers" fld="4" baseField="0" baseItem="0"/>
  </dataFields>
  <pivotTableStyleInfo name="PivotStyleLight16" showRowHeaders="1" showColHeaders="1" showRowStripes="0" showColStripes="0" showLastColumn="1"/>
  <filters count="1">
    <filter fld="2"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16202BF8-821F-4DC1-A39B-E2B02989A56B}" name="PivotTable23" cacheId="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14" firstHeaderRow="1" firstDataRow="1" firstDataCol="1"/>
  <pivotFields count="5">
    <pivotField axis="axisRow" showAll="0">
      <items count="11">
        <item x="7"/>
        <item x="1"/>
        <item x="3"/>
        <item x="5"/>
        <item x="4"/>
        <item x="6"/>
        <item x="8"/>
        <item x="2"/>
        <item x="9"/>
        <item x="0"/>
        <item t="default"/>
      </items>
    </pivotField>
    <pivotField showAll="0">
      <items count="7">
        <item h="1" x="4"/>
        <item x="2"/>
        <item h="1" x="5"/>
        <item h="1" x="0"/>
        <item h="1" x="3"/>
        <item h="1" x="1"/>
        <item t="default"/>
      </items>
    </pivotField>
    <pivotField showAll="0"/>
    <pivotField dataField="1" numFmtId="164" showAll="0"/>
    <pivotField numFmtId="3" showAll="0"/>
  </pivotFields>
  <rowFields count="1">
    <field x="0"/>
  </rowFields>
  <rowItems count="11">
    <i>
      <x/>
    </i>
    <i>
      <x v="1"/>
    </i>
    <i>
      <x v="2"/>
    </i>
    <i>
      <x v="3"/>
    </i>
    <i>
      <x v="4"/>
    </i>
    <i>
      <x v="5"/>
    </i>
    <i>
      <x v="6"/>
    </i>
    <i>
      <x v="7"/>
    </i>
    <i>
      <x v="8"/>
    </i>
    <i>
      <x v="9"/>
    </i>
    <i t="grand">
      <x/>
    </i>
  </rowItems>
  <colItems count="1">
    <i/>
  </colItems>
  <dataFields count="1">
    <dataField name="Sum of Amount" fld="3" baseField="0" baseItem="0"/>
  </dataFields>
  <pivotTableStyleInfo name="PivotStyleMedium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E77A557A-2155-474B-AD2B-E6C6C9292556}" name="PivotTable25" cacheId="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3:B10" firstHeaderRow="1" firstDataRow="1" firstDataCol="1"/>
  <pivotFields count="5">
    <pivotField showAll="0"/>
    <pivotField axis="axisRow" showAll="0">
      <items count="7">
        <item x="4"/>
        <item x="2"/>
        <item x="5"/>
        <item x="0"/>
        <item x="3"/>
        <item x="1"/>
        <item t="default"/>
      </items>
    </pivotField>
    <pivotField showAll="0"/>
    <pivotField dataField="1" numFmtId="164" showAll="0"/>
    <pivotField numFmtId="3" showAll="0"/>
  </pivotFields>
  <rowFields count="1">
    <field x="1"/>
  </rowFields>
  <rowItems count="7">
    <i>
      <x/>
    </i>
    <i>
      <x v="1"/>
    </i>
    <i>
      <x v="2"/>
    </i>
    <i>
      <x v="3"/>
    </i>
    <i>
      <x v="4"/>
    </i>
    <i>
      <x v="5"/>
    </i>
    <i t="grand">
      <x/>
    </i>
  </rowItems>
  <colItems count="1">
    <i/>
  </colItems>
  <dataFields count="1">
    <dataField name="Sum of Amount" fld="3"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35BBECE-1D90-4706-A627-48084FC176AF}" name="PivotTable26" cacheId="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1:B7" firstHeaderRow="1" firstDataRow="1" firstDataCol="1"/>
  <pivotFields count="5">
    <pivotField axis="axisRow" showAll="0" measureFilter="1" sortType="descending">
      <items count="11">
        <item x="7"/>
        <item x="1"/>
        <item x="3"/>
        <item x="5"/>
        <item x="4"/>
        <item x="6"/>
        <item x="8"/>
        <item x="2"/>
        <item x="9"/>
        <item x="0"/>
        <item t="default"/>
      </items>
      <autoSortScope>
        <pivotArea dataOnly="0" outline="0" fieldPosition="0">
          <references count="1">
            <reference field="4294967294" count="1" selected="0">
              <x v="0"/>
            </reference>
          </references>
        </pivotArea>
      </autoSortScope>
    </pivotField>
    <pivotField showAll="0">
      <items count="7">
        <item h="1" x="4"/>
        <item h="1" x="2"/>
        <item x="5"/>
        <item h="1" x="0"/>
        <item h="1" x="3"/>
        <item h="1" x="1"/>
        <item t="default"/>
      </items>
    </pivotField>
    <pivotField showAll="0"/>
    <pivotField dataField="1" numFmtId="164" showAll="0"/>
    <pivotField numFmtId="3" showAll="0"/>
  </pivotFields>
  <rowFields count="1">
    <field x="0"/>
  </rowFields>
  <rowItems count="6">
    <i>
      <x v="3"/>
    </i>
    <i>
      <x v="5"/>
    </i>
    <i>
      <x v="6"/>
    </i>
    <i>
      <x v="7"/>
    </i>
    <i>
      <x v="4"/>
    </i>
    <i t="grand">
      <x/>
    </i>
  </rowItems>
  <colItems count="1">
    <i/>
  </colItems>
  <dataFields count="1">
    <dataField name="Sum of Amount" fld="3"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Medium10" showRowHeaders="1" showColHeaders="1" showRowStripes="0" showColStripes="0" showLastColumn="1"/>
  <filters count="1">
    <filter fld="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4C63843-9027-45DE-8A9F-4637A608E607}" name="PivotTable27" cacheId="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C14" firstHeaderRow="0" firstDataRow="1" firstDataCol="1"/>
  <pivotFields count="5">
    <pivotField axis="axisRow" showAll="0">
      <items count="11">
        <item x="7"/>
        <item x="1"/>
        <item x="3"/>
        <item x="5"/>
        <item x="4"/>
        <item x="6"/>
        <item x="8"/>
        <item x="2"/>
        <item x="9"/>
        <item x="0"/>
        <item t="default"/>
      </items>
    </pivotField>
    <pivotField showAll="0"/>
    <pivotField showAll="0"/>
    <pivotField dataField="1" numFmtId="164" showAll="0"/>
    <pivotField numFmtId="3" showAll="0"/>
  </pivotFields>
  <rowFields count="1">
    <field x="0"/>
  </rowFields>
  <rowItems count="11">
    <i>
      <x/>
    </i>
    <i>
      <x v="1"/>
    </i>
    <i>
      <x v="2"/>
    </i>
    <i>
      <x v="3"/>
    </i>
    <i>
      <x v="4"/>
    </i>
    <i>
      <x v="5"/>
    </i>
    <i>
      <x v="6"/>
    </i>
    <i>
      <x v="7"/>
    </i>
    <i>
      <x v="8"/>
    </i>
    <i>
      <x v="9"/>
    </i>
    <i t="grand">
      <x/>
    </i>
  </rowItems>
  <colFields count="1">
    <field x="-2"/>
  </colFields>
  <colItems count="2">
    <i>
      <x/>
    </i>
    <i i="1">
      <x v="1"/>
    </i>
  </colItems>
  <dataFields count="2">
    <dataField name="Sum of Amount" fld="3" baseField="0" baseItem="0"/>
    <dataField name="Sum of Amount2" fld="3" showDataAs="percentOfCol" baseField="0" baseItem="0" numFmtId="10"/>
  </dataFields>
  <conditionalFormats count="1">
    <conditionalFormat scope="field" priority="1">
      <pivotAreas count="1">
        <pivotArea outline="0" collapsedLevelsAreSubtotals="1" fieldPosition="0">
          <references count="2">
            <reference field="4294967294" count="1" selected="0">
              <x v="1"/>
            </reference>
            <reference field="0" count="0" selected="0"/>
          </references>
        </pivotArea>
      </pivotAreas>
    </conditionalFormat>
  </conditionalFormats>
  <pivotTableStyleInfo name="PivotStyleMedium3"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D1A5BBF3-BA54-48F2-AFED-FD01BD586A41}" sourceName="Sales Person">
  <pivotTables>
    <pivotTable tabId="5" name="PivotTable4"/>
  </pivotTables>
  <data>
    <tabular pivotCacheId="763976847">
      <items count="10">
        <i x="7"/>
        <i x="1"/>
        <i x="3" s="1"/>
        <i x="5"/>
        <i x="4"/>
        <i x="6"/>
        <i x="8"/>
        <i x="2"/>
        <i x="9"/>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 xr10:uid="{009563C3-681D-4F09-B06E-3B44672EAFD8}" sourceName="[data].[Geography]">
  <pivotTables>
    <pivotTable tabId="15" name="PivotTable14"/>
  </pivotTables>
  <data>
    <olap pivotCacheId="1815990118">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mp;[India]"/>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1" xr10:uid="{E15970C7-5AAF-409F-A127-89096ACD079F}" sourceName="[data].[Geography]">
  <pivotTables>
    <pivotTable tabId="17" name="PivotTable18"/>
  </pivotTables>
  <data>
    <olap pivotCacheId="486111713">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mp;[USA]"/>
      </selections>
    </olap>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2" xr10:uid="{814099A4-4F12-4535-A7A6-695F6302F793}" sourceName="Geography">
  <pivotTables>
    <pivotTable tabId="23" name="PivotTable23"/>
  </pivotTables>
  <data>
    <tabular pivotCacheId="1044772864">
      <items count="6">
        <i x="4"/>
        <i x="2" s="1"/>
        <i x="5"/>
        <i x="0"/>
        <i x="3"/>
        <i x="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3" xr10:uid="{AF2BFA66-555D-4321-8EED-85187DB6A086}" sourceName="Geography">
  <pivotTables>
    <pivotTable tabId="26" name="PivotTable26"/>
  </pivotTables>
  <data>
    <tabular pivotCacheId="1044772864">
      <items count="6">
        <i x="4"/>
        <i x="2"/>
        <i x="5" s="1"/>
        <i x="0"/>
        <i x="3"/>
        <i x="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4" xr10:uid="{2305E591-6AB2-460F-9990-06BC6E809779}" sourceName="Geography">
  <pivotTables>
    <pivotTable tabId="29" name="PivotTable2"/>
    <pivotTable tabId="29" name="PivotTable1"/>
  </pivotTables>
  <data>
    <tabular pivotCacheId="763976847">
      <items count="6">
        <i x="4" s="1"/>
        <i x="2" s="1"/>
        <i x="5"/>
        <i x="0"/>
        <i x="3"/>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4" xr10:uid="{C4345A95-A681-4CF3-A09A-839B9861F25C}" cache="Slicer_Geography4" caption="Geography" style="SlicerStyleDark2"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xr10:uid="{396DC8FB-3A6A-4231-B1E0-EE932A72EBE8}" cache="Slicer_Sales_Person" caption="Sales Person" columnCount="2"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xr10:uid="{E8B43303-AEA8-4614-A4C2-CB68A04B0B7B}" cache="Slicer_Geography" caption="Geography" level="1"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1" xr10:uid="{3FE13DAF-F5C2-4FA9-BC80-DAB695BD338E}" cache="Slicer_Geography1" caption="Geography" level="1" rowHeight="2349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2" xr10:uid="{6FD9E917-9C29-4C6E-A837-37E0D52E4D01}" cache="Slicer_Geography2" caption="Geography" style="SlicerStyleDark2" rowHeight="2349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3" xr10:uid="{13FBFE3D-2214-4121-A94C-93E4AE8451F3}" cache="Slicer_Geography3" caption="Geography" style="SlicerStyleDark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AC1E92-D947-4232-891E-65555AD7A47E}" name="products" displayName="products" ref="AA11:AB33" totalsRowShown="0">
  <autoFilter ref="AA11:AB33" xr:uid="{6DAC1E92-D947-4232-891E-65555AD7A47E}"/>
  <tableColumns count="2">
    <tableColumn id="1" xr3:uid="{1B8963D1-E60F-4400-A175-651A513B826F}" name="Product"/>
    <tableColumn id="2" xr3:uid="{1798A7DA-FB9F-46D3-AA0A-B6BCA4A81AC3}" name="Cost per unit" dataDxfId="2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AE8CF36-E00D-4919-92B3-4DA32EFD404D}" name="data" displayName="data" ref="C11:K311" totalsRowShown="0" headerRowDxfId="20">
  <tableColumns count="9">
    <tableColumn id="1" xr3:uid="{C77AC71A-1740-4A9E-A275-145C0C3DF487}" name="Sales Person"/>
    <tableColumn id="2" xr3:uid="{8A8DD2B2-7351-431E-B358-3C4E99F94F99}" name="Geography"/>
    <tableColumn id="3" xr3:uid="{27F63F31-73BC-4448-A3ED-20E5CF1AFDB1}" name="Product"/>
    <tableColumn id="4" xr3:uid="{26EFA20E-A120-4BBE-B3CA-8EE7CC03F6FE}" name="Amount" dataDxfId="19"/>
    <tableColumn id="5" xr3:uid="{DF1E28E0-8B98-4CEC-9574-F2BEE4871D93}" name="Units" dataDxfId="18"/>
    <tableColumn id="6" xr3:uid="{7ECF52D4-4171-4B24-9D81-57827FEAFA73}" name="Cost Per Unit" dataDxfId="17">
      <calculatedColumnFormula>_xlfn.XLOOKUP(data[[#This Row],[Product]],products[Product],products[Cost per unit])</calculatedColumnFormula>
    </tableColumn>
    <tableColumn id="9" xr3:uid="{30E0401B-3D44-4E3E-87A8-C4149C228D6C}" name="Cost" dataDxfId="16">
      <calculatedColumnFormula>data[[#This Row],[Cost Per Unit]]*data[[#This Row],[Units]]</calculatedColumnFormula>
    </tableColumn>
    <tableColumn id="11" xr3:uid="{1B436D2C-77DD-4FF6-B603-91BD55D03594}" name="First Name"/>
    <tableColumn id="12" xr3:uid="{0EDA59AD-0D7D-4417-97D0-9F809E9A0E35}" name="Last Nam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40ECA82-54C6-4D06-B524-D99DF7EB4B8D}" name="data4" displayName="data4" ref="C7:G307" totalsRowShown="0" headerRowDxfId="14">
  <autoFilter ref="C7:G307" xr:uid="{340ECA82-54C6-4D06-B524-D99DF7EB4B8D}"/>
  <tableColumns count="5">
    <tableColumn id="1" xr3:uid="{AB432D2F-3488-4054-8902-50082F98B404}" name="Sales Person"/>
    <tableColumn id="2" xr3:uid="{9F6DB5CD-7CB7-4F4E-A815-DC059E7AD052}" name="Geography"/>
    <tableColumn id="3" xr3:uid="{87E4DD49-9D74-458F-9ED8-21AC9682EF1E}" name="Product"/>
    <tableColumn id="4" xr3:uid="{24DB82D9-E094-4CA7-A521-B647FDEAF714}" name="Amount" dataDxfId="13"/>
    <tableColumn id="5" xr3:uid="{52D8D978-7C20-49B8-AB7D-EBA6C69DC28E}" name="Units" dataDxfId="1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855E50E7-13C0-4D44-AF3E-4D4BE7EC3923}" name="data11" displayName="data11" ref="R5:V305" totalsRowShown="0" headerRowDxfId="11">
  <tableColumns count="5">
    <tableColumn id="1" xr3:uid="{4D19F192-B524-4171-8AF9-90DCD3D2C63F}" name="Sales Person"/>
    <tableColumn id="2" xr3:uid="{51C049D9-A907-4662-B8A8-8939B1F9F5D0}" name="Geography"/>
    <tableColumn id="3" xr3:uid="{04C854B6-3B86-42B3-A710-D1168CBA169A}" name="Product"/>
    <tableColumn id="4" xr3:uid="{F40037FB-8BBC-4924-9837-4D96A5069C32}" name="Amount" dataDxfId="10"/>
    <tableColumn id="5" xr3:uid="{55621BC8-AFEE-4B98-9304-BF865F6D303E}" name="Units" dataDxfId="9"/>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A01FF114-D9F1-4AEF-8192-720A9BE58716}" name="sales" displayName="sales" ref="A4:E720" totalsRowShown="0" headerRowDxfId="8" headerRowBorderDxfId="7" tableBorderDxfId="6" totalsRowBorderDxfId="5">
  <autoFilter ref="A4:E720" xr:uid="{A01FF114-D9F1-4AEF-8192-720A9BE58716}"/>
  <tableColumns count="5">
    <tableColumn id="1" xr3:uid="{C8D47B0B-645B-4629-BA09-ACB459A2C8C6}" name="Sales Person" dataDxfId="4"/>
    <tableColumn id="2" xr3:uid="{1E042A59-4741-4032-B6B1-E3F5EF85CC9D}" name="Geography" dataDxfId="3"/>
    <tableColumn id="3" xr3:uid="{BD1D254D-9052-43C2-9942-B0A56BB43F4A}" name="Product" dataDxfId="2"/>
    <tableColumn id="4" xr3:uid="{12385CF2-1BE2-4FB2-A741-59C8D3F5C9EA}" name="Amount" dataDxfId="1"/>
    <tableColumn id="5" xr3:uid="{FA291319-2B5D-401F-AF89-78D287386C71}" name="Customer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9.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2" Type="http://schemas.openxmlformats.org/officeDocument/2006/relationships/pivotTable" Target="../pivotTables/pivotTable6.xml"/><Relationship Id="rId1" Type="http://schemas.openxmlformats.org/officeDocument/2006/relationships/pivotTable" Target="../pivotTables/pivotTable5.xml"/></Relationships>
</file>

<file path=xl/worksheets/_rels/sheet11.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ivotTable" Target="../pivotTables/pivotTable7.xml"/></Relationships>
</file>

<file path=xl/worksheets/_rels/sheet13.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14.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5.xml.rels><?xml version="1.0" encoding="UTF-8" standalone="yes"?>
<Relationships xmlns="http://schemas.openxmlformats.org/package/2006/relationships"><Relationship Id="rId1" Type="http://schemas.openxmlformats.org/officeDocument/2006/relationships/pivotTable" Target="../pivotTables/pivotTable10.xml"/></Relationships>
</file>

<file path=xl/worksheets/_rels/sheet16.xml.rels><?xml version="1.0" encoding="UTF-8" standalone="yes"?>
<Relationships xmlns="http://schemas.openxmlformats.org/package/2006/relationships"><Relationship Id="rId1" Type="http://schemas.openxmlformats.org/officeDocument/2006/relationships/pivotTable" Target="../pivotTables/pivotTable11.xml"/></Relationships>
</file>

<file path=xl/worksheets/_rels/sheet17.xml.rels><?xml version="1.0" encoding="UTF-8" standalone="yes"?>
<Relationships xmlns="http://schemas.openxmlformats.org/package/2006/relationships"><Relationship Id="rId1" Type="http://schemas.openxmlformats.org/officeDocument/2006/relationships/pivotTable" Target="../pivotTables/pivotTable12.xml"/></Relationships>
</file>

<file path=xl/worksheets/_rels/sheet18.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7.xml"/><Relationship Id="rId1" Type="http://schemas.openxmlformats.org/officeDocument/2006/relationships/pivotTable" Target="../pivotTables/pivotTable13.xm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14.xml"/></Relationships>
</file>

<file path=xl/worksheets/_rels/sheet20.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9.xml"/><Relationship Id="rId1" Type="http://schemas.openxmlformats.org/officeDocument/2006/relationships/pivotTable" Target="../pivotTables/pivotTable15.xml"/></Relationships>
</file>

<file path=xl/worksheets/_rels/sheet21.xml.rels><?xml version="1.0" encoding="UTF-8" standalone="yes"?>
<Relationships xmlns="http://schemas.openxmlformats.org/package/2006/relationships"><Relationship Id="rId1" Type="http://schemas.openxmlformats.org/officeDocument/2006/relationships/pivotTable" Target="../pivotTables/pivotTable16.xml"/></Relationships>
</file>

<file path=xl/worksheets/_rels/sheet22.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B2635-19F3-4437-A1B8-9A958E931D1A}">
  <dimension ref="A3:B42"/>
  <sheetViews>
    <sheetView topLeftCell="A21" workbookViewId="0">
      <selection activeCell="B24" sqref="B24"/>
    </sheetView>
  </sheetViews>
  <sheetFormatPr defaultRowHeight="14.4" x14ac:dyDescent="0.3"/>
  <cols>
    <col min="1" max="1" width="20.21875" bestFit="1" customWidth="1"/>
    <col min="2" max="2" width="14.44140625" bestFit="1" customWidth="1"/>
  </cols>
  <sheetData>
    <row r="3" spans="1:2" x14ac:dyDescent="0.3">
      <c r="A3" s="24" t="s">
        <v>71</v>
      </c>
      <c r="B3" t="s">
        <v>73</v>
      </c>
    </row>
    <row r="4" spans="1:2" x14ac:dyDescent="0.3">
      <c r="A4" s="25" t="s">
        <v>13</v>
      </c>
      <c r="B4" s="17">
        <v>42259</v>
      </c>
    </row>
    <row r="5" spans="1:2" x14ac:dyDescent="0.3">
      <c r="A5" s="25" t="s">
        <v>16</v>
      </c>
      <c r="B5" s="17">
        <v>40383</v>
      </c>
    </row>
    <row r="6" spans="1:2" x14ac:dyDescent="0.3">
      <c r="A6" s="25" t="s">
        <v>32</v>
      </c>
      <c r="B6" s="17">
        <v>35140</v>
      </c>
    </row>
    <row r="7" spans="1:2" x14ac:dyDescent="0.3">
      <c r="A7" s="25" t="s">
        <v>30</v>
      </c>
      <c r="B7" s="17">
        <v>26824</v>
      </c>
    </row>
    <row r="8" spans="1:2" x14ac:dyDescent="0.3">
      <c r="A8" s="25" t="s">
        <v>4</v>
      </c>
      <c r="B8" s="17">
        <v>26824</v>
      </c>
    </row>
    <row r="9" spans="1:2" x14ac:dyDescent="0.3">
      <c r="A9" s="25" t="s">
        <v>25</v>
      </c>
      <c r="B9" s="17">
        <v>25417</v>
      </c>
    </row>
    <row r="10" spans="1:2" x14ac:dyDescent="0.3">
      <c r="A10" s="25" t="s">
        <v>23</v>
      </c>
      <c r="B10" s="17">
        <v>23541</v>
      </c>
    </row>
    <row r="11" spans="1:2" x14ac:dyDescent="0.3">
      <c r="A11" s="25" t="s">
        <v>27</v>
      </c>
      <c r="B11" s="17">
        <v>20293</v>
      </c>
    </row>
    <row r="12" spans="1:2" x14ac:dyDescent="0.3">
      <c r="A12" s="25" t="s">
        <v>33</v>
      </c>
      <c r="B12" s="17">
        <v>20237</v>
      </c>
    </row>
    <row r="13" spans="1:2" x14ac:dyDescent="0.3">
      <c r="A13" s="25" t="s">
        <v>29</v>
      </c>
      <c r="B13" s="17">
        <v>20174</v>
      </c>
    </row>
    <row r="14" spans="1:2" x14ac:dyDescent="0.3">
      <c r="A14" s="25" t="s">
        <v>18</v>
      </c>
      <c r="B14" s="17">
        <v>20167</v>
      </c>
    </row>
    <row r="15" spans="1:2" x14ac:dyDescent="0.3">
      <c r="A15" s="25" t="s">
        <v>22</v>
      </c>
      <c r="B15" s="17">
        <v>16723</v>
      </c>
    </row>
    <row r="16" spans="1:2" x14ac:dyDescent="0.3">
      <c r="A16" s="25" t="s">
        <v>21</v>
      </c>
      <c r="B16" s="17">
        <v>14252</v>
      </c>
    </row>
    <row r="17" spans="1:2" x14ac:dyDescent="0.3">
      <c r="A17" s="25" t="s">
        <v>31</v>
      </c>
      <c r="B17" s="17">
        <v>14238</v>
      </c>
    </row>
    <row r="18" spans="1:2" x14ac:dyDescent="0.3">
      <c r="A18" s="25" t="s">
        <v>28</v>
      </c>
      <c r="B18" s="17">
        <v>14084</v>
      </c>
    </row>
    <row r="19" spans="1:2" x14ac:dyDescent="0.3">
      <c r="A19" s="25" t="s">
        <v>26</v>
      </c>
      <c r="B19" s="17">
        <v>11984</v>
      </c>
    </row>
    <row r="20" spans="1:2" x14ac:dyDescent="0.3">
      <c r="A20" s="25" t="s">
        <v>19</v>
      </c>
      <c r="B20" s="17">
        <v>11550</v>
      </c>
    </row>
    <row r="21" spans="1:2" x14ac:dyDescent="0.3">
      <c r="A21" s="25" t="s">
        <v>17</v>
      </c>
      <c r="B21" s="17">
        <v>10906</v>
      </c>
    </row>
    <row r="22" spans="1:2" x14ac:dyDescent="0.3">
      <c r="A22" s="25" t="s">
        <v>14</v>
      </c>
      <c r="B22" s="17">
        <v>6867</v>
      </c>
    </row>
    <row r="23" spans="1:2" x14ac:dyDescent="0.3">
      <c r="A23" s="25" t="s">
        <v>24</v>
      </c>
      <c r="B23" s="17">
        <v>4760</v>
      </c>
    </row>
    <row r="24" spans="1:2" x14ac:dyDescent="0.3">
      <c r="A24" s="25" t="s">
        <v>72</v>
      </c>
      <c r="B24" s="17">
        <v>406623</v>
      </c>
    </row>
    <row r="31" spans="1:2" x14ac:dyDescent="0.3">
      <c r="A31" s="24" t="s">
        <v>71</v>
      </c>
      <c r="B31" t="s">
        <v>73</v>
      </c>
    </row>
    <row r="32" spans="1:2" x14ac:dyDescent="0.3">
      <c r="A32" s="25" t="s">
        <v>2</v>
      </c>
      <c r="B32" s="17">
        <v>42637</v>
      </c>
    </row>
    <row r="33" spans="1:2" x14ac:dyDescent="0.3">
      <c r="A33" s="25" t="s">
        <v>8</v>
      </c>
      <c r="B33" s="17">
        <v>20160</v>
      </c>
    </row>
    <row r="34" spans="1:2" x14ac:dyDescent="0.3">
      <c r="A34" s="25" t="s">
        <v>41</v>
      </c>
      <c r="B34" s="17">
        <v>45311</v>
      </c>
    </row>
    <row r="35" spans="1:2" x14ac:dyDescent="0.3">
      <c r="A35" s="25" t="s">
        <v>7</v>
      </c>
      <c r="B35" s="17">
        <v>40796</v>
      </c>
    </row>
    <row r="36" spans="1:2" x14ac:dyDescent="0.3">
      <c r="A36" s="25" t="s">
        <v>6</v>
      </c>
      <c r="B36" s="17">
        <v>43197</v>
      </c>
    </row>
    <row r="37" spans="1:2" x14ac:dyDescent="0.3">
      <c r="A37" s="25" t="s">
        <v>5</v>
      </c>
      <c r="B37" s="17">
        <v>64841</v>
      </c>
    </row>
    <row r="38" spans="1:2" x14ac:dyDescent="0.3">
      <c r="A38" s="25" t="s">
        <v>3</v>
      </c>
      <c r="B38" s="17">
        <v>27405</v>
      </c>
    </row>
    <row r="39" spans="1:2" x14ac:dyDescent="0.3">
      <c r="A39" s="25" t="s">
        <v>9</v>
      </c>
      <c r="B39" s="17">
        <v>50652</v>
      </c>
    </row>
    <row r="40" spans="1:2" x14ac:dyDescent="0.3">
      <c r="A40" s="25" t="s">
        <v>10</v>
      </c>
      <c r="B40" s="17">
        <v>28511</v>
      </c>
    </row>
    <row r="41" spans="1:2" x14ac:dyDescent="0.3">
      <c r="A41" s="25" t="s">
        <v>40</v>
      </c>
      <c r="B41" s="17">
        <v>43113</v>
      </c>
    </row>
    <row r="42" spans="1:2" x14ac:dyDescent="0.3">
      <c r="A42" s="25" t="s">
        <v>72</v>
      </c>
      <c r="B42" s="17">
        <v>406623</v>
      </c>
    </row>
  </sheetData>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A5C61-12F4-49B9-B07F-C7AC7D161883}">
  <dimension ref="R24"/>
  <sheetViews>
    <sheetView topLeftCell="A2" workbookViewId="0">
      <selection activeCell="R24" sqref="R24"/>
    </sheetView>
  </sheetViews>
  <sheetFormatPr defaultRowHeight="14.4" x14ac:dyDescent="0.3"/>
  <sheetData>
    <row r="24" spans="18:18" x14ac:dyDescent="0.3">
      <c r="R24">
        <v>3</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AB658"/>
  <sheetViews>
    <sheetView showGridLines="0" topLeftCell="B12" zoomScaleNormal="100" workbookViewId="0">
      <selection activeCell="C15" sqref="C15"/>
    </sheetView>
  </sheetViews>
  <sheetFormatPr defaultRowHeight="14.4" x14ac:dyDescent="0.3"/>
  <cols>
    <col min="1" max="1" width="1.6640625" customWidth="1"/>
    <col min="2" max="2" width="3.6640625" customWidth="1"/>
    <col min="3" max="3" width="19.5546875" customWidth="1"/>
    <col min="4" max="4" width="14.6640625" customWidth="1"/>
    <col min="5" max="5" width="21.88671875" bestFit="1" customWidth="1"/>
    <col min="6" max="6" width="13.5546875" customWidth="1"/>
    <col min="7" max="7" width="11.6640625" customWidth="1"/>
    <col min="8" max="8" width="11.88671875" bestFit="1" customWidth="1"/>
    <col min="9" max="11" width="16.6640625" customWidth="1"/>
    <col min="12" max="12" width="5.77734375" customWidth="1"/>
    <col min="13" max="13" width="53.88671875" customWidth="1"/>
    <col min="27" max="27" width="21.88671875" bestFit="1" customWidth="1"/>
    <col min="28" max="28" width="14.44140625" customWidth="1"/>
    <col min="33" max="33" width="21.88671875" customWidth="1"/>
  </cols>
  <sheetData>
    <row r="1" spans="1:28" s="2" customFormat="1" ht="52.5" customHeight="1" x14ac:dyDescent="0.3">
      <c r="A1" s="1"/>
      <c r="C1" s="3" t="s">
        <v>42</v>
      </c>
    </row>
    <row r="11" spans="1:28" x14ac:dyDescent="0.3">
      <c r="C11" s="6" t="s">
        <v>11</v>
      </c>
      <c r="D11" s="6" t="s">
        <v>12</v>
      </c>
      <c r="E11" s="6" t="s">
        <v>0</v>
      </c>
      <c r="F11" s="10" t="s">
        <v>1</v>
      </c>
      <c r="G11" s="10" t="s">
        <v>50</v>
      </c>
      <c r="H11" s="6" t="s">
        <v>82</v>
      </c>
      <c r="I11" s="57" t="s">
        <v>83</v>
      </c>
      <c r="J11" s="6" t="s">
        <v>112</v>
      </c>
      <c r="K11" s="6" t="s">
        <v>123</v>
      </c>
      <c r="L11" s="9" t="s">
        <v>43</v>
      </c>
      <c r="M11" s="2"/>
      <c r="AA11" t="s">
        <v>0</v>
      </c>
      <c r="AB11" t="s">
        <v>51</v>
      </c>
    </row>
    <row r="12" spans="1:28" x14ac:dyDescent="0.3">
      <c r="C12" t="s">
        <v>40</v>
      </c>
      <c r="D12" t="s">
        <v>37</v>
      </c>
      <c r="E12" t="s">
        <v>30</v>
      </c>
      <c r="F12" s="4">
        <v>1624</v>
      </c>
      <c r="G12" s="5">
        <v>114</v>
      </c>
      <c r="H12">
        <f>_xlfn.XLOOKUP(data[[#This Row],[Product]],products[Product],products[Cost per unit])</f>
        <v>14.49</v>
      </c>
      <c r="I12" s="16">
        <f>data[[#This Row],[Cost Per Unit]]*data[[#This Row],[Units]]</f>
        <v>1651.8600000000001</v>
      </c>
      <c r="J12" t="s">
        <v>113</v>
      </c>
      <c r="K12" t="s">
        <v>124</v>
      </c>
      <c r="L12" s="7">
        <v>1</v>
      </c>
      <c r="M12" s="8" t="s">
        <v>44</v>
      </c>
      <c r="AA12" t="s">
        <v>13</v>
      </c>
      <c r="AB12" s="11">
        <v>9.33</v>
      </c>
    </row>
    <row r="13" spans="1:28" x14ac:dyDescent="0.3">
      <c r="C13" t="s">
        <v>8</v>
      </c>
      <c r="D13" t="s">
        <v>35</v>
      </c>
      <c r="E13" t="s">
        <v>32</v>
      </c>
      <c r="F13" s="4">
        <v>6706</v>
      </c>
      <c r="G13" s="5">
        <v>459</v>
      </c>
      <c r="H13">
        <f>_xlfn.XLOOKUP(data[[#This Row],[Product]],products[Product],products[Cost per unit])</f>
        <v>8.65</v>
      </c>
      <c r="I13" s="16">
        <f>data[[#This Row],[Cost Per Unit]]*data[[#This Row],[Units]]</f>
        <v>3970.3500000000004</v>
      </c>
      <c r="J13" t="s">
        <v>114</v>
      </c>
      <c r="K13" t="s">
        <v>125</v>
      </c>
      <c r="L13" s="7">
        <v>2</v>
      </c>
      <c r="M13" s="8" t="s">
        <v>53</v>
      </c>
      <c r="AA13" t="s">
        <v>14</v>
      </c>
      <c r="AB13" s="11">
        <v>11.7</v>
      </c>
    </row>
    <row r="14" spans="1:28" x14ac:dyDescent="0.3">
      <c r="C14" t="s">
        <v>9</v>
      </c>
      <c r="D14" t="s">
        <v>35</v>
      </c>
      <c r="E14" t="s">
        <v>4</v>
      </c>
      <c r="F14" s="4">
        <v>959</v>
      </c>
      <c r="G14" s="5">
        <v>147</v>
      </c>
      <c r="H14">
        <f>_xlfn.XLOOKUP(data[[#This Row],[Product]],products[Product],products[Cost per unit])</f>
        <v>11.88</v>
      </c>
      <c r="I14" s="16">
        <f>data[[#This Row],[Cost Per Unit]]*data[[#This Row],[Units]]</f>
        <v>1746.3600000000001</v>
      </c>
      <c r="J14" t="s">
        <v>115</v>
      </c>
      <c r="K14" t="s">
        <v>134</v>
      </c>
      <c r="L14" s="7">
        <v>3</v>
      </c>
      <c r="M14" s="8" t="s">
        <v>45</v>
      </c>
      <c r="AA14" t="s">
        <v>4</v>
      </c>
      <c r="AB14" s="11">
        <v>11.88</v>
      </c>
    </row>
    <row r="15" spans="1:28" x14ac:dyDescent="0.3">
      <c r="C15" t="s">
        <v>41</v>
      </c>
      <c r="D15" t="s">
        <v>36</v>
      </c>
      <c r="E15" t="s">
        <v>18</v>
      </c>
      <c r="F15" s="4">
        <v>9632</v>
      </c>
      <c r="G15" s="5">
        <v>288</v>
      </c>
      <c r="H15">
        <f>_xlfn.XLOOKUP(data[[#This Row],[Product]],products[Product],products[Cost per unit])</f>
        <v>6.47</v>
      </c>
      <c r="I15" s="16">
        <f>data[[#This Row],[Cost Per Unit]]*data[[#This Row],[Units]]</f>
        <v>1863.36</v>
      </c>
      <c r="J15" t="s">
        <v>116</v>
      </c>
      <c r="K15" t="s">
        <v>127</v>
      </c>
      <c r="L15" s="7">
        <v>4</v>
      </c>
      <c r="M15" s="8" t="s">
        <v>46</v>
      </c>
      <c r="AA15" t="s">
        <v>15</v>
      </c>
      <c r="AB15" s="11">
        <v>11.73</v>
      </c>
    </row>
    <row r="16" spans="1:28" x14ac:dyDescent="0.3">
      <c r="C16" t="s">
        <v>6</v>
      </c>
      <c r="D16" t="s">
        <v>39</v>
      </c>
      <c r="E16" t="s">
        <v>25</v>
      </c>
      <c r="F16" s="4">
        <v>2100</v>
      </c>
      <c r="G16" s="5">
        <v>414</v>
      </c>
      <c r="H16">
        <f>_xlfn.XLOOKUP(data[[#This Row],[Product]],products[Product],products[Cost per unit])</f>
        <v>13.15</v>
      </c>
      <c r="I16" s="16">
        <f>data[[#This Row],[Cost Per Unit]]*data[[#This Row],[Units]]</f>
        <v>5444.1</v>
      </c>
      <c r="J16" t="s">
        <v>117</v>
      </c>
      <c r="K16" t="s">
        <v>128</v>
      </c>
      <c r="L16" s="7">
        <v>5</v>
      </c>
      <c r="M16" s="8" t="s">
        <v>54</v>
      </c>
      <c r="AA16" t="s">
        <v>16</v>
      </c>
      <c r="AB16" s="11">
        <v>8.7899999999999991</v>
      </c>
    </row>
    <row r="17" spans="3:28" x14ac:dyDescent="0.3">
      <c r="C17" t="s">
        <v>40</v>
      </c>
      <c r="D17" t="s">
        <v>35</v>
      </c>
      <c r="E17" t="s">
        <v>33</v>
      </c>
      <c r="F17" s="4">
        <v>8869</v>
      </c>
      <c r="G17" s="5">
        <v>432</v>
      </c>
      <c r="H17">
        <f>_xlfn.XLOOKUP(data[[#This Row],[Product]],products[Product],products[Cost per unit])</f>
        <v>12.37</v>
      </c>
      <c r="I17" s="16">
        <f>data[[#This Row],[Cost Per Unit]]*data[[#This Row],[Units]]</f>
        <v>5343.8399999999992</v>
      </c>
      <c r="J17" t="s">
        <v>113</v>
      </c>
      <c r="K17" t="s">
        <v>124</v>
      </c>
      <c r="L17" s="7">
        <v>6</v>
      </c>
      <c r="M17" s="8" t="s">
        <v>55</v>
      </c>
      <c r="AA17" t="s">
        <v>17</v>
      </c>
      <c r="AB17" s="11">
        <v>3.11</v>
      </c>
    </row>
    <row r="18" spans="3:28" x14ac:dyDescent="0.3">
      <c r="C18" t="s">
        <v>6</v>
      </c>
      <c r="D18" t="s">
        <v>38</v>
      </c>
      <c r="E18" t="s">
        <v>31</v>
      </c>
      <c r="F18" s="4">
        <v>2681</v>
      </c>
      <c r="G18" s="5">
        <v>54</v>
      </c>
      <c r="H18">
        <f>_xlfn.XLOOKUP(data[[#This Row],[Product]],products[Product],products[Cost per unit])</f>
        <v>5.79</v>
      </c>
      <c r="I18" s="16">
        <f>data[[#This Row],[Cost Per Unit]]*data[[#This Row],[Units]]</f>
        <v>312.66000000000003</v>
      </c>
      <c r="J18" t="s">
        <v>117</v>
      </c>
      <c r="K18" t="s">
        <v>128</v>
      </c>
      <c r="L18" s="7">
        <v>7</v>
      </c>
      <c r="M18" s="8" t="s">
        <v>49</v>
      </c>
      <c r="AA18" t="s">
        <v>18</v>
      </c>
      <c r="AB18" s="11">
        <v>6.47</v>
      </c>
    </row>
    <row r="19" spans="3:28" x14ac:dyDescent="0.3">
      <c r="C19" t="s">
        <v>8</v>
      </c>
      <c r="D19" t="s">
        <v>35</v>
      </c>
      <c r="E19" t="s">
        <v>22</v>
      </c>
      <c r="F19" s="4">
        <v>5012</v>
      </c>
      <c r="G19" s="5">
        <v>210</v>
      </c>
      <c r="H19">
        <f>_xlfn.XLOOKUP(data[[#This Row],[Product]],products[Product],products[Cost per unit])</f>
        <v>9.77</v>
      </c>
      <c r="I19" s="16">
        <f>data[[#This Row],[Cost Per Unit]]*data[[#This Row],[Units]]</f>
        <v>2051.6999999999998</v>
      </c>
      <c r="J19" t="s">
        <v>114</v>
      </c>
      <c r="K19" t="s">
        <v>125</v>
      </c>
      <c r="L19" s="7">
        <v>8</v>
      </c>
      <c r="M19" s="8" t="s">
        <v>52</v>
      </c>
      <c r="AA19" t="s">
        <v>19</v>
      </c>
      <c r="AB19" s="11">
        <v>7.64</v>
      </c>
    </row>
    <row r="20" spans="3:28" x14ac:dyDescent="0.3">
      <c r="C20" t="s">
        <v>7</v>
      </c>
      <c r="D20" t="s">
        <v>38</v>
      </c>
      <c r="E20" t="s">
        <v>14</v>
      </c>
      <c r="F20" s="4">
        <v>1281</v>
      </c>
      <c r="G20" s="5">
        <v>75</v>
      </c>
      <c r="H20">
        <f>_xlfn.XLOOKUP(data[[#This Row],[Product]],products[Product],products[Cost per unit])</f>
        <v>11.7</v>
      </c>
      <c r="I20" s="16">
        <f>data[[#This Row],[Cost Per Unit]]*data[[#This Row],[Units]]</f>
        <v>877.5</v>
      </c>
      <c r="J20" t="s">
        <v>118</v>
      </c>
      <c r="K20" t="s">
        <v>129</v>
      </c>
      <c r="L20" s="7">
        <v>9</v>
      </c>
      <c r="M20" s="8" t="s">
        <v>47</v>
      </c>
      <c r="AA20" t="s">
        <v>20</v>
      </c>
      <c r="AB20" s="11">
        <v>10.62</v>
      </c>
    </row>
    <row r="21" spans="3:28" x14ac:dyDescent="0.3">
      <c r="C21" t="s">
        <v>5</v>
      </c>
      <c r="D21" t="s">
        <v>37</v>
      </c>
      <c r="E21" t="s">
        <v>14</v>
      </c>
      <c r="F21" s="4">
        <v>4991</v>
      </c>
      <c r="G21" s="5">
        <v>12</v>
      </c>
      <c r="H21">
        <f>_xlfn.XLOOKUP(data[[#This Row],[Product]],products[Product],products[Cost per unit])</f>
        <v>11.7</v>
      </c>
      <c r="I21" s="16">
        <f>data[[#This Row],[Cost Per Unit]]*data[[#This Row],[Units]]</f>
        <v>140.39999999999998</v>
      </c>
      <c r="J21" t="s">
        <v>119</v>
      </c>
      <c r="K21" t="s">
        <v>130</v>
      </c>
      <c r="L21" s="7">
        <v>10</v>
      </c>
      <c r="M21" s="8" t="s">
        <v>48</v>
      </c>
      <c r="AA21" t="s">
        <v>21</v>
      </c>
      <c r="AB21" s="11">
        <v>9</v>
      </c>
    </row>
    <row r="22" spans="3:28" x14ac:dyDescent="0.3">
      <c r="C22" t="s">
        <v>2</v>
      </c>
      <c r="D22" t="s">
        <v>39</v>
      </c>
      <c r="E22" t="s">
        <v>25</v>
      </c>
      <c r="F22" s="4">
        <v>1785</v>
      </c>
      <c r="G22" s="5">
        <v>462</v>
      </c>
      <c r="H22">
        <f>_xlfn.XLOOKUP(data[[#This Row],[Product]],products[Product],products[Cost per unit])</f>
        <v>13.15</v>
      </c>
      <c r="I22" s="16">
        <f>data[[#This Row],[Cost Per Unit]]*data[[#This Row],[Units]]</f>
        <v>6075.3</v>
      </c>
      <c r="J22" t="s">
        <v>120</v>
      </c>
      <c r="K22" t="s">
        <v>131</v>
      </c>
      <c r="AA22" t="s">
        <v>22</v>
      </c>
      <c r="AB22" s="11">
        <v>9.77</v>
      </c>
    </row>
    <row r="23" spans="3:28" x14ac:dyDescent="0.3">
      <c r="C23" t="s">
        <v>3</v>
      </c>
      <c r="D23" t="s">
        <v>37</v>
      </c>
      <c r="E23" t="s">
        <v>17</v>
      </c>
      <c r="F23" s="4">
        <v>3983</v>
      </c>
      <c r="G23" s="5">
        <v>144</v>
      </c>
      <c r="H23">
        <f>_xlfn.XLOOKUP(data[[#This Row],[Product]],products[Product],products[Cost per unit])</f>
        <v>3.11</v>
      </c>
      <c r="I23" s="16">
        <f>data[[#This Row],[Cost Per Unit]]*data[[#This Row],[Units]]</f>
        <v>447.84</v>
      </c>
      <c r="J23" t="s">
        <v>121</v>
      </c>
      <c r="K23" t="s">
        <v>132</v>
      </c>
      <c r="AA23" t="s">
        <v>23</v>
      </c>
      <c r="AB23" s="11">
        <v>6.49</v>
      </c>
    </row>
    <row r="24" spans="3:28" x14ac:dyDescent="0.3">
      <c r="C24" t="s">
        <v>9</v>
      </c>
      <c r="D24" t="s">
        <v>38</v>
      </c>
      <c r="E24" t="s">
        <v>16</v>
      </c>
      <c r="F24" s="4">
        <v>2646</v>
      </c>
      <c r="G24" s="5">
        <v>120</v>
      </c>
      <c r="H24">
        <f>_xlfn.XLOOKUP(data[[#This Row],[Product]],products[Product],products[Cost per unit])</f>
        <v>8.7899999999999991</v>
      </c>
      <c r="I24" s="16">
        <f>data[[#This Row],[Cost Per Unit]]*data[[#This Row],[Units]]</f>
        <v>1054.8</v>
      </c>
      <c r="J24" t="s">
        <v>115</v>
      </c>
      <c r="K24" t="s">
        <v>126</v>
      </c>
      <c r="AA24" t="s">
        <v>24</v>
      </c>
      <c r="AB24" s="11">
        <v>4.97</v>
      </c>
    </row>
    <row r="25" spans="3:28" x14ac:dyDescent="0.3">
      <c r="C25" t="s">
        <v>2</v>
      </c>
      <c r="D25" t="s">
        <v>34</v>
      </c>
      <c r="E25" t="s">
        <v>13</v>
      </c>
      <c r="F25" s="4">
        <v>252</v>
      </c>
      <c r="G25" s="5">
        <v>54</v>
      </c>
      <c r="H25">
        <f>_xlfn.XLOOKUP(data[[#This Row],[Product]],products[Product],products[Cost per unit])</f>
        <v>9.33</v>
      </c>
      <c r="I25" s="16">
        <f>data[[#This Row],[Cost Per Unit]]*data[[#This Row],[Units]]</f>
        <v>503.82</v>
      </c>
      <c r="J25" t="s">
        <v>120</v>
      </c>
      <c r="K25" t="s">
        <v>131</v>
      </c>
      <c r="AA25" t="s">
        <v>25</v>
      </c>
      <c r="AB25" s="11">
        <v>13.15</v>
      </c>
    </row>
    <row r="26" spans="3:28" x14ac:dyDescent="0.3">
      <c r="C26" t="s">
        <v>3</v>
      </c>
      <c r="D26" t="s">
        <v>35</v>
      </c>
      <c r="E26" t="s">
        <v>25</v>
      </c>
      <c r="F26" s="4">
        <v>2464</v>
      </c>
      <c r="G26" s="5">
        <v>234</v>
      </c>
      <c r="H26">
        <f>_xlfn.XLOOKUP(data[[#This Row],[Product]],products[Product],products[Cost per unit])</f>
        <v>13.15</v>
      </c>
      <c r="I26" s="16">
        <f>data[[#This Row],[Cost Per Unit]]*data[[#This Row],[Units]]</f>
        <v>3077.1</v>
      </c>
      <c r="J26" t="s">
        <v>121</v>
      </c>
      <c r="K26" t="s">
        <v>132</v>
      </c>
      <c r="AA26" t="s">
        <v>26</v>
      </c>
      <c r="AB26" s="11">
        <v>5.6</v>
      </c>
    </row>
    <row r="27" spans="3:28" x14ac:dyDescent="0.3">
      <c r="C27" t="s">
        <v>3</v>
      </c>
      <c r="D27" t="s">
        <v>35</v>
      </c>
      <c r="E27" t="s">
        <v>29</v>
      </c>
      <c r="F27" s="4">
        <v>2114</v>
      </c>
      <c r="G27" s="5">
        <v>66</v>
      </c>
      <c r="H27">
        <f>_xlfn.XLOOKUP(data[[#This Row],[Product]],products[Product],products[Cost per unit])</f>
        <v>7.16</v>
      </c>
      <c r="I27" s="16">
        <f>data[[#This Row],[Cost Per Unit]]*data[[#This Row],[Units]]</f>
        <v>472.56</v>
      </c>
      <c r="J27" t="s">
        <v>121</v>
      </c>
      <c r="K27" t="s">
        <v>132</v>
      </c>
      <c r="AA27" t="s">
        <v>27</v>
      </c>
      <c r="AB27" s="11">
        <v>16.73</v>
      </c>
    </row>
    <row r="28" spans="3:28" x14ac:dyDescent="0.3">
      <c r="C28" t="s">
        <v>6</v>
      </c>
      <c r="D28" t="s">
        <v>37</v>
      </c>
      <c r="E28" t="s">
        <v>31</v>
      </c>
      <c r="F28" s="4">
        <v>7693</v>
      </c>
      <c r="G28" s="5">
        <v>87</v>
      </c>
      <c r="H28">
        <f>_xlfn.XLOOKUP(data[[#This Row],[Product]],products[Product],products[Cost per unit])</f>
        <v>5.79</v>
      </c>
      <c r="I28" s="16">
        <f>data[[#This Row],[Cost Per Unit]]*data[[#This Row],[Units]]</f>
        <v>503.73</v>
      </c>
      <c r="J28" t="s">
        <v>117</v>
      </c>
      <c r="K28" t="s">
        <v>128</v>
      </c>
      <c r="AA28" t="s">
        <v>28</v>
      </c>
      <c r="AB28" s="11">
        <v>10.38</v>
      </c>
    </row>
    <row r="29" spans="3:28" x14ac:dyDescent="0.3">
      <c r="C29" t="s">
        <v>5</v>
      </c>
      <c r="D29" t="s">
        <v>34</v>
      </c>
      <c r="E29" t="s">
        <v>20</v>
      </c>
      <c r="F29" s="4">
        <v>15610</v>
      </c>
      <c r="G29" s="5">
        <v>339</v>
      </c>
      <c r="H29">
        <f>_xlfn.XLOOKUP(data[[#This Row],[Product]],products[Product],products[Cost per unit])</f>
        <v>10.62</v>
      </c>
      <c r="I29" s="16">
        <f>data[[#This Row],[Cost Per Unit]]*data[[#This Row],[Units]]</f>
        <v>3600.18</v>
      </c>
      <c r="J29" t="s">
        <v>119</v>
      </c>
      <c r="K29" t="s">
        <v>130</v>
      </c>
      <c r="AA29" t="s">
        <v>29</v>
      </c>
      <c r="AB29" s="11">
        <v>7.16</v>
      </c>
    </row>
    <row r="30" spans="3:28" x14ac:dyDescent="0.3">
      <c r="C30" t="s">
        <v>41</v>
      </c>
      <c r="D30" t="s">
        <v>34</v>
      </c>
      <c r="E30" t="s">
        <v>22</v>
      </c>
      <c r="F30" s="4">
        <v>336</v>
      </c>
      <c r="G30" s="5">
        <v>144</v>
      </c>
      <c r="H30">
        <f>_xlfn.XLOOKUP(data[[#This Row],[Product]],products[Product],products[Cost per unit])</f>
        <v>9.77</v>
      </c>
      <c r="I30" s="16">
        <f>data[[#This Row],[Cost Per Unit]]*data[[#This Row],[Units]]</f>
        <v>1406.8799999999999</v>
      </c>
      <c r="J30" t="s">
        <v>116</v>
      </c>
      <c r="K30" t="s">
        <v>127</v>
      </c>
      <c r="AA30" t="s">
        <v>30</v>
      </c>
      <c r="AB30" s="11">
        <v>14.49</v>
      </c>
    </row>
    <row r="31" spans="3:28" x14ac:dyDescent="0.3">
      <c r="C31" t="s">
        <v>2</v>
      </c>
      <c r="D31" t="s">
        <v>39</v>
      </c>
      <c r="E31" t="s">
        <v>20</v>
      </c>
      <c r="F31" s="4">
        <v>9443</v>
      </c>
      <c r="G31" s="5">
        <v>162</v>
      </c>
      <c r="H31">
        <f>_xlfn.XLOOKUP(data[[#This Row],[Product]],products[Product],products[Cost per unit])</f>
        <v>10.62</v>
      </c>
      <c r="I31" s="16">
        <f>data[[#This Row],[Cost Per Unit]]*data[[#This Row],[Units]]</f>
        <v>1720.4399999999998</v>
      </c>
      <c r="J31" t="s">
        <v>120</v>
      </c>
      <c r="K31" t="s">
        <v>131</v>
      </c>
      <c r="AA31" t="s">
        <v>31</v>
      </c>
      <c r="AB31" s="11">
        <v>5.79</v>
      </c>
    </row>
    <row r="32" spans="3:28" x14ac:dyDescent="0.3">
      <c r="C32" t="s">
        <v>9</v>
      </c>
      <c r="D32" t="s">
        <v>34</v>
      </c>
      <c r="E32" t="s">
        <v>23</v>
      </c>
      <c r="F32" s="4">
        <v>8155</v>
      </c>
      <c r="G32" s="5">
        <v>90</v>
      </c>
      <c r="H32">
        <f>_xlfn.XLOOKUP(data[[#This Row],[Product]],products[Product],products[Cost per unit])</f>
        <v>6.49</v>
      </c>
      <c r="I32" s="16">
        <f>data[[#This Row],[Cost Per Unit]]*data[[#This Row],[Units]]</f>
        <v>584.1</v>
      </c>
      <c r="J32" t="s">
        <v>115</v>
      </c>
      <c r="K32" t="s">
        <v>126</v>
      </c>
      <c r="AA32" t="s">
        <v>32</v>
      </c>
      <c r="AB32" s="11">
        <v>8.65</v>
      </c>
    </row>
    <row r="33" spans="3:28" x14ac:dyDescent="0.3">
      <c r="C33" t="s">
        <v>8</v>
      </c>
      <c r="D33" t="s">
        <v>38</v>
      </c>
      <c r="E33" t="s">
        <v>23</v>
      </c>
      <c r="F33" s="4">
        <v>1701</v>
      </c>
      <c r="G33" s="5">
        <v>234</v>
      </c>
      <c r="H33">
        <f>_xlfn.XLOOKUP(data[[#This Row],[Product]],products[Product],products[Cost per unit])</f>
        <v>6.49</v>
      </c>
      <c r="I33" s="16">
        <f>data[[#This Row],[Cost Per Unit]]*data[[#This Row],[Units]]</f>
        <v>1518.66</v>
      </c>
      <c r="J33" t="s">
        <v>114</v>
      </c>
      <c r="K33" t="s">
        <v>125</v>
      </c>
      <c r="AA33" t="s">
        <v>33</v>
      </c>
      <c r="AB33" s="11">
        <v>12.37</v>
      </c>
    </row>
    <row r="34" spans="3:28" x14ac:dyDescent="0.3">
      <c r="C34" t="s">
        <v>10</v>
      </c>
      <c r="D34" t="s">
        <v>38</v>
      </c>
      <c r="E34" t="s">
        <v>22</v>
      </c>
      <c r="F34" s="4">
        <v>2205</v>
      </c>
      <c r="G34" s="5">
        <v>141</v>
      </c>
      <c r="H34">
        <f>_xlfn.XLOOKUP(data[[#This Row],[Product]],products[Product],products[Cost per unit])</f>
        <v>9.77</v>
      </c>
      <c r="I34" s="16">
        <f>data[[#This Row],[Cost Per Unit]]*data[[#This Row],[Units]]</f>
        <v>1377.57</v>
      </c>
      <c r="J34" t="s">
        <v>122</v>
      </c>
      <c r="K34" t="s">
        <v>133</v>
      </c>
    </row>
    <row r="35" spans="3:28" x14ac:dyDescent="0.3">
      <c r="C35" t="s">
        <v>8</v>
      </c>
      <c r="D35" t="s">
        <v>37</v>
      </c>
      <c r="E35" t="s">
        <v>19</v>
      </c>
      <c r="F35" s="4">
        <v>1771</v>
      </c>
      <c r="G35" s="5">
        <v>204</v>
      </c>
      <c r="H35">
        <f>_xlfn.XLOOKUP(data[[#This Row],[Product]],products[Product],products[Cost per unit])</f>
        <v>7.64</v>
      </c>
      <c r="I35" s="16">
        <f>data[[#This Row],[Cost Per Unit]]*data[[#This Row],[Units]]</f>
        <v>1558.56</v>
      </c>
      <c r="J35" t="s">
        <v>114</v>
      </c>
      <c r="K35" t="s">
        <v>125</v>
      </c>
    </row>
    <row r="36" spans="3:28" x14ac:dyDescent="0.3">
      <c r="C36" t="s">
        <v>41</v>
      </c>
      <c r="D36" t="s">
        <v>35</v>
      </c>
      <c r="E36" t="s">
        <v>15</v>
      </c>
      <c r="F36" s="4">
        <v>2114</v>
      </c>
      <c r="G36" s="5">
        <v>186</v>
      </c>
      <c r="H36">
        <f>_xlfn.XLOOKUP(data[[#This Row],[Product]],products[Product],products[Cost per unit])</f>
        <v>11.73</v>
      </c>
      <c r="I36" s="16">
        <f>data[[#This Row],[Cost Per Unit]]*data[[#This Row],[Units]]</f>
        <v>2181.7800000000002</v>
      </c>
      <c r="J36" t="s">
        <v>116</v>
      </c>
      <c r="K36" t="s">
        <v>127</v>
      </c>
    </row>
    <row r="37" spans="3:28" x14ac:dyDescent="0.3">
      <c r="C37" t="s">
        <v>41</v>
      </c>
      <c r="D37" t="s">
        <v>36</v>
      </c>
      <c r="E37" t="s">
        <v>13</v>
      </c>
      <c r="F37" s="4">
        <v>10311</v>
      </c>
      <c r="G37" s="5">
        <v>231</v>
      </c>
      <c r="H37">
        <f>_xlfn.XLOOKUP(data[[#This Row],[Product]],products[Product],products[Cost per unit])</f>
        <v>9.33</v>
      </c>
      <c r="I37" s="16">
        <f>data[[#This Row],[Cost Per Unit]]*data[[#This Row],[Units]]</f>
        <v>2155.23</v>
      </c>
      <c r="J37" t="s">
        <v>116</v>
      </c>
      <c r="K37" t="s">
        <v>127</v>
      </c>
    </row>
    <row r="38" spans="3:28" x14ac:dyDescent="0.3">
      <c r="C38" t="s">
        <v>3</v>
      </c>
      <c r="D38" t="s">
        <v>39</v>
      </c>
      <c r="E38" t="s">
        <v>16</v>
      </c>
      <c r="F38" s="4">
        <v>21</v>
      </c>
      <c r="G38" s="5">
        <v>168</v>
      </c>
      <c r="H38">
        <f>_xlfn.XLOOKUP(data[[#This Row],[Product]],products[Product],products[Cost per unit])</f>
        <v>8.7899999999999991</v>
      </c>
      <c r="I38" s="16">
        <f>data[[#This Row],[Cost Per Unit]]*data[[#This Row],[Units]]</f>
        <v>1476.7199999999998</v>
      </c>
      <c r="J38" t="s">
        <v>121</v>
      </c>
      <c r="K38" t="s">
        <v>132</v>
      </c>
    </row>
    <row r="39" spans="3:28" x14ac:dyDescent="0.3">
      <c r="C39" t="s">
        <v>10</v>
      </c>
      <c r="D39" t="s">
        <v>35</v>
      </c>
      <c r="E39" t="s">
        <v>20</v>
      </c>
      <c r="F39" s="4">
        <v>1974</v>
      </c>
      <c r="G39" s="5">
        <v>195</v>
      </c>
      <c r="H39">
        <f>_xlfn.XLOOKUP(data[[#This Row],[Product]],products[Product],products[Cost per unit])</f>
        <v>10.62</v>
      </c>
      <c r="I39" s="16">
        <f>data[[#This Row],[Cost Per Unit]]*data[[#This Row],[Units]]</f>
        <v>2070.8999999999996</v>
      </c>
      <c r="J39" t="s">
        <v>122</v>
      </c>
      <c r="K39" t="s">
        <v>133</v>
      </c>
    </row>
    <row r="40" spans="3:28" x14ac:dyDescent="0.3">
      <c r="C40" t="s">
        <v>5</v>
      </c>
      <c r="D40" t="s">
        <v>36</v>
      </c>
      <c r="E40" t="s">
        <v>23</v>
      </c>
      <c r="F40" s="4">
        <v>6314</v>
      </c>
      <c r="G40" s="5">
        <v>15</v>
      </c>
      <c r="H40">
        <f>_xlfn.XLOOKUP(data[[#This Row],[Product]],products[Product],products[Cost per unit])</f>
        <v>6.49</v>
      </c>
      <c r="I40" s="16">
        <f>data[[#This Row],[Cost Per Unit]]*data[[#This Row],[Units]]</f>
        <v>97.350000000000009</v>
      </c>
      <c r="J40" t="s">
        <v>119</v>
      </c>
      <c r="K40" t="s">
        <v>130</v>
      </c>
    </row>
    <row r="41" spans="3:28" x14ac:dyDescent="0.3">
      <c r="C41" t="s">
        <v>10</v>
      </c>
      <c r="D41" t="s">
        <v>37</v>
      </c>
      <c r="E41" t="s">
        <v>23</v>
      </c>
      <c r="F41" s="4">
        <v>4683</v>
      </c>
      <c r="G41" s="5">
        <v>30</v>
      </c>
      <c r="H41">
        <f>_xlfn.XLOOKUP(data[[#This Row],[Product]],products[Product],products[Cost per unit])</f>
        <v>6.49</v>
      </c>
      <c r="I41" s="16">
        <f>data[[#This Row],[Cost Per Unit]]*data[[#This Row],[Units]]</f>
        <v>194.70000000000002</v>
      </c>
      <c r="J41" t="s">
        <v>122</v>
      </c>
      <c r="K41" t="s">
        <v>133</v>
      </c>
    </row>
    <row r="42" spans="3:28" x14ac:dyDescent="0.3">
      <c r="C42" t="s">
        <v>41</v>
      </c>
      <c r="D42" t="s">
        <v>37</v>
      </c>
      <c r="E42" t="s">
        <v>24</v>
      </c>
      <c r="F42" s="4">
        <v>6398</v>
      </c>
      <c r="G42" s="5">
        <v>102</v>
      </c>
      <c r="H42">
        <f>_xlfn.XLOOKUP(data[[#This Row],[Product]],products[Product],products[Cost per unit])</f>
        <v>4.97</v>
      </c>
      <c r="I42" s="16">
        <f>data[[#This Row],[Cost Per Unit]]*data[[#This Row],[Units]]</f>
        <v>506.94</v>
      </c>
      <c r="J42" t="s">
        <v>116</v>
      </c>
      <c r="K42" t="s">
        <v>127</v>
      </c>
    </row>
    <row r="43" spans="3:28" x14ac:dyDescent="0.3">
      <c r="C43" t="s">
        <v>2</v>
      </c>
      <c r="D43" t="s">
        <v>35</v>
      </c>
      <c r="E43" t="s">
        <v>19</v>
      </c>
      <c r="F43" s="4">
        <v>553</v>
      </c>
      <c r="G43" s="5">
        <v>15</v>
      </c>
      <c r="H43">
        <f>_xlfn.XLOOKUP(data[[#This Row],[Product]],products[Product],products[Cost per unit])</f>
        <v>7.64</v>
      </c>
      <c r="I43" s="16">
        <f>data[[#This Row],[Cost Per Unit]]*data[[#This Row],[Units]]</f>
        <v>114.6</v>
      </c>
      <c r="J43" t="s">
        <v>120</v>
      </c>
      <c r="K43" t="s">
        <v>131</v>
      </c>
    </row>
    <row r="44" spans="3:28" x14ac:dyDescent="0.3">
      <c r="C44" t="s">
        <v>8</v>
      </c>
      <c r="D44" t="s">
        <v>39</v>
      </c>
      <c r="E44" t="s">
        <v>30</v>
      </c>
      <c r="F44" s="4">
        <v>7021</v>
      </c>
      <c r="G44" s="5">
        <v>183</v>
      </c>
      <c r="H44">
        <f>_xlfn.XLOOKUP(data[[#This Row],[Product]],products[Product],products[Cost per unit])</f>
        <v>14.49</v>
      </c>
      <c r="I44" s="16">
        <f>data[[#This Row],[Cost Per Unit]]*data[[#This Row],[Units]]</f>
        <v>2651.67</v>
      </c>
      <c r="J44" t="s">
        <v>114</v>
      </c>
      <c r="K44" t="s">
        <v>125</v>
      </c>
    </row>
    <row r="45" spans="3:28" x14ac:dyDescent="0.3">
      <c r="C45" t="s">
        <v>40</v>
      </c>
      <c r="D45" t="s">
        <v>39</v>
      </c>
      <c r="E45" t="s">
        <v>22</v>
      </c>
      <c r="F45" s="4">
        <v>5817</v>
      </c>
      <c r="G45" s="5">
        <v>12</v>
      </c>
      <c r="H45">
        <f>_xlfn.XLOOKUP(data[[#This Row],[Product]],products[Product],products[Cost per unit])</f>
        <v>9.77</v>
      </c>
      <c r="I45" s="16">
        <f>data[[#This Row],[Cost Per Unit]]*data[[#This Row],[Units]]</f>
        <v>117.24</v>
      </c>
      <c r="J45" t="s">
        <v>113</v>
      </c>
      <c r="K45" t="s">
        <v>124</v>
      </c>
    </row>
    <row r="46" spans="3:28" x14ac:dyDescent="0.3">
      <c r="C46" t="s">
        <v>41</v>
      </c>
      <c r="D46" t="s">
        <v>39</v>
      </c>
      <c r="E46" t="s">
        <v>14</v>
      </c>
      <c r="F46" s="4">
        <v>3976</v>
      </c>
      <c r="G46" s="5">
        <v>72</v>
      </c>
      <c r="H46">
        <f>_xlfn.XLOOKUP(data[[#This Row],[Product]],products[Product],products[Cost per unit])</f>
        <v>11.7</v>
      </c>
      <c r="I46" s="16">
        <f>data[[#This Row],[Cost Per Unit]]*data[[#This Row],[Units]]</f>
        <v>842.4</v>
      </c>
      <c r="J46" t="s">
        <v>116</v>
      </c>
      <c r="K46" t="s">
        <v>127</v>
      </c>
    </row>
    <row r="47" spans="3:28" x14ac:dyDescent="0.3">
      <c r="C47" t="s">
        <v>6</v>
      </c>
      <c r="D47" t="s">
        <v>38</v>
      </c>
      <c r="E47" t="s">
        <v>27</v>
      </c>
      <c r="F47" s="4">
        <v>1134</v>
      </c>
      <c r="G47" s="5">
        <v>282</v>
      </c>
      <c r="H47">
        <f>_xlfn.XLOOKUP(data[[#This Row],[Product]],products[Product],products[Cost per unit])</f>
        <v>16.73</v>
      </c>
      <c r="I47" s="16">
        <f>data[[#This Row],[Cost Per Unit]]*data[[#This Row],[Units]]</f>
        <v>4717.8599999999997</v>
      </c>
      <c r="J47" t="s">
        <v>117</v>
      </c>
      <c r="K47" t="s">
        <v>128</v>
      </c>
    </row>
    <row r="48" spans="3:28" x14ac:dyDescent="0.3">
      <c r="C48" t="s">
        <v>2</v>
      </c>
      <c r="D48" t="s">
        <v>39</v>
      </c>
      <c r="E48" t="s">
        <v>28</v>
      </c>
      <c r="F48" s="4">
        <v>6027</v>
      </c>
      <c r="G48" s="5">
        <v>144</v>
      </c>
      <c r="H48">
        <f>_xlfn.XLOOKUP(data[[#This Row],[Product]],products[Product],products[Cost per unit])</f>
        <v>10.38</v>
      </c>
      <c r="I48" s="16">
        <f>data[[#This Row],[Cost Per Unit]]*data[[#This Row],[Units]]</f>
        <v>1494.72</v>
      </c>
      <c r="J48" t="s">
        <v>120</v>
      </c>
      <c r="K48" t="s">
        <v>131</v>
      </c>
    </row>
    <row r="49" spans="3:11" x14ac:dyDescent="0.3">
      <c r="C49" t="s">
        <v>6</v>
      </c>
      <c r="D49" t="s">
        <v>37</v>
      </c>
      <c r="E49" t="s">
        <v>16</v>
      </c>
      <c r="F49" s="4">
        <v>1904</v>
      </c>
      <c r="G49" s="5">
        <v>405</v>
      </c>
      <c r="H49">
        <f>_xlfn.XLOOKUP(data[[#This Row],[Product]],products[Product],products[Cost per unit])</f>
        <v>8.7899999999999991</v>
      </c>
      <c r="I49" s="16">
        <f>data[[#This Row],[Cost Per Unit]]*data[[#This Row],[Units]]</f>
        <v>3559.95</v>
      </c>
      <c r="J49" t="s">
        <v>117</v>
      </c>
      <c r="K49" t="s">
        <v>128</v>
      </c>
    </row>
    <row r="50" spans="3:11" x14ac:dyDescent="0.3">
      <c r="C50" t="s">
        <v>7</v>
      </c>
      <c r="D50" t="s">
        <v>34</v>
      </c>
      <c r="E50" t="s">
        <v>32</v>
      </c>
      <c r="F50" s="4">
        <v>3262</v>
      </c>
      <c r="G50" s="5">
        <v>75</v>
      </c>
      <c r="H50">
        <f>_xlfn.XLOOKUP(data[[#This Row],[Product]],products[Product],products[Cost per unit])</f>
        <v>8.65</v>
      </c>
      <c r="I50" s="16">
        <f>data[[#This Row],[Cost Per Unit]]*data[[#This Row],[Units]]</f>
        <v>648.75</v>
      </c>
      <c r="J50" t="s">
        <v>118</v>
      </c>
      <c r="K50" t="s">
        <v>129</v>
      </c>
    </row>
    <row r="51" spans="3:11" x14ac:dyDescent="0.3">
      <c r="C51" t="s">
        <v>40</v>
      </c>
      <c r="D51" t="s">
        <v>34</v>
      </c>
      <c r="E51" t="s">
        <v>27</v>
      </c>
      <c r="F51" s="4">
        <v>2289</v>
      </c>
      <c r="G51" s="5">
        <v>135</v>
      </c>
      <c r="H51">
        <f>_xlfn.XLOOKUP(data[[#This Row],[Product]],products[Product],products[Cost per unit])</f>
        <v>16.73</v>
      </c>
      <c r="I51" s="16">
        <f>data[[#This Row],[Cost Per Unit]]*data[[#This Row],[Units]]</f>
        <v>2258.5500000000002</v>
      </c>
      <c r="J51" t="s">
        <v>113</v>
      </c>
      <c r="K51" t="s">
        <v>124</v>
      </c>
    </row>
    <row r="52" spans="3:11" x14ac:dyDescent="0.3">
      <c r="C52" t="s">
        <v>5</v>
      </c>
      <c r="D52" t="s">
        <v>34</v>
      </c>
      <c r="E52" t="s">
        <v>27</v>
      </c>
      <c r="F52" s="4">
        <v>6986</v>
      </c>
      <c r="G52" s="5">
        <v>21</v>
      </c>
      <c r="H52">
        <f>_xlfn.XLOOKUP(data[[#This Row],[Product]],products[Product],products[Cost per unit])</f>
        <v>16.73</v>
      </c>
      <c r="I52" s="16">
        <f>data[[#This Row],[Cost Per Unit]]*data[[#This Row],[Units]]</f>
        <v>351.33</v>
      </c>
      <c r="J52" t="s">
        <v>119</v>
      </c>
      <c r="K52" t="s">
        <v>130</v>
      </c>
    </row>
    <row r="53" spans="3:11" x14ac:dyDescent="0.3">
      <c r="C53" t="s">
        <v>2</v>
      </c>
      <c r="D53" t="s">
        <v>38</v>
      </c>
      <c r="E53" t="s">
        <v>23</v>
      </c>
      <c r="F53" s="4">
        <v>4417</v>
      </c>
      <c r="G53" s="5">
        <v>153</v>
      </c>
      <c r="H53">
        <f>_xlfn.XLOOKUP(data[[#This Row],[Product]],products[Product],products[Cost per unit])</f>
        <v>6.49</v>
      </c>
      <c r="I53" s="16">
        <f>data[[#This Row],[Cost Per Unit]]*data[[#This Row],[Units]]</f>
        <v>992.97</v>
      </c>
      <c r="J53" t="s">
        <v>120</v>
      </c>
      <c r="K53" t="s">
        <v>131</v>
      </c>
    </row>
    <row r="54" spans="3:11" x14ac:dyDescent="0.3">
      <c r="C54" t="s">
        <v>6</v>
      </c>
      <c r="D54" t="s">
        <v>34</v>
      </c>
      <c r="E54" t="s">
        <v>15</v>
      </c>
      <c r="F54" s="4">
        <v>1442</v>
      </c>
      <c r="G54" s="5">
        <v>15</v>
      </c>
      <c r="H54">
        <f>_xlfn.XLOOKUP(data[[#This Row],[Product]],products[Product],products[Cost per unit])</f>
        <v>11.73</v>
      </c>
      <c r="I54" s="16">
        <f>data[[#This Row],[Cost Per Unit]]*data[[#This Row],[Units]]</f>
        <v>175.95000000000002</v>
      </c>
      <c r="J54" t="s">
        <v>117</v>
      </c>
      <c r="K54" t="s">
        <v>128</v>
      </c>
    </row>
    <row r="55" spans="3:11" x14ac:dyDescent="0.3">
      <c r="C55" t="s">
        <v>3</v>
      </c>
      <c r="D55" t="s">
        <v>35</v>
      </c>
      <c r="E55" t="s">
        <v>14</v>
      </c>
      <c r="F55" s="4">
        <v>2415</v>
      </c>
      <c r="G55" s="5">
        <v>255</v>
      </c>
      <c r="H55">
        <f>_xlfn.XLOOKUP(data[[#This Row],[Product]],products[Product],products[Cost per unit])</f>
        <v>11.7</v>
      </c>
      <c r="I55" s="16">
        <f>data[[#This Row],[Cost Per Unit]]*data[[#This Row],[Units]]</f>
        <v>2983.5</v>
      </c>
      <c r="J55" t="s">
        <v>121</v>
      </c>
      <c r="K55" t="s">
        <v>132</v>
      </c>
    </row>
    <row r="56" spans="3:11" x14ac:dyDescent="0.3">
      <c r="C56" t="s">
        <v>2</v>
      </c>
      <c r="D56" t="s">
        <v>37</v>
      </c>
      <c r="E56" t="s">
        <v>19</v>
      </c>
      <c r="F56" s="4">
        <v>238</v>
      </c>
      <c r="G56" s="5">
        <v>18</v>
      </c>
      <c r="H56">
        <f>_xlfn.XLOOKUP(data[[#This Row],[Product]],products[Product],products[Cost per unit])</f>
        <v>7.64</v>
      </c>
      <c r="I56" s="16">
        <f>data[[#This Row],[Cost Per Unit]]*data[[#This Row],[Units]]</f>
        <v>137.51999999999998</v>
      </c>
      <c r="J56" t="s">
        <v>120</v>
      </c>
      <c r="K56" t="s">
        <v>131</v>
      </c>
    </row>
    <row r="57" spans="3:11" x14ac:dyDescent="0.3">
      <c r="C57" t="s">
        <v>6</v>
      </c>
      <c r="D57" t="s">
        <v>37</v>
      </c>
      <c r="E57" t="s">
        <v>23</v>
      </c>
      <c r="F57" s="4">
        <v>4949</v>
      </c>
      <c r="G57" s="5">
        <v>189</v>
      </c>
      <c r="H57">
        <f>_xlfn.XLOOKUP(data[[#This Row],[Product]],products[Product],products[Cost per unit])</f>
        <v>6.49</v>
      </c>
      <c r="I57" s="16">
        <f>data[[#This Row],[Cost Per Unit]]*data[[#This Row],[Units]]</f>
        <v>1226.6100000000001</v>
      </c>
      <c r="J57" t="s">
        <v>117</v>
      </c>
      <c r="K57" t="s">
        <v>128</v>
      </c>
    </row>
    <row r="58" spans="3:11" x14ac:dyDescent="0.3">
      <c r="C58" t="s">
        <v>5</v>
      </c>
      <c r="D58" t="s">
        <v>38</v>
      </c>
      <c r="E58" t="s">
        <v>32</v>
      </c>
      <c r="F58" s="4">
        <v>5075</v>
      </c>
      <c r="G58" s="5">
        <v>21</v>
      </c>
      <c r="H58">
        <f>_xlfn.XLOOKUP(data[[#This Row],[Product]],products[Product],products[Cost per unit])</f>
        <v>8.65</v>
      </c>
      <c r="I58" s="16">
        <f>data[[#This Row],[Cost Per Unit]]*data[[#This Row],[Units]]</f>
        <v>181.65</v>
      </c>
      <c r="J58" t="s">
        <v>119</v>
      </c>
      <c r="K58" t="s">
        <v>130</v>
      </c>
    </row>
    <row r="59" spans="3:11" x14ac:dyDescent="0.3">
      <c r="C59" t="s">
        <v>3</v>
      </c>
      <c r="D59" t="s">
        <v>36</v>
      </c>
      <c r="E59" t="s">
        <v>16</v>
      </c>
      <c r="F59" s="4">
        <v>9198</v>
      </c>
      <c r="G59" s="5">
        <v>36</v>
      </c>
      <c r="H59">
        <f>_xlfn.XLOOKUP(data[[#This Row],[Product]],products[Product],products[Cost per unit])</f>
        <v>8.7899999999999991</v>
      </c>
      <c r="I59" s="16">
        <f>data[[#This Row],[Cost Per Unit]]*data[[#This Row],[Units]]</f>
        <v>316.43999999999994</v>
      </c>
      <c r="J59" t="s">
        <v>121</v>
      </c>
      <c r="K59" t="s">
        <v>132</v>
      </c>
    </row>
    <row r="60" spans="3:11" x14ac:dyDescent="0.3">
      <c r="C60" t="s">
        <v>6</v>
      </c>
      <c r="D60" t="s">
        <v>34</v>
      </c>
      <c r="E60" t="s">
        <v>29</v>
      </c>
      <c r="F60" s="4">
        <v>3339</v>
      </c>
      <c r="G60" s="5">
        <v>75</v>
      </c>
      <c r="H60">
        <f>_xlfn.XLOOKUP(data[[#This Row],[Product]],products[Product],products[Cost per unit])</f>
        <v>7.16</v>
      </c>
      <c r="I60" s="16">
        <f>data[[#This Row],[Cost Per Unit]]*data[[#This Row],[Units]]</f>
        <v>537</v>
      </c>
      <c r="J60" t="s">
        <v>117</v>
      </c>
      <c r="K60" t="s">
        <v>128</v>
      </c>
    </row>
    <row r="61" spans="3:11" x14ac:dyDescent="0.3">
      <c r="C61" t="s">
        <v>40</v>
      </c>
      <c r="D61" t="s">
        <v>34</v>
      </c>
      <c r="E61" t="s">
        <v>17</v>
      </c>
      <c r="F61" s="4">
        <v>5019</v>
      </c>
      <c r="G61" s="5">
        <v>156</v>
      </c>
      <c r="H61">
        <f>_xlfn.XLOOKUP(data[[#This Row],[Product]],products[Product],products[Cost per unit])</f>
        <v>3.11</v>
      </c>
      <c r="I61" s="16">
        <f>data[[#This Row],[Cost Per Unit]]*data[[#This Row],[Units]]</f>
        <v>485.15999999999997</v>
      </c>
      <c r="J61" t="s">
        <v>113</v>
      </c>
      <c r="K61" t="s">
        <v>124</v>
      </c>
    </row>
    <row r="62" spans="3:11" x14ac:dyDescent="0.3">
      <c r="C62" t="s">
        <v>5</v>
      </c>
      <c r="D62" t="s">
        <v>36</v>
      </c>
      <c r="E62" t="s">
        <v>16</v>
      </c>
      <c r="F62" s="4">
        <v>16184</v>
      </c>
      <c r="G62" s="5">
        <v>39</v>
      </c>
      <c r="H62">
        <f>_xlfn.XLOOKUP(data[[#This Row],[Product]],products[Product],products[Cost per unit])</f>
        <v>8.7899999999999991</v>
      </c>
      <c r="I62" s="16">
        <f>data[[#This Row],[Cost Per Unit]]*data[[#This Row],[Units]]</f>
        <v>342.80999999999995</v>
      </c>
      <c r="J62" t="s">
        <v>119</v>
      </c>
      <c r="K62" t="s">
        <v>130</v>
      </c>
    </row>
    <row r="63" spans="3:11" x14ac:dyDescent="0.3">
      <c r="C63" t="s">
        <v>6</v>
      </c>
      <c r="D63" t="s">
        <v>36</v>
      </c>
      <c r="E63" t="s">
        <v>21</v>
      </c>
      <c r="F63" s="4">
        <v>497</v>
      </c>
      <c r="G63" s="5">
        <v>63</v>
      </c>
      <c r="H63">
        <f>_xlfn.XLOOKUP(data[[#This Row],[Product]],products[Product],products[Cost per unit])</f>
        <v>9</v>
      </c>
      <c r="I63" s="16">
        <f>data[[#This Row],[Cost Per Unit]]*data[[#This Row],[Units]]</f>
        <v>567</v>
      </c>
      <c r="J63" t="s">
        <v>117</v>
      </c>
      <c r="K63" t="s">
        <v>128</v>
      </c>
    </row>
    <row r="64" spans="3:11" x14ac:dyDescent="0.3">
      <c r="C64" t="s">
        <v>2</v>
      </c>
      <c r="D64" t="s">
        <v>36</v>
      </c>
      <c r="E64" t="s">
        <v>29</v>
      </c>
      <c r="F64" s="4">
        <v>8211</v>
      </c>
      <c r="G64" s="5">
        <v>75</v>
      </c>
      <c r="H64">
        <f>_xlfn.XLOOKUP(data[[#This Row],[Product]],products[Product],products[Cost per unit])</f>
        <v>7.16</v>
      </c>
      <c r="I64" s="16">
        <f>data[[#This Row],[Cost Per Unit]]*data[[#This Row],[Units]]</f>
        <v>537</v>
      </c>
      <c r="J64" t="s">
        <v>120</v>
      </c>
      <c r="K64" t="s">
        <v>131</v>
      </c>
    </row>
    <row r="65" spans="3:11" x14ac:dyDescent="0.3">
      <c r="C65" t="s">
        <v>2</v>
      </c>
      <c r="D65" t="s">
        <v>38</v>
      </c>
      <c r="E65" t="s">
        <v>28</v>
      </c>
      <c r="F65" s="4">
        <v>6580</v>
      </c>
      <c r="G65" s="5">
        <v>183</v>
      </c>
      <c r="H65">
        <f>_xlfn.XLOOKUP(data[[#This Row],[Product]],products[Product],products[Cost per unit])</f>
        <v>10.38</v>
      </c>
      <c r="I65" s="16">
        <f>data[[#This Row],[Cost Per Unit]]*data[[#This Row],[Units]]</f>
        <v>1899.5400000000002</v>
      </c>
      <c r="J65" t="s">
        <v>120</v>
      </c>
      <c r="K65" t="s">
        <v>131</v>
      </c>
    </row>
    <row r="66" spans="3:11" x14ac:dyDescent="0.3">
      <c r="C66" t="s">
        <v>41</v>
      </c>
      <c r="D66" t="s">
        <v>35</v>
      </c>
      <c r="E66" t="s">
        <v>13</v>
      </c>
      <c r="F66" s="4">
        <v>4760</v>
      </c>
      <c r="G66" s="5">
        <v>69</v>
      </c>
      <c r="H66">
        <f>_xlfn.XLOOKUP(data[[#This Row],[Product]],products[Product],products[Cost per unit])</f>
        <v>9.33</v>
      </c>
      <c r="I66" s="16">
        <f>data[[#This Row],[Cost Per Unit]]*data[[#This Row],[Units]]</f>
        <v>643.77</v>
      </c>
      <c r="J66" t="s">
        <v>116</v>
      </c>
      <c r="K66" t="s">
        <v>127</v>
      </c>
    </row>
    <row r="67" spans="3:11" x14ac:dyDescent="0.3">
      <c r="C67" t="s">
        <v>40</v>
      </c>
      <c r="D67" t="s">
        <v>36</v>
      </c>
      <c r="E67" t="s">
        <v>25</v>
      </c>
      <c r="F67" s="4">
        <v>5439</v>
      </c>
      <c r="G67" s="5">
        <v>30</v>
      </c>
      <c r="H67">
        <f>_xlfn.XLOOKUP(data[[#This Row],[Product]],products[Product],products[Cost per unit])</f>
        <v>13.15</v>
      </c>
      <c r="I67" s="16">
        <f>data[[#This Row],[Cost Per Unit]]*data[[#This Row],[Units]]</f>
        <v>394.5</v>
      </c>
      <c r="J67" t="s">
        <v>113</v>
      </c>
      <c r="K67" t="s">
        <v>124</v>
      </c>
    </row>
    <row r="68" spans="3:11" x14ac:dyDescent="0.3">
      <c r="C68" t="s">
        <v>41</v>
      </c>
      <c r="D68" t="s">
        <v>34</v>
      </c>
      <c r="E68" t="s">
        <v>17</v>
      </c>
      <c r="F68" s="4">
        <v>1463</v>
      </c>
      <c r="G68" s="5">
        <v>39</v>
      </c>
      <c r="H68">
        <f>_xlfn.XLOOKUP(data[[#This Row],[Product]],products[Product],products[Cost per unit])</f>
        <v>3.11</v>
      </c>
      <c r="I68" s="16">
        <f>data[[#This Row],[Cost Per Unit]]*data[[#This Row],[Units]]</f>
        <v>121.28999999999999</v>
      </c>
      <c r="J68" t="s">
        <v>116</v>
      </c>
      <c r="K68" t="s">
        <v>127</v>
      </c>
    </row>
    <row r="69" spans="3:11" x14ac:dyDescent="0.3">
      <c r="C69" t="s">
        <v>3</v>
      </c>
      <c r="D69" t="s">
        <v>34</v>
      </c>
      <c r="E69" t="s">
        <v>32</v>
      </c>
      <c r="F69" s="4">
        <v>7777</v>
      </c>
      <c r="G69" s="5">
        <v>504</v>
      </c>
      <c r="H69">
        <f>_xlfn.XLOOKUP(data[[#This Row],[Product]],products[Product],products[Cost per unit])</f>
        <v>8.65</v>
      </c>
      <c r="I69" s="16">
        <f>data[[#This Row],[Cost Per Unit]]*data[[#This Row],[Units]]</f>
        <v>4359.6000000000004</v>
      </c>
      <c r="J69" t="s">
        <v>121</v>
      </c>
      <c r="K69" t="s">
        <v>132</v>
      </c>
    </row>
    <row r="70" spans="3:11" x14ac:dyDescent="0.3">
      <c r="C70" t="s">
        <v>9</v>
      </c>
      <c r="D70" t="s">
        <v>37</v>
      </c>
      <c r="E70" t="s">
        <v>29</v>
      </c>
      <c r="F70" s="4">
        <v>1085</v>
      </c>
      <c r="G70" s="5">
        <v>273</v>
      </c>
      <c r="H70">
        <f>_xlfn.XLOOKUP(data[[#This Row],[Product]],products[Product],products[Cost per unit])</f>
        <v>7.16</v>
      </c>
      <c r="I70" s="16">
        <f>data[[#This Row],[Cost Per Unit]]*data[[#This Row],[Units]]</f>
        <v>1954.68</v>
      </c>
      <c r="J70" t="s">
        <v>115</v>
      </c>
      <c r="K70" t="s">
        <v>126</v>
      </c>
    </row>
    <row r="71" spans="3:11" x14ac:dyDescent="0.3">
      <c r="C71" t="s">
        <v>5</v>
      </c>
      <c r="D71" t="s">
        <v>37</v>
      </c>
      <c r="E71" t="s">
        <v>31</v>
      </c>
      <c r="F71" s="4">
        <v>182</v>
      </c>
      <c r="G71" s="5">
        <v>48</v>
      </c>
      <c r="H71">
        <f>_xlfn.XLOOKUP(data[[#This Row],[Product]],products[Product],products[Cost per unit])</f>
        <v>5.79</v>
      </c>
      <c r="I71" s="16">
        <f>data[[#This Row],[Cost Per Unit]]*data[[#This Row],[Units]]</f>
        <v>277.92</v>
      </c>
      <c r="J71" t="s">
        <v>119</v>
      </c>
      <c r="K71" t="s">
        <v>130</v>
      </c>
    </row>
    <row r="72" spans="3:11" x14ac:dyDescent="0.3">
      <c r="C72" t="s">
        <v>6</v>
      </c>
      <c r="D72" t="s">
        <v>34</v>
      </c>
      <c r="E72" t="s">
        <v>27</v>
      </c>
      <c r="F72" s="4">
        <v>4242</v>
      </c>
      <c r="G72" s="5">
        <v>207</v>
      </c>
      <c r="H72">
        <f>_xlfn.XLOOKUP(data[[#This Row],[Product]],products[Product],products[Cost per unit])</f>
        <v>16.73</v>
      </c>
      <c r="I72" s="16">
        <f>data[[#This Row],[Cost Per Unit]]*data[[#This Row],[Units]]</f>
        <v>3463.11</v>
      </c>
      <c r="J72" t="s">
        <v>117</v>
      </c>
      <c r="K72" t="s">
        <v>128</v>
      </c>
    </row>
    <row r="73" spans="3:11" x14ac:dyDescent="0.3">
      <c r="C73" t="s">
        <v>6</v>
      </c>
      <c r="D73" t="s">
        <v>36</v>
      </c>
      <c r="E73" t="s">
        <v>32</v>
      </c>
      <c r="F73" s="4">
        <v>6118</v>
      </c>
      <c r="G73" s="5">
        <v>9</v>
      </c>
      <c r="H73">
        <f>_xlfn.XLOOKUP(data[[#This Row],[Product]],products[Product],products[Cost per unit])</f>
        <v>8.65</v>
      </c>
      <c r="I73" s="16">
        <f>data[[#This Row],[Cost Per Unit]]*data[[#This Row],[Units]]</f>
        <v>77.850000000000009</v>
      </c>
      <c r="J73" t="s">
        <v>117</v>
      </c>
      <c r="K73" t="s">
        <v>128</v>
      </c>
    </row>
    <row r="74" spans="3:11" x14ac:dyDescent="0.3">
      <c r="C74" t="s">
        <v>10</v>
      </c>
      <c r="D74" t="s">
        <v>36</v>
      </c>
      <c r="E74" t="s">
        <v>23</v>
      </c>
      <c r="F74" s="4">
        <v>2317</v>
      </c>
      <c r="G74" s="5">
        <v>261</v>
      </c>
      <c r="H74">
        <f>_xlfn.XLOOKUP(data[[#This Row],[Product]],products[Product],products[Cost per unit])</f>
        <v>6.49</v>
      </c>
      <c r="I74" s="16">
        <f>data[[#This Row],[Cost Per Unit]]*data[[#This Row],[Units]]</f>
        <v>1693.89</v>
      </c>
      <c r="J74" t="s">
        <v>122</v>
      </c>
      <c r="K74" t="s">
        <v>133</v>
      </c>
    </row>
    <row r="75" spans="3:11" x14ac:dyDescent="0.3">
      <c r="C75" t="s">
        <v>6</v>
      </c>
      <c r="D75" t="s">
        <v>38</v>
      </c>
      <c r="E75" t="s">
        <v>16</v>
      </c>
      <c r="F75" s="4">
        <v>938</v>
      </c>
      <c r="G75" s="5">
        <v>6</v>
      </c>
      <c r="H75">
        <f>_xlfn.XLOOKUP(data[[#This Row],[Product]],products[Product],products[Cost per unit])</f>
        <v>8.7899999999999991</v>
      </c>
      <c r="I75" s="16">
        <f>data[[#This Row],[Cost Per Unit]]*data[[#This Row],[Units]]</f>
        <v>52.739999999999995</v>
      </c>
      <c r="J75" t="s">
        <v>117</v>
      </c>
      <c r="K75" t="s">
        <v>128</v>
      </c>
    </row>
    <row r="76" spans="3:11" x14ac:dyDescent="0.3">
      <c r="C76" t="s">
        <v>8</v>
      </c>
      <c r="D76" t="s">
        <v>37</v>
      </c>
      <c r="E76" t="s">
        <v>15</v>
      </c>
      <c r="F76" s="4">
        <v>9709</v>
      </c>
      <c r="G76" s="5">
        <v>30</v>
      </c>
      <c r="H76">
        <f>_xlfn.XLOOKUP(data[[#This Row],[Product]],products[Product],products[Cost per unit])</f>
        <v>11.73</v>
      </c>
      <c r="I76" s="16">
        <f>data[[#This Row],[Cost Per Unit]]*data[[#This Row],[Units]]</f>
        <v>351.90000000000003</v>
      </c>
      <c r="J76" t="s">
        <v>114</v>
      </c>
      <c r="K76" t="s">
        <v>125</v>
      </c>
    </row>
    <row r="77" spans="3:11" x14ac:dyDescent="0.3">
      <c r="C77" t="s">
        <v>7</v>
      </c>
      <c r="D77" t="s">
        <v>34</v>
      </c>
      <c r="E77" t="s">
        <v>20</v>
      </c>
      <c r="F77" s="4">
        <v>2205</v>
      </c>
      <c r="G77" s="5">
        <v>138</v>
      </c>
      <c r="H77">
        <f>_xlfn.XLOOKUP(data[[#This Row],[Product]],products[Product],products[Cost per unit])</f>
        <v>10.62</v>
      </c>
      <c r="I77" s="16">
        <f>data[[#This Row],[Cost Per Unit]]*data[[#This Row],[Units]]</f>
        <v>1465.56</v>
      </c>
      <c r="J77" t="s">
        <v>118</v>
      </c>
      <c r="K77" t="s">
        <v>129</v>
      </c>
    </row>
    <row r="78" spans="3:11" x14ac:dyDescent="0.3">
      <c r="C78" t="s">
        <v>7</v>
      </c>
      <c r="D78" t="s">
        <v>37</v>
      </c>
      <c r="E78" t="s">
        <v>17</v>
      </c>
      <c r="F78" s="4">
        <v>4487</v>
      </c>
      <c r="G78" s="5">
        <v>111</v>
      </c>
      <c r="H78">
        <f>_xlfn.XLOOKUP(data[[#This Row],[Product]],products[Product],products[Cost per unit])</f>
        <v>3.11</v>
      </c>
      <c r="I78" s="16">
        <f>data[[#This Row],[Cost Per Unit]]*data[[#This Row],[Units]]</f>
        <v>345.21</v>
      </c>
      <c r="J78" t="s">
        <v>118</v>
      </c>
      <c r="K78" t="s">
        <v>129</v>
      </c>
    </row>
    <row r="79" spans="3:11" x14ac:dyDescent="0.3">
      <c r="C79" t="s">
        <v>5</v>
      </c>
      <c r="D79" t="s">
        <v>35</v>
      </c>
      <c r="E79" t="s">
        <v>18</v>
      </c>
      <c r="F79" s="4">
        <v>2415</v>
      </c>
      <c r="G79" s="5">
        <v>15</v>
      </c>
      <c r="H79">
        <f>_xlfn.XLOOKUP(data[[#This Row],[Product]],products[Product],products[Cost per unit])</f>
        <v>6.47</v>
      </c>
      <c r="I79" s="16">
        <f>data[[#This Row],[Cost Per Unit]]*data[[#This Row],[Units]]</f>
        <v>97.05</v>
      </c>
      <c r="J79" t="s">
        <v>119</v>
      </c>
      <c r="K79" t="s">
        <v>130</v>
      </c>
    </row>
    <row r="80" spans="3:11" x14ac:dyDescent="0.3">
      <c r="C80" t="s">
        <v>40</v>
      </c>
      <c r="D80" t="s">
        <v>34</v>
      </c>
      <c r="E80" t="s">
        <v>19</v>
      </c>
      <c r="F80" s="4">
        <v>4018</v>
      </c>
      <c r="G80" s="5">
        <v>162</v>
      </c>
      <c r="H80">
        <f>_xlfn.XLOOKUP(data[[#This Row],[Product]],products[Product],products[Cost per unit])</f>
        <v>7.64</v>
      </c>
      <c r="I80" s="16">
        <f>data[[#This Row],[Cost Per Unit]]*data[[#This Row],[Units]]</f>
        <v>1237.6799999999998</v>
      </c>
      <c r="J80" t="s">
        <v>113</v>
      </c>
      <c r="K80" t="s">
        <v>124</v>
      </c>
    </row>
    <row r="81" spans="3:11" x14ac:dyDescent="0.3">
      <c r="C81" t="s">
        <v>5</v>
      </c>
      <c r="D81" t="s">
        <v>34</v>
      </c>
      <c r="E81" t="s">
        <v>19</v>
      </c>
      <c r="F81" s="4">
        <v>861</v>
      </c>
      <c r="G81" s="5">
        <v>195</v>
      </c>
      <c r="H81">
        <f>_xlfn.XLOOKUP(data[[#This Row],[Product]],products[Product],products[Cost per unit])</f>
        <v>7.64</v>
      </c>
      <c r="I81" s="16">
        <f>data[[#This Row],[Cost Per Unit]]*data[[#This Row],[Units]]</f>
        <v>1489.8</v>
      </c>
      <c r="J81" t="s">
        <v>119</v>
      </c>
      <c r="K81" t="s">
        <v>130</v>
      </c>
    </row>
    <row r="82" spans="3:11" x14ac:dyDescent="0.3">
      <c r="C82" t="s">
        <v>10</v>
      </c>
      <c r="D82" t="s">
        <v>38</v>
      </c>
      <c r="E82" t="s">
        <v>14</v>
      </c>
      <c r="F82" s="4">
        <v>5586</v>
      </c>
      <c r="G82" s="5">
        <v>525</v>
      </c>
      <c r="H82">
        <f>_xlfn.XLOOKUP(data[[#This Row],[Product]],products[Product],products[Cost per unit])</f>
        <v>11.7</v>
      </c>
      <c r="I82" s="16">
        <f>data[[#This Row],[Cost Per Unit]]*data[[#This Row],[Units]]</f>
        <v>6142.5</v>
      </c>
      <c r="J82" t="s">
        <v>122</v>
      </c>
      <c r="K82" t="s">
        <v>133</v>
      </c>
    </row>
    <row r="83" spans="3:11" x14ac:dyDescent="0.3">
      <c r="C83" t="s">
        <v>7</v>
      </c>
      <c r="D83" t="s">
        <v>34</v>
      </c>
      <c r="E83" t="s">
        <v>33</v>
      </c>
      <c r="F83" s="4">
        <v>2226</v>
      </c>
      <c r="G83" s="5">
        <v>48</v>
      </c>
      <c r="H83">
        <f>_xlfn.XLOOKUP(data[[#This Row],[Product]],products[Product],products[Cost per unit])</f>
        <v>12.37</v>
      </c>
      <c r="I83" s="16">
        <f>data[[#This Row],[Cost Per Unit]]*data[[#This Row],[Units]]</f>
        <v>593.76</v>
      </c>
      <c r="J83" t="s">
        <v>118</v>
      </c>
      <c r="K83" t="s">
        <v>129</v>
      </c>
    </row>
    <row r="84" spans="3:11" x14ac:dyDescent="0.3">
      <c r="C84" t="s">
        <v>9</v>
      </c>
      <c r="D84" t="s">
        <v>34</v>
      </c>
      <c r="E84" t="s">
        <v>28</v>
      </c>
      <c r="F84" s="4">
        <v>14329</v>
      </c>
      <c r="G84" s="5">
        <v>150</v>
      </c>
      <c r="H84">
        <f>_xlfn.XLOOKUP(data[[#This Row],[Product]],products[Product],products[Cost per unit])</f>
        <v>10.38</v>
      </c>
      <c r="I84" s="16">
        <f>data[[#This Row],[Cost Per Unit]]*data[[#This Row],[Units]]</f>
        <v>1557.0000000000002</v>
      </c>
      <c r="J84" t="s">
        <v>115</v>
      </c>
      <c r="K84" t="s">
        <v>126</v>
      </c>
    </row>
    <row r="85" spans="3:11" x14ac:dyDescent="0.3">
      <c r="C85" t="s">
        <v>9</v>
      </c>
      <c r="D85" t="s">
        <v>34</v>
      </c>
      <c r="E85" t="s">
        <v>20</v>
      </c>
      <c r="F85" s="4">
        <v>8463</v>
      </c>
      <c r="G85" s="5">
        <v>492</v>
      </c>
      <c r="H85">
        <f>_xlfn.XLOOKUP(data[[#This Row],[Product]],products[Product],products[Cost per unit])</f>
        <v>10.62</v>
      </c>
      <c r="I85" s="16">
        <f>data[[#This Row],[Cost Per Unit]]*data[[#This Row],[Units]]</f>
        <v>5225.04</v>
      </c>
      <c r="J85" t="s">
        <v>115</v>
      </c>
      <c r="K85" t="s">
        <v>126</v>
      </c>
    </row>
    <row r="86" spans="3:11" x14ac:dyDescent="0.3">
      <c r="C86" t="s">
        <v>5</v>
      </c>
      <c r="D86" t="s">
        <v>34</v>
      </c>
      <c r="E86" t="s">
        <v>29</v>
      </c>
      <c r="F86" s="4">
        <v>2891</v>
      </c>
      <c r="G86" s="5">
        <v>102</v>
      </c>
      <c r="H86">
        <f>_xlfn.XLOOKUP(data[[#This Row],[Product]],products[Product],products[Cost per unit])</f>
        <v>7.16</v>
      </c>
      <c r="I86" s="16">
        <f>data[[#This Row],[Cost Per Unit]]*data[[#This Row],[Units]]</f>
        <v>730.32</v>
      </c>
      <c r="J86" t="s">
        <v>119</v>
      </c>
      <c r="K86" t="s">
        <v>130</v>
      </c>
    </row>
    <row r="87" spans="3:11" x14ac:dyDescent="0.3">
      <c r="C87" t="s">
        <v>3</v>
      </c>
      <c r="D87" t="s">
        <v>36</v>
      </c>
      <c r="E87" t="s">
        <v>23</v>
      </c>
      <c r="F87" s="4">
        <v>3773</v>
      </c>
      <c r="G87" s="5">
        <v>165</v>
      </c>
      <c r="H87">
        <f>_xlfn.XLOOKUP(data[[#This Row],[Product]],products[Product],products[Cost per unit])</f>
        <v>6.49</v>
      </c>
      <c r="I87" s="16">
        <f>data[[#This Row],[Cost Per Unit]]*data[[#This Row],[Units]]</f>
        <v>1070.8500000000001</v>
      </c>
      <c r="J87" t="s">
        <v>121</v>
      </c>
      <c r="K87" t="s">
        <v>132</v>
      </c>
    </row>
    <row r="88" spans="3:11" x14ac:dyDescent="0.3">
      <c r="C88" t="s">
        <v>41</v>
      </c>
      <c r="D88" t="s">
        <v>36</v>
      </c>
      <c r="E88" t="s">
        <v>28</v>
      </c>
      <c r="F88" s="4">
        <v>854</v>
      </c>
      <c r="G88" s="5">
        <v>309</v>
      </c>
      <c r="H88">
        <f>_xlfn.XLOOKUP(data[[#This Row],[Product]],products[Product],products[Cost per unit])</f>
        <v>10.38</v>
      </c>
      <c r="I88" s="16">
        <f>data[[#This Row],[Cost Per Unit]]*data[[#This Row],[Units]]</f>
        <v>3207.42</v>
      </c>
      <c r="J88" t="s">
        <v>116</v>
      </c>
      <c r="K88" t="s">
        <v>127</v>
      </c>
    </row>
    <row r="89" spans="3:11" x14ac:dyDescent="0.3">
      <c r="C89" t="s">
        <v>6</v>
      </c>
      <c r="D89" t="s">
        <v>36</v>
      </c>
      <c r="E89" t="s">
        <v>17</v>
      </c>
      <c r="F89" s="4">
        <v>4970</v>
      </c>
      <c r="G89" s="5">
        <v>156</v>
      </c>
      <c r="H89">
        <f>_xlfn.XLOOKUP(data[[#This Row],[Product]],products[Product],products[Cost per unit])</f>
        <v>3.11</v>
      </c>
      <c r="I89" s="16">
        <f>data[[#This Row],[Cost Per Unit]]*data[[#This Row],[Units]]</f>
        <v>485.15999999999997</v>
      </c>
      <c r="J89" t="s">
        <v>117</v>
      </c>
      <c r="K89" t="s">
        <v>128</v>
      </c>
    </row>
    <row r="90" spans="3:11" x14ac:dyDescent="0.3">
      <c r="C90" t="s">
        <v>9</v>
      </c>
      <c r="D90" t="s">
        <v>35</v>
      </c>
      <c r="E90" t="s">
        <v>26</v>
      </c>
      <c r="F90" s="4">
        <v>98</v>
      </c>
      <c r="G90" s="5">
        <v>159</v>
      </c>
      <c r="H90">
        <f>_xlfn.XLOOKUP(data[[#This Row],[Product]],products[Product],products[Cost per unit])</f>
        <v>5.6</v>
      </c>
      <c r="I90" s="16">
        <f>data[[#This Row],[Cost Per Unit]]*data[[#This Row],[Units]]</f>
        <v>890.4</v>
      </c>
      <c r="J90" t="s">
        <v>115</v>
      </c>
      <c r="K90" t="s">
        <v>126</v>
      </c>
    </row>
    <row r="91" spans="3:11" x14ac:dyDescent="0.3">
      <c r="C91" t="s">
        <v>5</v>
      </c>
      <c r="D91" t="s">
        <v>35</v>
      </c>
      <c r="E91" t="s">
        <v>15</v>
      </c>
      <c r="F91" s="4">
        <v>13391</v>
      </c>
      <c r="G91" s="5">
        <v>201</v>
      </c>
      <c r="H91">
        <f>_xlfn.XLOOKUP(data[[#This Row],[Product]],products[Product],products[Cost per unit])</f>
        <v>11.73</v>
      </c>
      <c r="I91" s="16">
        <f>data[[#This Row],[Cost Per Unit]]*data[[#This Row],[Units]]</f>
        <v>2357.73</v>
      </c>
      <c r="J91" t="s">
        <v>119</v>
      </c>
      <c r="K91" t="s">
        <v>130</v>
      </c>
    </row>
    <row r="92" spans="3:11" x14ac:dyDescent="0.3">
      <c r="C92" t="s">
        <v>8</v>
      </c>
      <c r="D92" t="s">
        <v>39</v>
      </c>
      <c r="E92" t="s">
        <v>31</v>
      </c>
      <c r="F92" s="4">
        <v>8890</v>
      </c>
      <c r="G92" s="5">
        <v>210</v>
      </c>
      <c r="H92">
        <f>_xlfn.XLOOKUP(data[[#This Row],[Product]],products[Product],products[Cost per unit])</f>
        <v>5.79</v>
      </c>
      <c r="I92" s="16">
        <f>data[[#This Row],[Cost Per Unit]]*data[[#This Row],[Units]]</f>
        <v>1215.9000000000001</v>
      </c>
      <c r="J92" t="s">
        <v>114</v>
      </c>
      <c r="K92" t="s">
        <v>125</v>
      </c>
    </row>
    <row r="93" spans="3:11" x14ac:dyDescent="0.3">
      <c r="C93" t="s">
        <v>2</v>
      </c>
      <c r="D93" t="s">
        <v>38</v>
      </c>
      <c r="E93" t="s">
        <v>13</v>
      </c>
      <c r="F93" s="4">
        <v>56</v>
      </c>
      <c r="G93" s="5">
        <v>51</v>
      </c>
      <c r="H93">
        <f>_xlfn.XLOOKUP(data[[#This Row],[Product]],products[Product],products[Cost per unit])</f>
        <v>9.33</v>
      </c>
      <c r="I93" s="16">
        <f>data[[#This Row],[Cost Per Unit]]*data[[#This Row],[Units]]</f>
        <v>475.83</v>
      </c>
      <c r="J93" t="s">
        <v>120</v>
      </c>
      <c r="K93" t="s">
        <v>131</v>
      </c>
    </row>
    <row r="94" spans="3:11" x14ac:dyDescent="0.3">
      <c r="C94" t="s">
        <v>3</v>
      </c>
      <c r="D94" t="s">
        <v>36</v>
      </c>
      <c r="E94" t="s">
        <v>25</v>
      </c>
      <c r="F94" s="4">
        <v>3339</v>
      </c>
      <c r="G94" s="5">
        <v>39</v>
      </c>
      <c r="H94">
        <f>_xlfn.XLOOKUP(data[[#This Row],[Product]],products[Product],products[Cost per unit])</f>
        <v>13.15</v>
      </c>
      <c r="I94" s="16">
        <f>data[[#This Row],[Cost Per Unit]]*data[[#This Row],[Units]]</f>
        <v>512.85</v>
      </c>
      <c r="J94" t="s">
        <v>121</v>
      </c>
      <c r="K94" t="s">
        <v>132</v>
      </c>
    </row>
    <row r="95" spans="3:11" x14ac:dyDescent="0.3">
      <c r="C95" t="s">
        <v>10</v>
      </c>
      <c r="D95" t="s">
        <v>35</v>
      </c>
      <c r="E95" t="s">
        <v>18</v>
      </c>
      <c r="F95" s="4">
        <v>3808</v>
      </c>
      <c r="G95" s="5">
        <v>279</v>
      </c>
      <c r="H95">
        <f>_xlfn.XLOOKUP(data[[#This Row],[Product]],products[Product],products[Cost per unit])</f>
        <v>6.47</v>
      </c>
      <c r="I95" s="16">
        <f>data[[#This Row],[Cost Per Unit]]*data[[#This Row],[Units]]</f>
        <v>1805.1299999999999</v>
      </c>
      <c r="J95" t="s">
        <v>122</v>
      </c>
      <c r="K95" t="s">
        <v>133</v>
      </c>
    </row>
    <row r="96" spans="3:11" x14ac:dyDescent="0.3">
      <c r="C96" t="s">
        <v>10</v>
      </c>
      <c r="D96" t="s">
        <v>38</v>
      </c>
      <c r="E96" t="s">
        <v>13</v>
      </c>
      <c r="F96" s="4">
        <v>63</v>
      </c>
      <c r="G96" s="5">
        <v>123</v>
      </c>
      <c r="H96">
        <f>_xlfn.XLOOKUP(data[[#This Row],[Product]],products[Product],products[Cost per unit])</f>
        <v>9.33</v>
      </c>
      <c r="I96" s="16">
        <f>data[[#This Row],[Cost Per Unit]]*data[[#This Row],[Units]]</f>
        <v>1147.5899999999999</v>
      </c>
      <c r="J96" t="s">
        <v>122</v>
      </c>
      <c r="K96" t="s">
        <v>133</v>
      </c>
    </row>
    <row r="97" spans="3:11" x14ac:dyDescent="0.3">
      <c r="C97" t="s">
        <v>2</v>
      </c>
      <c r="D97" t="s">
        <v>39</v>
      </c>
      <c r="E97" t="s">
        <v>27</v>
      </c>
      <c r="F97" s="4">
        <v>7812</v>
      </c>
      <c r="G97" s="5">
        <v>81</v>
      </c>
      <c r="H97">
        <f>_xlfn.XLOOKUP(data[[#This Row],[Product]],products[Product],products[Cost per unit])</f>
        <v>16.73</v>
      </c>
      <c r="I97" s="16">
        <f>data[[#This Row],[Cost Per Unit]]*data[[#This Row],[Units]]</f>
        <v>1355.13</v>
      </c>
      <c r="J97" t="s">
        <v>120</v>
      </c>
      <c r="K97" t="s">
        <v>131</v>
      </c>
    </row>
    <row r="98" spans="3:11" x14ac:dyDescent="0.3">
      <c r="C98" t="s">
        <v>40</v>
      </c>
      <c r="D98" t="s">
        <v>37</v>
      </c>
      <c r="E98" t="s">
        <v>19</v>
      </c>
      <c r="F98" s="4">
        <v>7693</v>
      </c>
      <c r="G98" s="5">
        <v>21</v>
      </c>
      <c r="H98">
        <f>_xlfn.XLOOKUP(data[[#This Row],[Product]],products[Product],products[Cost per unit])</f>
        <v>7.64</v>
      </c>
      <c r="I98" s="16">
        <f>data[[#This Row],[Cost Per Unit]]*data[[#This Row],[Units]]</f>
        <v>160.44</v>
      </c>
      <c r="J98" t="s">
        <v>113</v>
      </c>
      <c r="K98" t="s">
        <v>124</v>
      </c>
    </row>
    <row r="99" spans="3:11" x14ac:dyDescent="0.3">
      <c r="C99" t="s">
        <v>3</v>
      </c>
      <c r="D99" t="s">
        <v>36</v>
      </c>
      <c r="E99" t="s">
        <v>28</v>
      </c>
      <c r="F99" s="4">
        <v>973</v>
      </c>
      <c r="G99" s="5">
        <v>162</v>
      </c>
      <c r="H99">
        <f>_xlfn.XLOOKUP(data[[#This Row],[Product]],products[Product],products[Cost per unit])</f>
        <v>10.38</v>
      </c>
      <c r="I99" s="16">
        <f>data[[#This Row],[Cost Per Unit]]*data[[#This Row],[Units]]</f>
        <v>1681.5600000000002</v>
      </c>
      <c r="J99" t="s">
        <v>121</v>
      </c>
      <c r="K99" t="s">
        <v>132</v>
      </c>
    </row>
    <row r="100" spans="3:11" x14ac:dyDescent="0.3">
      <c r="C100" t="s">
        <v>10</v>
      </c>
      <c r="D100" t="s">
        <v>35</v>
      </c>
      <c r="E100" t="s">
        <v>21</v>
      </c>
      <c r="F100" s="4">
        <v>567</v>
      </c>
      <c r="G100" s="5">
        <v>228</v>
      </c>
      <c r="H100">
        <f>_xlfn.XLOOKUP(data[[#This Row],[Product]],products[Product],products[Cost per unit])</f>
        <v>9</v>
      </c>
      <c r="I100" s="16">
        <f>data[[#This Row],[Cost Per Unit]]*data[[#This Row],[Units]]</f>
        <v>2052</v>
      </c>
      <c r="J100" t="s">
        <v>122</v>
      </c>
      <c r="K100" t="s">
        <v>133</v>
      </c>
    </row>
    <row r="101" spans="3:11" x14ac:dyDescent="0.3">
      <c r="C101" t="s">
        <v>10</v>
      </c>
      <c r="D101" t="s">
        <v>36</v>
      </c>
      <c r="E101" t="s">
        <v>29</v>
      </c>
      <c r="F101" s="4">
        <v>2471</v>
      </c>
      <c r="G101" s="5">
        <v>342</v>
      </c>
      <c r="H101">
        <f>_xlfn.XLOOKUP(data[[#This Row],[Product]],products[Product],products[Cost per unit])</f>
        <v>7.16</v>
      </c>
      <c r="I101" s="16">
        <f>data[[#This Row],[Cost Per Unit]]*data[[#This Row],[Units]]</f>
        <v>2448.7200000000003</v>
      </c>
      <c r="J101" t="s">
        <v>122</v>
      </c>
      <c r="K101" t="s">
        <v>133</v>
      </c>
    </row>
    <row r="102" spans="3:11" x14ac:dyDescent="0.3">
      <c r="C102" t="s">
        <v>5</v>
      </c>
      <c r="D102" t="s">
        <v>38</v>
      </c>
      <c r="E102" t="s">
        <v>13</v>
      </c>
      <c r="F102" s="4">
        <v>7189</v>
      </c>
      <c r="G102" s="5">
        <v>54</v>
      </c>
      <c r="H102">
        <f>_xlfn.XLOOKUP(data[[#This Row],[Product]],products[Product],products[Cost per unit])</f>
        <v>9.33</v>
      </c>
      <c r="I102" s="16">
        <f>data[[#This Row],[Cost Per Unit]]*data[[#This Row],[Units]]</f>
        <v>503.82</v>
      </c>
      <c r="J102" t="s">
        <v>119</v>
      </c>
      <c r="K102" t="s">
        <v>130</v>
      </c>
    </row>
    <row r="103" spans="3:11" x14ac:dyDescent="0.3">
      <c r="C103" t="s">
        <v>41</v>
      </c>
      <c r="D103" t="s">
        <v>35</v>
      </c>
      <c r="E103" t="s">
        <v>28</v>
      </c>
      <c r="F103" s="4">
        <v>7455</v>
      </c>
      <c r="G103" s="5">
        <v>216</v>
      </c>
      <c r="H103">
        <f>_xlfn.XLOOKUP(data[[#This Row],[Product]],products[Product],products[Cost per unit])</f>
        <v>10.38</v>
      </c>
      <c r="I103" s="16">
        <f>data[[#This Row],[Cost Per Unit]]*data[[#This Row],[Units]]</f>
        <v>2242.0800000000004</v>
      </c>
      <c r="J103" t="s">
        <v>116</v>
      </c>
      <c r="K103" t="s">
        <v>127</v>
      </c>
    </row>
    <row r="104" spans="3:11" x14ac:dyDescent="0.3">
      <c r="C104" t="s">
        <v>3</v>
      </c>
      <c r="D104" t="s">
        <v>34</v>
      </c>
      <c r="E104" t="s">
        <v>26</v>
      </c>
      <c r="F104" s="4">
        <v>3108</v>
      </c>
      <c r="G104" s="5">
        <v>54</v>
      </c>
      <c r="H104">
        <f>_xlfn.XLOOKUP(data[[#This Row],[Product]],products[Product],products[Cost per unit])</f>
        <v>5.6</v>
      </c>
      <c r="I104" s="16">
        <f>data[[#This Row],[Cost Per Unit]]*data[[#This Row],[Units]]</f>
        <v>302.39999999999998</v>
      </c>
      <c r="J104" t="s">
        <v>121</v>
      </c>
      <c r="K104" t="s">
        <v>132</v>
      </c>
    </row>
    <row r="105" spans="3:11" x14ac:dyDescent="0.3">
      <c r="C105" t="s">
        <v>6</v>
      </c>
      <c r="D105" t="s">
        <v>38</v>
      </c>
      <c r="E105" t="s">
        <v>25</v>
      </c>
      <c r="F105" s="4">
        <v>469</v>
      </c>
      <c r="G105" s="5">
        <v>75</v>
      </c>
      <c r="H105">
        <f>_xlfn.XLOOKUP(data[[#This Row],[Product]],products[Product],products[Cost per unit])</f>
        <v>13.15</v>
      </c>
      <c r="I105" s="16">
        <f>data[[#This Row],[Cost Per Unit]]*data[[#This Row],[Units]]</f>
        <v>986.25</v>
      </c>
      <c r="J105" t="s">
        <v>117</v>
      </c>
      <c r="K105" t="s">
        <v>128</v>
      </c>
    </row>
    <row r="106" spans="3:11" x14ac:dyDescent="0.3">
      <c r="C106" t="s">
        <v>9</v>
      </c>
      <c r="D106" t="s">
        <v>37</v>
      </c>
      <c r="E106" t="s">
        <v>23</v>
      </c>
      <c r="F106" s="4">
        <v>2737</v>
      </c>
      <c r="G106" s="5">
        <v>93</v>
      </c>
      <c r="H106">
        <f>_xlfn.XLOOKUP(data[[#This Row],[Product]],products[Product],products[Cost per unit])</f>
        <v>6.49</v>
      </c>
      <c r="I106" s="16">
        <f>data[[#This Row],[Cost Per Unit]]*data[[#This Row],[Units]]</f>
        <v>603.57000000000005</v>
      </c>
      <c r="J106" t="s">
        <v>115</v>
      </c>
      <c r="K106" t="s">
        <v>126</v>
      </c>
    </row>
    <row r="107" spans="3:11" x14ac:dyDescent="0.3">
      <c r="C107" t="s">
        <v>9</v>
      </c>
      <c r="D107" t="s">
        <v>37</v>
      </c>
      <c r="E107" t="s">
        <v>25</v>
      </c>
      <c r="F107" s="4">
        <v>4305</v>
      </c>
      <c r="G107" s="5">
        <v>156</v>
      </c>
      <c r="H107">
        <f>_xlfn.XLOOKUP(data[[#This Row],[Product]],products[Product],products[Cost per unit])</f>
        <v>13.15</v>
      </c>
      <c r="I107" s="16">
        <f>data[[#This Row],[Cost Per Unit]]*data[[#This Row],[Units]]</f>
        <v>2051.4</v>
      </c>
      <c r="J107" t="s">
        <v>115</v>
      </c>
      <c r="K107" t="s">
        <v>126</v>
      </c>
    </row>
    <row r="108" spans="3:11" x14ac:dyDescent="0.3">
      <c r="C108" t="s">
        <v>9</v>
      </c>
      <c r="D108" t="s">
        <v>38</v>
      </c>
      <c r="E108" t="s">
        <v>17</v>
      </c>
      <c r="F108" s="4">
        <v>2408</v>
      </c>
      <c r="G108" s="5">
        <v>9</v>
      </c>
      <c r="H108">
        <f>_xlfn.XLOOKUP(data[[#This Row],[Product]],products[Product],products[Cost per unit])</f>
        <v>3.11</v>
      </c>
      <c r="I108" s="16">
        <f>data[[#This Row],[Cost Per Unit]]*data[[#This Row],[Units]]</f>
        <v>27.99</v>
      </c>
      <c r="J108" t="s">
        <v>115</v>
      </c>
      <c r="K108" t="s">
        <v>126</v>
      </c>
    </row>
    <row r="109" spans="3:11" x14ac:dyDescent="0.3">
      <c r="C109" t="s">
        <v>3</v>
      </c>
      <c r="D109" t="s">
        <v>36</v>
      </c>
      <c r="E109" t="s">
        <v>19</v>
      </c>
      <c r="F109" s="4">
        <v>1281</v>
      </c>
      <c r="G109" s="5">
        <v>18</v>
      </c>
      <c r="H109">
        <f>_xlfn.XLOOKUP(data[[#This Row],[Product]],products[Product],products[Cost per unit])</f>
        <v>7.64</v>
      </c>
      <c r="I109" s="16">
        <f>data[[#This Row],[Cost Per Unit]]*data[[#This Row],[Units]]</f>
        <v>137.51999999999998</v>
      </c>
      <c r="J109" t="s">
        <v>121</v>
      </c>
      <c r="K109" t="s">
        <v>132</v>
      </c>
    </row>
    <row r="110" spans="3:11" x14ac:dyDescent="0.3">
      <c r="C110" t="s">
        <v>40</v>
      </c>
      <c r="D110" t="s">
        <v>35</v>
      </c>
      <c r="E110" t="s">
        <v>32</v>
      </c>
      <c r="F110" s="4">
        <v>12348</v>
      </c>
      <c r="G110" s="5">
        <v>234</v>
      </c>
      <c r="H110">
        <f>_xlfn.XLOOKUP(data[[#This Row],[Product]],products[Product],products[Cost per unit])</f>
        <v>8.65</v>
      </c>
      <c r="I110" s="16">
        <f>data[[#This Row],[Cost Per Unit]]*data[[#This Row],[Units]]</f>
        <v>2024.1000000000001</v>
      </c>
      <c r="J110" t="s">
        <v>113</v>
      </c>
      <c r="K110" t="s">
        <v>124</v>
      </c>
    </row>
    <row r="111" spans="3:11" x14ac:dyDescent="0.3">
      <c r="C111" t="s">
        <v>3</v>
      </c>
      <c r="D111" t="s">
        <v>34</v>
      </c>
      <c r="E111" t="s">
        <v>28</v>
      </c>
      <c r="F111" s="4">
        <v>3689</v>
      </c>
      <c r="G111" s="5">
        <v>312</v>
      </c>
      <c r="H111">
        <f>_xlfn.XLOOKUP(data[[#This Row],[Product]],products[Product],products[Cost per unit])</f>
        <v>10.38</v>
      </c>
      <c r="I111" s="16">
        <f>data[[#This Row],[Cost Per Unit]]*data[[#This Row],[Units]]</f>
        <v>3238.5600000000004</v>
      </c>
      <c r="J111" t="s">
        <v>121</v>
      </c>
      <c r="K111" t="s">
        <v>132</v>
      </c>
    </row>
    <row r="112" spans="3:11" x14ac:dyDescent="0.3">
      <c r="C112" t="s">
        <v>7</v>
      </c>
      <c r="D112" t="s">
        <v>36</v>
      </c>
      <c r="E112" t="s">
        <v>19</v>
      </c>
      <c r="F112" s="4">
        <v>2870</v>
      </c>
      <c r="G112" s="5">
        <v>300</v>
      </c>
      <c r="H112">
        <f>_xlfn.XLOOKUP(data[[#This Row],[Product]],products[Product],products[Cost per unit])</f>
        <v>7.64</v>
      </c>
      <c r="I112" s="16">
        <f>data[[#This Row],[Cost Per Unit]]*data[[#This Row],[Units]]</f>
        <v>2292</v>
      </c>
      <c r="J112" t="s">
        <v>118</v>
      </c>
      <c r="K112" t="s">
        <v>129</v>
      </c>
    </row>
    <row r="113" spans="3:11" x14ac:dyDescent="0.3">
      <c r="C113" t="s">
        <v>2</v>
      </c>
      <c r="D113" t="s">
        <v>36</v>
      </c>
      <c r="E113" t="s">
        <v>27</v>
      </c>
      <c r="F113" s="4">
        <v>798</v>
      </c>
      <c r="G113" s="5">
        <v>519</v>
      </c>
      <c r="H113">
        <f>_xlfn.XLOOKUP(data[[#This Row],[Product]],products[Product],products[Cost per unit])</f>
        <v>16.73</v>
      </c>
      <c r="I113" s="16">
        <f>data[[#This Row],[Cost Per Unit]]*data[[#This Row],[Units]]</f>
        <v>8682.8700000000008</v>
      </c>
      <c r="J113" t="s">
        <v>120</v>
      </c>
      <c r="K113" t="s">
        <v>131</v>
      </c>
    </row>
    <row r="114" spans="3:11" x14ac:dyDescent="0.3">
      <c r="C114" t="s">
        <v>41</v>
      </c>
      <c r="D114" t="s">
        <v>37</v>
      </c>
      <c r="E114" t="s">
        <v>21</v>
      </c>
      <c r="F114" s="4">
        <v>2933</v>
      </c>
      <c r="G114" s="5">
        <v>9</v>
      </c>
      <c r="H114">
        <f>_xlfn.XLOOKUP(data[[#This Row],[Product]],products[Product],products[Cost per unit])</f>
        <v>9</v>
      </c>
      <c r="I114" s="16">
        <f>data[[#This Row],[Cost Per Unit]]*data[[#This Row],[Units]]</f>
        <v>81</v>
      </c>
      <c r="J114" t="s">
        <v>116</v>
      </c>
      <c r="K114" t="s">
        <v>127</v>
      </c>
    </row>
    <row r="115" spans="3:11" x14ac:dyDescent="0.3">
      <c r="C115" t="s">
        <v>5</v>
      </c>
      <c r="D115" t="s">
        <v>35</v>
      </c>
      <c r="E115" t="s">
        <v>4</v>
      </c>
      <c r="F115" s="4">
        <v>2744</v>
      </c>
      <c r="G115" s="5">
        <v>9</v>
      </c>
      <c r="H115">
        <f>_xlfn.XLOOKUP(data[[#This Row],[Product]],products[Product],products[Cost per unit])</f>
        <v>11.88</v>
      </c>
      <c r="I115" s="16">
        <f>data[[#This Row],[Cost Per Unit]]*data[[#This Row],[Units]]</f>
        <v>106.92</v>
      </c>
      <c r="J115" t="s">
        <v>119</v>
      </c>
      <c r="K115" t="s">
        <v>130</v>
      </c>
    </row>
    <row r="116" spans="3:11" x14ac:dyDescent="0.3">
      <c r="C116" t="s">
        <v>40</v>
      </c>
      <c r="D116" t="s">
        <v>36</v>
      </c>
      <c r="E116" t="s">
        <v>33</v>
      </c>
      <c r="F116" s="4">
        <v>9772</v>
      </c>
      <c r="G116" s="5">
        <v>90</v>
      </c>
      <c r="H116">
        <f>_xlfn.XLOOKUP(data[[#This Row],[Product]],products[Product],products[Cost per unit])</f>
        <v>12.37</v>
      </c>
      <c r="I116" s="16">
        <f>data[[#This Row],[Cost Per Unit]]*data[[#This Row],[Units]]</f>
        <v>1113.3</v>
      </c>
      <c r="J116" t="s">
        <v>113</v>
      </c>
      <c r="K116" t="s">
        <v>124</v>
      </c>
    </row>
    <row r="117" spans="3:11" x14ac:dyDescent="0.3">
      <c r="C117" t="s">
        <v>7</v>
      </c>
      <c r="D117" t="s">
        <v>34</v>
      </c>
      <c r="E117" t="s">
        <v>25</v>
      </c>
      <c r="F117" s="4">
        <v>1568</v>
      </c>
      <c r="G117" s="5">
        <v>96</v>
      </c>
      <c r="H117">
        <f>_xlfn.XLOOKUP(data[[#This Row],[Product]],products[Product],products[Cost per unit])</f>
        <v>13.15</v>
      </c>
      <c r="I117" s="16">
        <f>data[[#This Row],[Cost Per Unit]]*data[[#This Row],[Units]]</f>
        <v>1262.4000000000001</v>
      </c>
      <c r="J117" t="s">
        <v>118</v>
      </c>
      <c r="K117" t="s">
        <v>129</v>
      </c>
    </row>
    <row r="118" spans="3:11" x14ac:dyDescent="0.3">
      <c r="C118" t="s">
        <v>2</v>
      </c>
      <c r="D118" t="s">
        <v>36</v>
      </c>
      <c r="E118" t="s">
        <v>16</v>
      </c>
      <c r="F118" s="4">
        <v>11417</v>
      </c>
      <c r="G118" s="5">
        <v>21</v>
      </c>
      <c r="H118">
        <f>_xlfn.XLOOKUP(data[[#This Row],[Product]],products[Product],products[Cost per unit])</f>
        <v>8.7899999999999991</v>
      </c>
      <c r="I118" s="16">
        <f>data[[#This Row],[Cost Per Unit]]*data[[#This Row],[Units]]</f>
        <v>184.58999999999997</v>
      </c>
      <c r="J118" t="s">
        <v>120</v>
      </c>
      <c r="K118" t="s">
        <v>131</v>
      </c>
    </row>
    <row r="119" spans="3:11" x14ac:dyDescent="0.3">
      <c r="C119" t="s">
        <v>40</v>
      </c>
      <c r="D119" t="s">
        <v>34</v>
      </c>
      <c r="E119" t="s">
        <v>26</v>
      </c>
      <c r="F119" s="4">
        <v>6748</v>
      </c>
      <c r="G119" s="5">
        <v>48</v>
      </c>
      <c r="H119">
        <f>_xlfn.XLOOKUP(data[[#This Row],[Product]],products[Product],products[Cost per unit])</f>
        <v>5.6</v>
      </c>
      <c r="I119" s="16">
        <f>data[[#This Row],[Cost Per Unit]]*data[[#This Row],[Units]]</f>
        <v>268.79999999999995</v>
      </c>
      <c r="J119" t="s">
        <v>113</v>
      </c>
      <c r="K119" t="s">
        <v>124</v>
      </c>
    </row>
    <row r="120" spans="3:11" x14ac:dyDescent="0.3">
      <c r="C120" t="s">
        <v>10</v>
      </c>
      <c r="D120" t="s">
        <v>36</v>
      </c>
      <c r="E120" t="s">
        <v>27</v>
      </c>
      <c r="F120" s="4">
        <v>1407</v>
      </c>
      <c r="G120" s="5">
        <v>72</v>
      </c>
      <c r="H120">
        <f>_xlfn.XLOOKUP(data[[#This Row],[Product]],products[Product],products[Cost per unit])</f>
        <v>16.73</v>
      </c>
      <c r="I120" s="16">
        <f>data[[#This Row],[Cost Per Unit]]*data[[#This Row],[Units]]</f>
        <v>1204.56</v>
      </c>
      <c r="J120" t="s">
        <v>122</v>
      </c>
      <c r="K120" t="s">
        <v>133</v>
      </c>
    </row>
    <row r="121" spans="3:11" x14ac:dyDescent="0.3">
      <c r="C121" t="s">
        <v>8</v>
      </c>
      <c r="D121" t="s">
        <v>35</v>
      </c>
      <c r="E121" t="s">
        <v>29</v>
      </c>
      <c r="F121" s="4">
        <v>2023</v>
      </c>
      <c r="G121" s="5">
        <v>168</v>
      </c>
      <c r="H121">
        <f>_xlfn.XLOOKUP(data[[#This Row],[Product]],products[Product],products[Cost per unit])</f>
        <v>7.16</v>
      </c>
      <c r="I121" s="16">
        <f>data[[#This Row],[Cost Per Unit]]*data[[#This Row],[Units]]</f>
        <v>1202.8800000000001</v>
      </c>
      <c r="J121" t="s">
        <v>114</v>
      </c>
      <c r="K121" t="s">
        <v>125</v>
      </c>
    </row>
    <row r="122" spans="3:11" x14ac:dyDescent="0.3">
      <c r="C122" t="s">
        <v>5</v>
      </c>
      <c r="D122" t="s">
        <v>39</v>
      </c>
      <c r="E122" t="s">
        <v>26</v>
      </c>
      <c r="F122" s="4">
        <v>5236</v>
      </c>
      <c r="G122" s="5">
        <v>51</v>
      </c>
      <c r="H122">
        <f>_xlfn.XLOOKUP(data[[#This Row],[Product]],products[Product],products[Cost per unit])</f>
        <v>5.6</v>
      </c>
      <c r="I122" s="16">
        <f>data[[#This Row],[Cost Per Unit]]*data[[#This Row],[Units]]</f>
        <v>285.59999999999997</v>
      </c>
      <c r="J122" t="s">
        <v>119</v>
      </c>
      <c r="K122" t="s">
        <v>130</v>
      </c>
    </row>
    <row r="123" spans="3:11" x14ac:dyDescent="0.3">
      <c r="C123" t="s">
        <v>41</v>
      </c>
      <c r="D123" t="s">
        <v>36</v>
      </c>
      <c r="E123" t="s">
        <v>19</v>
      </c>
      <c r="F123" s="4">
        <v>1925</v>
      </c>
      <c r="G123" s="5">
        <v>192</v>
      </c>
      <c r="H123">
        <f>_xlfn.XLOOKUP(data[[#This Row],[Product]],products[Product],products[Cost per unit])</f>
        <v>7.64</v>
      </c>
      <c r="I123" s="16">
        <f>data[[#This Row],[Cost Per Unit]]*data[[#This Row],[Units]]</f>
        <v>1466.8799999999999</v>
      </c>
      <c r="J123" t="s">
        <v>116</v>
      </c>
      <c r="K123" t="s">
        <v>127</v>
      </c>
    </row>
    <row r="124" spans="3:11" x14ac:dyDescent="0.3">
      <c r="C124" t="s">
        <v>7</v>
      </c>
      <c r="D124" t="s">
        <v>37</v>
      </c>
      <c r="E124" t="s">
        <v>14</v>
      </c>
      <c r="F124" s="4">
        <v>6608</v>
      </c>
      <c r="G124" s="5">
        <v>225</v>
      </c>
      <c r="H124">
        <f>_xlfn.XLOOKUP(data[[#This Row],[Product]],products[Product],products[Cost per unit])</f>
        <v>11.7</v>
      </c>
      <c r="I124" s="16">
        <f>data[[#This Row],[Cost Per Unit]]*data[[#This Row],[Units]]</f>
        <v>2632.5</v>
      </c>
      <c r="J124" t="s">
        <v>118</v>
      </c>
      <c r="K124" t="s">
        <v>129</v>
      </c>
    </row>
    <row r="125" spans="3:11" x14ac:dyDescent="0.3">
      <c r="C125" t="s">
        <v>6</v>
      </c>
      <c r="D125" t="s">
        <v>34</v>
      </c>
      <c r="E125" t="s">
        <v>26</v>
      </c>
      <c r="F125" s="4">
        <v>8008</v>
      </c>
      <c r="G125" s="5">
        <v>456</v>
      </c>
      <c r="H125">
        <f>_xlfn.XLOOKUP(data[[#This Row],[Product]],products[Product],products[Cost per unit])</f>
        <v>5.6</v>
      </c>
      <c r="I125" s="16">
        <f>data[[#This Row],[Cost Per Unit]]*data[[#This Row],[Units]]</f>
        <v>2553.6</v>
      </c>
      <c r="J125" t="s">
        <v>117</v>
      </c>
      <c r="K125" t="s">
        <v>128</v>
      </c>
    </row>
    <row r="126" spans="3:11" x14ac:dyDescent="0.3">
      <c r="C126" t="s">
        <v>10</v>
      </c>
      <c r="D126" t="s">
        <v>34</v>
      </c>
      <c r="E126" t="s">
        <v>25</v>
      </c>
      <c r="F126" s="4">
        <v>1428</v>
      </c>
      <c r="G126" s="5">
        <v>93</v>
      </c>
      <c r="H126">
        <f>_xlfn.XLOOKUP(data[[#This Row],[Product]],products[Product],products[Cost per unit])</f>
        <v>13.15</v>
      </c>
      <c r="I126" s="16">
        <f>data[[#This Row],[Cost Per Unit]]*data[[#This Row],[Units]]</f>
        <v>1222.95</v>
      </c>
      <c r="J126" t="s">
        <v>122</v>
      </c>
      <c r="K126" t="s">
        <v>133</v>
      </c>
    </row>
    <row r="127" spans="3:11" x14ac:dyDescent="0.3">
      <c r="C127" t="s">
        <v>6</v>
      </c>
      <c r="D127" t="s">
        <v>34</v>
      </c>
      <c r="E127" t="s">
        <v>4</v>
      </c>
      <c r="F127" s="4">
        <v>525</v>
      </c>
      <c r="G127" s="5">
        <v>48</v>
      </c>
      <c r="H127">
        <f>_xlfn.XLOOKUP(data[[#This Row],[Product]],products[Product],products[Cost per unit])</f>
        <v>11.88</v>
      </c>
      <c r="I127" s="16">
        <f>data[[#This Row],[Cost Per Unit]]*data[[#This Row],[Units]]</f>
        <v>570.24</v>
      </c>
      <c r="J127" t="s">
        <v>117</v>
      </c>
      <c r="K127" t="s">
        <v>128</v>
      </c>
    </row>
    <row r="128" spans="3:11" x14ac:dyDescent="0.3">
      <c r="C128" t="s">
        <v>6</v>
      </c>
      <c r="D128" t="s">
        <v>37</v>
      </c>
      <c r="E128" t="s">
        <v>18</v>
      </c>
      <c r="F128" s="4">
        <v>1505</v>
      </c>
      <c r="G128" s="5">
        <v>102</v>
      </c>
      <c r="H128">
        <f>_xlfn.XLOOKUP(data[[#This Row],[Product]],products[Product],products[Cost per unit])</f>
        <v>6.47</v>
      </c>
      <c r="I128" s="16">
        <f>data[[#This Row],[Cost Per Unit]]*data[[#This Row],[Units]]</f>
        <v>659.93999999999994</v>
      </c>
      <c r="J128" t="s">
        <v>117</v>
      </c>
      <c r="K128" t="s">
        <v>128</v>
      </c>
    </row>
    <row r="129" spans="3:11" x14ac:dyDescent="0.3">
      <c r="C129" t="s">
        <v>7</v>
      </c>
      <c r="D129" t="s">
        <v>35</v>
      </c>
      <c r="E129" t="s">
        <v>30</v>
      </c>
      <c r="F129" s="4">
        <v>6755</v>
      </c>
      <c r="G129" s="5">
        <v>252</v>
      </c>
      <c r="H129">
        <f>_xlfn.XLOOKUP(data[[#This Row],[Product]],products[Product],products[Cost per unit])</f>
        <v>14.49</v>
      </c>
      <c r="I129" s="16">
        <f>data[[#This Row],[Cost Per Unit]]*data[[#This Row],[Units]]</f>
        <v>3651.48</v>
      </c>
      <c r="J129" t="s">
        <v>118</v>
      </c>
      <c r="K129" t="s">
        <v>129</v>
      </c>
    </row>
    <row r="130" spans="3:11" x14ac:dyDescent="0.3">
      <c r="C130" t="s">
        <v>2</v>
      </c>
      <c r="D130" t="s">
        <v>37</v>
      </c>
      <c r="E130" t="s">
        <v>18</v>
      </c>
      <c r="F130" s="4">
        <v>11571</v>
      </c>
      <c r="G130" s="5">
        <v>138</v>
      </c>
      <c r="H130">
        <f>_xlfn.XLOOKUP(data[[#This Row],[Product]],products[Product],products[Cost per unit])</f>
        <v>6.47</v>
      </c>
      <c r="I130" s="16">
        <f>data[[#This Row],[Cost Per Unit]]*data[[#This Row],[Units]]</f>
        <v>892.86</v>
      </c>
      <c r="J130" t="s">
        <v>120</v>
      </c>
      <c r="K130" t="s">
        <v>131</v>
      </c>
    </row>
    <row r="131" spans="3:11" x14ac:dyDescent="0.3">
      <c r="C131" t="s">
        <v>40</v>
      </c>
      <c r="D131" t="s">
        <v>38</v>
      </c>
      <c r="E131" t="s">
        <v>25</v>
      </c>
      <c r="F131" s="4">
        <v>2541</v>
      </c>
      <c r="G131" s="5">
        <v>90</v>
      </c>
      <c r="H131">
        <f>_xlfn.XLOOKUP(data[[#This Row],[Product]],products[Product],products[Cost per unit])</f>
        <v>13.15</v>
      </c>
      <c r="I131" s="16">
        <f>data[[#This Row],[Cost Per Unit]]*data[[#This Row],[Units]]</f>
        <v>1183.5</v>
      </c>
      <c r="J131" t="s">
        <v>113</v>
      </c>
      <c r="K131" t="s">
        <v>124</v>
      </c>
    </row>
    <row r="132" spans="3:11" x14ac:dyDescent="0.3">
      <c r="C132" t="s">
        <v>41</v>
      </c>
      <c r="D132" t="s">
        <v>37</v>
      </c>
      <c r="E132" t="s">
        <v>30</v>
      </c>
      <c r="F132" s="4">
        <v>1526</v>
      </c>
      <c r="G132" s="5">
        <v>240</v>
      </c>
      <c r="H132">
        <f>_xlfn.XLOOKUP(data[[#This Row],[Product]],products[Product],products[Cost per unit])</f>
        <v>14.49</v>
      </c>
      <c r="I132" s="16">
        <f>data[[#This Row],[Cost Per Unit]]*data[[#This Row],[Units]]</f>
        <v>3477.6</v>
      </c>
      <c r="J132" t="s">
        <v>116</v>
      </c>
      <c r="K132" t="s">
        <v>127</v>
      </c>
    </row>
    <row r="133" spans="3:11" x14ac:dyDescent="0.3">
      <c r="C133" t="s">
        <v>40</v>
      </c>
      <c r="D133" t="s">
        <v>38</v>
      </c>
      <c r="E133" t="s">
        <v>4</v>
      </c>
      <c r="F133" s="4">
        <v>6125</v>
      </c>
      <c r="G133" s="5">
        <v>102</v>
      </c>
      <c r="H133">
        <f>_xlfn.XLOOKUP(data[[#This Row],[Product]],products[Product],products[Cost per unit])</f>
        <v>11.88</v>
      </c>
      <c r="I133" s="16">
        <f>data[[#This Row],[Cost Per Unit]]*data[[#This Row],[Units]]</f>
        <v>1211.76</v>
      </c>
      <c r="J133" t="s">
        <v>113</v>
      </c>
      <c r="K133" t="s">
        <v>124</v>
      </c>
    </row>
    <row r="134" spans="3:11" x14ac:dyDescent="0.3">
      <c r="C134" t="s">
        <v>41</v>
      </c>
      <c r="D134" t="s">
        <v>35</v>
      </c>
      <c r="E134" t="s">
        <v>27</v>
      </c>
      <c r="F134" s="4">
        <v>847</v>
      </c>
      <c r="G134" s="5">
        <v>129</v>
      </c>
      <c r="H134">
        <f>_xlfn.XLOOKUP(data[[#This Row],[Product]],products[Product],products[Cost per unit])</f>
        <v>16.73</v>
      </c>
      <c r="I134" s="16">
        <f>data[[#This Row],[Cost Per Unit]]*data[[#This Row],[Units]]</f>
        <v>2158.17</v>
      </c>
      <c r="J134" t="s">
        <v>116</v>
      </c>
      <c r="K134" t="s">
        <v>127</v>
      </c>
    </row>
    <row r="135" spans="3:11" x14ac:dyDescent="0.3">
      <c r="C135" t="s">
        <v>8</v>
      </c>
      <c r="D135" t="s">
        <v>35</v>
      </c>
      <c r="E135" t="s">
        <v>27</v>
      </c>
      <c r="F135" s="4">
        <v>4753</v>
      </c>
      <c r="G135" s="5">
        <v>300</v>
      </c>
      <c r="H135">
        <f>_xlfn.XLOOKUP(data[[#This Row],[Product]],products[Product],products[Cost per unit])</f>
        <v>16.73</v>
      </c>
      <c r="I135" s="16">
        <f>data[[#This Row],[Cost Per Unit]]*data[[#This Row],[Units]]</f>
        <v>5019</v>
      </c>
      <c r="J135" t="s">
        <v>114</v>
      </c>
      <c r="K135" t="s">
        <v>125</v>
      </c>
    </row>
    <row r="136" spans="3:11" x14ac:dyDescent="0.3">
      <c r="C136" t="s">
        <v>6</v>
      </c>
      <c r="D136" t="s">
        <v>38</v>
      </c>
      <c r="E136" t="s">
        <v>33</v>
      </c>
      <c r="F136" s="4">
        <v>959</v>
      </c>
      <c r="G136" s="5">
        <v>135</v>
      </c>
      <c r="H136">
        <f>_xlfn.XLOOKUP(data[[#This Row],[Product]],products[Product],products[Cost per unit])</f>
        <v>12.37</v>
      </c>
      <c r="I136" s="16">
        <f>data[[#This Row],[Cost Per Unit]]*data[[#This Row],[Units]]</f>
        <v>1669.9499999999998</v>
      </c>
      <c r="J136" t="s">
        <v>117</v>
      </c>
      <c r="K136" t="s">
        <v>128</v>
      </c>
    </row>
    <row r="137" spans="3:11" x14ac:dyDescent="0.3">
      <c r="C137" t="s">
        <v>7</v>
      </c>
      <c r="D137" t="s">
        <v>35</v>
      </c>
      <c r="E137" t="s">
        <v>24</v>
      </c>
      <c r="F137" s="4">
        <v>2793</v>
      </c>
      <c r="G137" s="5">
        <v>114</v>
      </c>
      <c r="H137">
        <f>_xlfn.XLOOKUP(data[[#This Row],[Product]],products[Product],products[Cost per unit])</f>
        <v>4.97</v>
      </c>
      <c r="I137" s="16">
        <f>data[[#This Row],[Cost Per Unit]]*data[[#This Row],[Units]]</f>
        <v>566.57999999999993</v>
      </c>
      <c r="J137" t="s">
        <v>118</v>
      </c>
      <c r="K137" t="s">
        <v>129</v>
      </c>
    </row>
    <row r="138" spans="3:11" x14ac:dyDescent="0.3">
      <c r="C138" t="s">
        <v>7</v>
      </c>
      <c r="D138" t="s">
        <v>35</v>
      </c>
      <c r="E138" t="s">
        <v>14</v>
      </c>
      <c r="F138" s="4">
        <v>4606</v>
      </c>
      <c r="G138" s="5">
        <v>63</v>
      </c>
      <c r="H138">
        <f>_xlfn.XLOOKUP(data[[#This Row],[Product]],products[Product],products[Cost per unit])</f>
        <v>11.7</v>
      </c>
      <c r="I138" s="16">
        <f>data[[#This Row],[Cost Per Unit]]*data[[#This Row],[Units]]</f>
        <v>737.09999999999991</v>
      </c>
      <c r="J138" t="s">
        <v>118</v>
      </c>
      <c r="K138" t="s">
        <v>129</v>
      </c>
    </row>
    <row r="139" spans="3:11" x14ac:dyDescent="0.3">
      <c r="C139" t="s">
        <v>7</v>
      </c>
      <c r="D139" t="s">
        <v>36</v>
      </c>
      <c r="E139" t="s">
        <v>29</v>
      </c>
      <c r="F139" s="4">
        <v>5551</v>
      </c>
      <c r="G139" s="5">
        <v>252</v>
      </c>
      <c r="H139">
        <f>_xlfn.XLOOKUP(data[[#This Row],[Product]],products[Product],products[Cost per unit])</f>
        <v>7.16</v>
      </c>
      <c r="I139" s="16">
        <f>data[[#This Row],[Cost Per Unit]]*data[[#This Row],[Units]]</f>
        <v>1804.32</v>
      </c>
      <c r="J139" t="s">
        <v>118</v>
      </c>
      <c r="K139" t="s">
        <v>129</v>
      </c>
    </row>
    <row r="140" spans="3:11" x14ac:dyDescent="0.3">
      <c r="C140" t="s">
        <v>10</v>
      </c>
      <c r="D140" t="s">
        <v>36</v>
      </c>
      <c r="E140" t="s">
        <v>32</v>
      </c>
      <c r="F140" s="4">
        <v>6657</v>
      </c>
      <c r="G140" s="5">
        <v>303</v>
      </c>
      <c r="H140">
        <f>_xlfn.XLOOKUP(data[[#This Row],[Product]],products[Product],products[Cost per unit])</f>
        <v>8.65</v>
      </c>
      <c r="I140" s="16">
        <f>data[[#This Row],[Cost Per Unit]]*data[[#This Row],[Units]]</f>
        <v>2620.9500000000003</v>
      </c>
      <c r="J140" t="s">
        <v>122</v>
      </c>
      <c r="K140" t="s">
        <v>133</v>
      </c>
    </row>
    <row r="141" spans="3:11" x14ac:dyDescent="0.3">
      <c r="C141" t="s">
        <v>7</v>
      </c>
      <c r="D141" t="s">
        <v>39</v>
      </c>
      <c r="E141" t="s">
        <v>17</v>
      </c>
      <c r="F141" s="4">
        <v>4438</v>
      </c>
      <c r="G141" s="5">
        <v>246</v>
      </c>
      <c r="H141">
        <f>_xlfn.XLOOKUP(data[[#This Row],[Product]],products[Product],products[Cost per unit])</f>
        <v>3.11</v>
      </c>
      <c r="I141" s="16">
        <f>data[[#This Row],[Cost Per Unit]]*data[[#This Row],[Units]]</f>
        <v>765.06</v>
      </c>
      <c r="J141" t="s">
        <v>118</v>
      </c>
      <c r="K141" t="s">
        <v>129</v>
      </c>
    </row>
    <row r="142" spans="3:11" x14ac:dyDescent="0.3">
      <c r="C142" t="s">
        <v>8</v>
      </c>
      <c r="D142" t="s">
        <v>38</v>
      </c>
      <c r="E142" t="s">
        <v>22</v>
      </c>
      <c r="F142" s="4">
        <v>168</v>
      </c>
      <c r="G142" s="5">
        <v>84</v>
      </c>
      <c r="H142">
        <f>_xlfn.XLOOKUP(data[[#This Row],[Product]],products[Product],products[Cost per unit])</f>
        <v>9.77</v>
      </c>
      <c r="I142" s="16">
        <f>data[[#This Row],[Cost Per Unit]]*data[[#This Row],[Units]]</f>
        <v>820.68</v>
      </c>
      <c r="J142" t="s">
        <v>114</v>
      </c>
      <c r="K142" t="s">
        <v>125</v>
      </c>
    </row>
    <row r="143" spans="3:11" x14ac:dyDescent="0.3">
      <c r="C143" t="s">
        <v>7</v>
      </c>
      <c r="D143" t="s">
        <v>34</v>
      </c>
      <c r="E143" t="s">
        <v>17</v>
      </c>
      <c r="F143" s="4">
        <v>7777</v>
      </c>
      <c r="G143" s="5">
        <v>39</v>
      </c>
      <c r="H143">
        <f>_xlfn.XLOOKUP(data[[#This Row],[Product]],products[Product],products[Cost per unit])</f>
        <v>3.11</v>
      </c>
      <c r="I143" s="16">
        <f>data[[#This Row],[Cost Per Unit]]*data[[#This Row],[Units]]</f>
        <v>121.28999999999999</v>
      </c>
      <c r="J143" t="s">
        <v>118</v>
      </c>
      <c r="K143" t="s">
        <v>129</v>
      </c>
    </row>
    <row r="144" spans="3:11" x14ac:dyDescent="0.3">
      <c r="C144" t="s">
        <v>5</v>
      </c>
      <c r="D144" t="s">
        <v>36</v>
      </c>
      <c r="E144" t="s">
        <v>17</v>
      </c>
      <c r="F144" s="4">
        <v>3339</v>
      </c>
      <c r="G144" s="5">
        <v>348</v>
      </c>
      <c r="H144">
        <f>_xlfn.XLOOKUP(data[[#This Row],[Product]],products[Product],products[Cost per unit])</f>
        <v>3.11</v>
      </c>
      <c r="I144" s="16">
        <f>data[[#This Row],[Cost Per Unit]]*data[[#This Row],[Units]]</f>
        <v>1082.28</v>
      </c>
      <c r="J144" t="s">
        <v>119</v>
      </c>
      <c r="K144" t="s">
        <v>130</v>
      </c>
    </row>
    <row r="145" spans="3:11" x14ac:dyDescent="0.3">
      <c r="C145" t="s">
        <v>7</v>
      </c>
      <c r="D145" t="s">
        <v>37</v>
      </c>
      <c r="E145" t="s">
        <v>33</v>
      </c>
      <c r="F145" s="4">
        <v>6391</v>
      </c>
      <c r="G145" s="5">
        <v>48</v>
      </c>
      <c r="H145">
        <f>_xlfn.XLOOKUP(data[[#This Row],[Product]],products[Product],products[Cost per unit])</f>
        <v>12.37</v>
      </c>
      <c r="I145" s="16">
        <f>data[[#This Row],[Cost Per Unit]]*data[[#This Row],[Units]]</f>
        <v>593.76</v>
      </c>
      <c r="J145" t="s">
        <v>118</v>
      </c>
      <c r="K145" t="s">
        <v>129</v>
      </c>
    </row>
    <row r="146" spans="3:11" x14ac:dyDescent="0.3">
      <c r="C146" t="s">
        <v>5</v>
      </c>
      <c r="D146" t="s">
        <v>37</v>
      </c>
      <c r="E146" t="s">
        <v>22</v>
      </c>
      <c r="F146" s="4">
        <v>518</v>
      </c>
      <c r="G146" s="5">
        <v>75</v>
      </c>
      <c r="H146">
        <f>_xlfn.XLOOKUP(data[[#This Row],[Product]],products[Product],products[Cost per unit])</f>
        <v>9.77</v>
      </c>
      <c r="I146" s="16">
        <f>data[[#This Row],[Cost Per Unit]]*data[[#This Row],[Units]]</f>
        <v>732.75</v>
      </c>
      <c r="J146" t="s">
        <v>119</v>
      </c>
      <c r="K146" t="s">
        <v>130</v>
      </c>
    </row>
    <row r="147" spans="3:11" x14ac:dyDescent="0.3">
      <c r="C147" t="s">
        <v>7</v>
      </c>
      <c r="D147" t="s">
        <v>38</v>
      </c>
      <c r="E147" t="s">
        <v>28</v>
      </c>
      <c r="F147" s="4">
        <v>5677</v>
      </c>
      <c r="G147" s="5">
        <v>258</v>
      </c>
      <c r="H147">
        <f>_xlfn.XLOOKUP(data[[#This Row],[Product]],products[Product],products[Cost per unit])</f>
        <v>10.38</v>
      </c>
      <c r="I147" s="16">
        <f>data[[#This Row],[Cost Per Unit]]*data[[#This Row],[Units]]</f>
        <v>2678.0400000000004</v>
      </c>
      <c r="J147" t="s">
        <v>118</v>
      </c>
      <c r="K147" t="s">
        <v>129</v>
      </c>
    </row>
    <row r="148" spans="3:11" x14ac:dyDescent="0.3">
      <c r="C148" t="s">
        <v>6</v>
      </c>
      <c r="D148" t="s">
        <v>39</v>
      </c>
      <c r="E148" t="s">
        <v>17</v>
      </c>
      <c r="F148" s="4">
        <v>6048</v>
      </c>
      <c r="G148" s="5">
        <v>27</v>
      </c>
      <c r="H148">
        <f>_xlfn.XLOOKUP(data[[#This Row],[Product]],products[Product],products[Cost per unit])</f>
        <v>3.11</v>
      </c>
      <c r="I148" s="16">
        <f>data[[#This Row],[Cost Per Unit]]*data[[#This Row],[Units]]</f>
        <v>83.97</v>
      </c>
      <c r="J148" t="s">
        <v>117</v>
      </c>
      <c r="K148" t="s">
        <v>128</v>
      </c>
    </row>
    <row r="149" spans="3:11" x14ac:dyDescent="0.3">
      <c r="C149" t="s">
        <v>8</v>
      </c>
      <c r="D149" t="s">
        <v>38</v>
      </c>
      <c r="E149" t="s">
        <v>32</v>
      </c>
      <c r="F149" s="4">
        <v>3752</v>
      </c>
      <c r="G149" s="5">
        <v>213</v>
      </c>
      <c r="H149">
        <f>_xlfn.XLOOKUP(data[[#This Row],[Product]],products[Product],products[Cost per unit])</f>
        <v>8.65</v>
      </c>
      <c r="I149" s="16">
        <f>data[[#This Row],[Cost Per Unit]]*data[[#This Row],[Units]]</f>
        <v>1842.45</v>
      </c>
      <c r="J149" t="s">
        <v>114</v>
      </c>
      <c r="K149" t="s">
        <v>125</v>
      </c>
    </row>
    <row r="150" spans="3:11" x14ac:dyDescent="0.3">
      <c r="C150" t="s">
        <v>5</v>
      </c>
      <c r="D150" t="s">
        <v>35</v>
      </c>
      <c r="E150" t="s">
        <v>29</v>
      </c>
      <c r="F150" s="4">
        <v>4480</v>
      </c>
      <c r="G150" s="5">
        <v>357</v>
      </c>
      <c r="H150">
        <f>_xlfn.XLOOKUP(data[[#This Row],[Product]],products[Product],products[Cost per unit])</f>
        <v>7.16</v>
      </c>
      <c r="I150" s="16">
        <f>data[[#This Row],[Cost Per Unit]]*data[[#This Row],[Units]]</f>
        <v>2556.12</v>
      </c>
      <c r="J150" t="s">
        <v>119</v>
      </c>
      <c r="K150" t="s">
        <v>130</v>
      </c>
    </row>
    <row r="151" spans="3:11" x14ac:dyDescent="0.3">
      <c r="C151" t="s">
        <v>9</v>
      </c>
      <c r="D151" t="s">
        <v>37</v>
      </c>
      <c r="E151" t="s">
        <v>4</v>
      </c>
      <c r="F151" s="4">
        <v>259</v>
      </c>
      <c r="G151" s="5">
        <v>207</v>
      </c>
      <c r="H151">
        <f>_xlfn.XLOOKUP(data[[#This Row],[Product]],products[Product],products[Cost per unit])</f>
        <v>11.88</v>
      </c>
      <c r="I151" s="16">
        <f>data[[#This Row],[Cost Per Unit]]*data[[#This Row],[Units]]</f>
        <v>2459.1600000000003</v>
      </c>
      <c r="J151" t="s">
        <v>115</v>
      </c>
      <c r="K151" t="s">
        <v>126</v>
      </c>
    </row>
    <row r="152" spans="3:11" x14ac:dyDescent="0.3">
      <c r="C152" t="s">
        <v>8</v>
      </c>
      <c r="D152" t="s">
        <v>37</v>
      </c>
      <c r="E152" t="s">
        <v>30</v>
      </c>
      <c r="F152" s="4">
        <v>42</v>
      </c>
      <c r="G152" s="5">
        <v>150</v>
      </c>
      <c r="H152">
        <f>_xlfn.XLOOKUP(data[[#This Row],[Product]],products[Product],products[Cost per unit])</f>
        <v>14.49</v>
      </c>
      <c r="I152" s="16">
        <f>data[[#This Row],[Cost Per Unit]]*data[[#This Row],[Units]]</f>
        <v>2173.5</v>
      </c>
      <c r="J152" t="s">
        <v>114</v>
      </c>
      <c r="K152" t="s">
        <v>125</v>
      </c>
    </row>
    <row r="153" spans="3:11" x14ac:dyDescent="0.3">
      <c r="C153" t="s">
        <v>41</v>
      </c>
      <c r="D153" t="s">
        <v>36</v>
      </c>
      <c r="E153" t="s">
        <v>26</v>
      </c>
      <c r="F153" s="4">
        <v>98</v>
      </c>
      <c r="G153" s="5">
        <v>204</v>
      </c>
      <c r="H153">
        <f>_xlfn.XLOOKUP(data[[#This Row],[Product]],products[Product],products[Cost per unit])</f>
        <v>5.6</v>
      </c>
      <c r="I153" s="16">
        <f>data[[#This Row],[Cost Per Unit]]*data[[#This Row],[Units]]</f>
        <v>1142.3999999999999</v>
      </c>
      <c r="J153" t="s">
        <v>116</v>
      </c>
      <c r="K153" t="s">
        <v>127</v>
      </c>
    </row>
    <row r="154" spans="3:11" x14ac:dyDescent="0.3">
      <c r="C154" t="s">
        <v>7</v>
      </c>
      <c r="D154" t="s">
        <v>35</v>
      </c>
      <c r="E154" t="s">
        <v>27</v>
      </c>
      <c r="F154" s="4">
        <v>2478</v>
      </c>
      <c r="G154" s="5">
        <v>21</v>
      </c>
      <c r="H154">
        <f>_xlfn.XLOOKUP(data[[#This Row],[Product]],products[Product],products[Cost per unit])</f>
        <v>16.73</v>
      </c>
      <c r="I154" s="16">
        <f>data[[#This Row],[Cost Per Unit]]*data[[#This Row],[Units]]</f>
        <v>351.33</v>
      </c>
      <c r="J154" t="s">
        <v>118</v>
      </c>
      <c r="K154" t="s">
        <v>129</v>
      </c>
    </row>
    <row r="155" spans="3:11" x14ac:dyDescent="0.3">
      <c r="C155" t="s">
        <v>41</v>
      </c>
      <c r="D155" t="s">
        <v>34</v>
      </c>
      <c r="E155" t="s">
        <v>33</v>
      </c>
      <c r="F155" s="4">
        <v>7847</v>
      </c>
      <c r="G155" s="5">
        <v>174</v>
      </c>
      <c r="H155">
        <f>_xlfn.XLOOKUP(data[[#This Row],[Product]],products[Product],products[Cost per unit])</f>
        <v>12.37</v>
      </c>
      <c r="I155" s="16">
        <f>data[[#This Row],[Cost Per Unit]]*data[[#This Row],[Units]]</f>
        <v>2152.3799999999997</v>
      </c>
      <c r="J155" t="s">
        <v>116</v>
      </c>
      <c r="K155" t="s">
        <v>127</v>
      </c>
    </row>
    <row r="156" spans="3:11" x14ac:dyDescent="0.3">
      <c r="C156" t="s">
        <v>2</v>
      </c>
      <c r="D156" t="s">
        <v>37</v>
      </c>
      <c r="E156" t="s">
        <v>17</v>
      </c>
      <c r="F156" s="4">
        <v>9926</v>
      </c>
      <c r="G156" s="5">
        <v>201</v>
      </c>
      <c r="H156">
        <f>_xlfn.XLOOKUP(data[[#This Row],[Product]],products[Product],products[Cost per unit])</f>
        <v>3.11</v>
      </c>
      <c r="I156" s="16">
        <f>data[[#This Row],[Cost Per Unit]]*data[[#This Row],[Units]]</f>
        <v>625.11</v>
      </c>
      <c r="J156" t="s">
        <v>120</v>
      </c>
      <c r="K156" t="s">
        <v>131</v>
      </c>
    </row>
    <row r="157" spans="3:11" x14ac:dyDescent="0.3">
      <c r="C157" t="s">
        <v>8</v>
      </c>
      <c r="D157" t="s">
        <v>38</v>
      </c>
      <c r="E157" t="s">
        <v>13</v>
      </c>
      <c r="F157" s="4">
        <v>819</v>
      </c>
      <c r="G157" s="5">
        <v>510</v>
      </c>
      <c r="H157">
        <f>_xlfn.XLOOKUP(data[[#This Row],[Product]],products[Product],products[Cost per unit])</f>
        <v>9.33</v>
      </c>
      <c r="I157" s="16">
        <f>data[[#This Row],[Cost Per Unit]]*data[[#This Row],[Units]]</f>
        <v>4758.3</v>
      </c>
      <c r="J157" t="s">
        <v>114</v>
      </c>
      <c r="K157" t="s">
        <v>125</v>
      </c>
    </row>
    <row r="158" spans="3:11" x14ac:dyDescent="0.3">
      <c r="C158" t="s">
        <v>6</v>
      </c>
      <c r="D158" t="s">
        <v>39</v>
      </c>
      <c r="E158" t="s">
        <v>29</v>
      </c>
      <c r="F158" s="4">
        <v>3052</v>
      </c>
      <c r="G158" s="5">
        <v>378</v>
      </c>
      <c r="H158">
        <f>_xlfn.XLOOKUP(data[[#This Row],[Product]],products[Product],products[Cost per unit])</f>
        <v>7.16</v>
      </c>
      <c r="I158" s="16">
        <f>data[[#This Row],[Cost Per Unit]]*data[[#This Row],[Units]]</f>
        <v>2706.48</v>
      </c>
      <c r="J158" t="s">
        <v>117</v>
      </c>
      <c r="K158" t="s">
        <v>128</v>
      </c>
    </row>
    <row r="159" spans="3:11" x14ac:dyDescent="0.3">
      <c r="C159" t="s">
        <v>9</v>
      </c>
      <c r="D159" t="s">
        <v>34</v>
      </c>
      <c r="E159" t="s">
        <v>21</v>
      </c>
      <c r="F159" s="4">
        <v>6832</v>
      </c>
      <c r="G159" s="5">
        <v>27</v>
      </c>
      <c r="H159">
        <f>_xlfn.XLOOKUP(data[[#This Row],[Product]],products[Product],products[Cost per unit])</f>
        <v>9</v>
      </c>
      <c r="I159" s="16">
        <f>data[[#This Row],[Cost Per Unit]]*data[[#This Row],[Units]]</f>
        <v>243</v>
      </c>
      <c r="J159" t="s">
        <v>115</v>
      </c>
      <c r="K159" t="s">
        <v>126</v>
      </c>
    </row>
    <row r="160" spans="3:11" x14ac:dyDescent="0.3">
      <c r="C160" t="s">
        <v>2</v>
      </c>
      <c r="D160" t="s">
        <v>39</v>
      </c>
      <c r="E160" t="s">
        <v>16</v>
      </c>
      <c r="F160" s="4">
        <v>2016</v>
      </c>
      <c r="G160" s="5">
        <v>117</v>
      </c>
      <c r="H160">
        <f>_xlfn.XLOOKUP(data[[#This Row],[Product]],products[Product],products[Cost per unit])</f>
        <v>8.7899999999999991</v>
      </c>
      <c r="I160" s="16">
        <f>data[[#This Row],[Cost Per Unit]]*data[[#This Row],[Units]]</f>
        <v>1028.4299999999998</v>
      </c>
      <c r="J160" t="s">
        <v>120</v>
      </c>
      <c r="K160" t="s">
        <v>131</v>
      </c>
    </row>
    <row r="161" spans="3:11" x14ac:dyDescent="0.3">
      <c r="C161" t="s">
        <v>6</v>
      </c>
      <c r="D161" t="s">
        <v>38</v>
      </c>
      <c r="E161" t="s">
        <v>21</v>
      </c>
      <c r="F161" s="4">
        <v>7322</v>
      </c>
      <c r="G161" s="5">
        <v>36</v>
      </c>
      <c r="H161">
        <f>_xlfn.XLOOKUP(data[[#This Row],[Product]],products[Product],products[Cost per unit])</f>
        <v>9</v>
      </c>
      <c r="I161" s="16">
        <f>data[[#This Row],[Cost Per Unit]]*data[[#This Row],[Units]]</f>
        <v>324</v>
      </c>
      <c r="J161" t="s">
        <v>117</v>
      </c>
      <c r="K161" t="s">
        <v>128</v>
      </c>
    </row>
    <row r="162" spans="3:11" x14ac:dyDescent="0.3">
      <c r="C162" t="s">
        <v>8</v>
      </c>
      <c r="D162" t="s">
        <v>35</v>
      </c>
      <c r="E162" t="s">
        <v>33</v>
      </c>
      <c r="F162" s="4">
        <v>357</v>
      </c>
      <c r="G162" s="5">
        <v>126</v>
      </c>
      <c r="H162">
        <f>_xlfn.XLOOKUP(data[[#This Row],[Product]],products[Product],products[Cost per unit])</f>
        <v>12.37</v>
      </c>
      <c r="I162" s="16">
        <f>data[[#This Row],[Cost Per Unit]]*data[[#This Row],[Units]]</f>
        <v>1558.62</v>
      </c>
      <c r="J162" t="s">
        <v>114</v>
      </c>
      <c r="K162" t="s">
        <v>125</v>
      </c>
    </row>
    <row r="163" spans="3:11" x14ac:dyDescent="0.3">
      <c r="C163" t="s">
        <v>9</v>
      </c>
      <c r="D163" t="s">
        <v>39</v>
      </c>
      <c r="E163" t="s">
        <v>25</v>
      </c>
      <c r="F163" s="4">
        <v>3192</v>
      </c>
      <c r="G163" s="5">
        <v>72</v>
      </c>
      <c r="H163">
        <f>_xlfn.XLOOKUP(data[[#This Row],[Product]],products[Product],products[Cost per unit])</f>
        <v>13.15</v>
      </c>
      <c r="I163" s="16">
        <f>data[[#This Row],[Cost Per Unit]]*data[[#This Row],[Units]]</f>
        <v>946.80000000000007</v>
      </c>
      <c r="J163" t="s">
        <v>115</v>
      </c>
      <c r="K163" t="s">
        <v>126</v>
      </c>
    </row>
    <row r="164" spans="3:11" x14ac:dyDescent="0.3">
      <c r="C164" t="s">
        <v>7</v>
      </c>
      <c r="D164" t="s">
        <v>36</v>
      </c>
      <c r="E164" t="s">
        <v>22</v>
      </c>
      <c r="F164" s="4">
        <v>8435</v>
      </c>
      <c r="G164" s="5">
        <v>42</v>
      </c>
      <c r="H164">
        <f>_xlfn.XLOOKUP(data[[#This Row],[Product]],products[Product],products[Cost per unit])</f>
        <v>9.77</v>
      </c>
      <c r="I164" s="16">
        <f>data[[#This Row],[Cost Per Unit]]*data[[#This Row],[Units]]</f>
        <v>410.34</v>
      </c>
      <c r="J164" t="s">
        <v>118</v>
      </c>
      <c r="K164" t="s">
        <v>129</v>
      </c>
    </row>
    <row r="165" spans="3:11" x14ac:dyDescent="0.3">
      <c r="C165" t="s">
        <v>40</v>
      </c>
      <c r="D165" t="s">
        <v>39</v>
      </c>
      <c r="E165" t="s">
        <v>29</v>
      </c>
      <c r="F165" s="4">
        <v>0</v>
      </c>
      <c r="G165" s="5">
        <v>135</v>
      </c>
      <c r="H165">
        <f>_xlfn.XLOOKUP(data[[#This Row],[Product]],products[Product],products[Cost per unit])</f>
        <v>7.16</v>
      </c>
      <c r="I165" s="16">
        <f>data[[#This Row],[Cost Per Unit]]*data[[#This Row],[Units]]</f>
        <v>966.6</v>
      </c>
      <c r="J165" t="s">
        <v>113</v>
      </c>
      <c r="K165" t="s">
        <v>124</v>
      </c>
    </row>
    <row r="166" spans="3:11" x14ac:dyDescent="0.3">
      <c r="C166" t="s">
        <v>7</v>
      </c>
      <c r="D166" t="s">
        <v>34</v>
      </c>
      <c r="E166" t="s">
        <v>24</v>
      </c>
      <c r="F166" s="4">
        <v>8862</v>
      </c>
      <c r="G166" s="5">
        <v>189</v>
      </c>
      <c r="H166">
        <f>_xlfn.XLOOKUP(data[[#This Row],[Product]],products[Product],products[Cost per unit])</f>
        <v>4.97</v>
      </c>
      <c r="I166" s="16">
        <f>data[[#This Row],[Cost Per Unit]]*data[[#This Row],[Units]]</f>
        <v>939.32999999999993</v>
      </c>
      <c r="J166" t="s">
        <v>118</v>
      </c>
      <c r="K166" t="s">
        <v>129</v>
      </c>
    </row>
    <row r="167" spans="3:11" x14ac:dyDescent="0.3">
      <c r="C167" t="s">
        <v>6</v>
      </c>
      <c r="D167" t="s">
        <v>37</v>
      </c>
      <c r="E167" t="s">
        <v>28</v>
      </c>
      <c r="F167" s="4">
        <v>3556</v>
      </c>
      <c r="G167" s="5">
        <v>459</v>
      </c>
      <c r="H167">
        <f>_xlfn.XLOOKUP(data[[#This Row],[Product]],products[Product],products[Cost per unit])</f>
        <v>10.38</v>
      </c>
      <c r="I167" s="16">
        <f>data[[#This Row],[Cost Per Unit]]*data[[#This Row],[Units]]</f>
        <v>4764.42</v>
      </c>
      <c r="J167" t="s">
        <v>117</v>
      </c>
      <c r="K167" t="s">
        <v>128</v>
      </c>
    </row>
    <row r="168" spans="3:11" x14ac:dyDescent="0.3">
      <c r="C168" t="s">
        <v>5</v>
      </c>
      <c r="D168" t="s">
        <v>34</v>
      </c>
      <c r="E168" t="s">
        <v>15</v>
      </c>
      <c r="F168" s="4">
        <v>7280</v>
      </c>
      <c r="G168" s="5">
        <v>201</v>
      </c>
      <c r="H168">
        <f>_xlfn.XLOOKUP(data[[#This Row],[Product]],products[Product],products[Cost per unit])</f>
        <v>11.73</v>
      </c>
      <c r="I168" s="16">
        <f>data[[#This Row],[Cost Per Unit]]*data[[#This Row],[Units]]</f>
        <v>2357.73</v>
      </c>
      <c r="J168" t="s">
        <v>119</v>
      </c>
      <c r="K168" t="s">
        <v>130</v>
      </c>
    </row>
    <row r="169" spans="3:11" x14ac:dyDescent="0.3">
      <c r="C169" t="s">
        <v>6</v>
      </c>
      <c r="D169" t="s">
        <v>34</v>
      </c>
      <c r="E169" t="s">
        <v>30</v>
      </c>
      <c r="F169" s="4">
        <v>3402</v>
      </c>
      <c r="G169" s="5">
        <v>366</v>
      </c>
      <c r="H169">
        <f>_xlfn.XLOOKUP(data[[#This Row],[Product]],products[Product],products[Cost per unit])</f>
        <v>14.49</v>
      </c>
      <c r="I169" s="16">
        <f>data[[#This Row],[Cost Per Unit]]*data[[#This Row],[Units]]</f>
        <v>5303.34</v>
      </c>
      <c r="J169" t="s">
        <v>117</v>
      </c>
      <c r="K169" t="s">
        <v>128</v>
      </c>
    </row>
    <row r="170" spans="3:11" x14ac:dyDescent="0.3">
      <c r="C170" t="s">
        <v>3</v>
      </c>
      <c r="D170" t="s">
        <v>37</v>
      </c>
      <c r="E170" t="s">
        <v>29</v>
      </c>
      <c r="F170" s="4">
        <v>4592</v>
      </c>
      <c r="G170" s="5">
        <v>324</v>
      </c>
      <c r="H170">
        <f>_xlfn.XLOOKUP(data[[#This Row],[Product]],products[Product],products[Cost per unit])</f>
        <v>7.16</v>
      </c>
      <c r="I170" s="16">
        <f>data[[#This Row],[Cost Per Unit]]*data[[#This Row],[Units]]</f>
        <v>2319.84</v>
      </c>
      <c r="J170" t="s">
        <v>121</v>
      </c>
      <c r="K170" t="s">
        <v>132</v>
      </c>
    </row>
    <row r="171" spans="3:11" x14ac:dyDescent="0.3">
      <c r="C171" t="s">
        <v>9</v>
      </c>
      <c r="D171" t="s">
        <v>35</v>
      </c>
      <c r="E171" t="s">
        <v>15</v>
      </c>
      <c r="F171" s="4">
        <v>7833</v>
      </c>
      <c r="G171" s="5">
        <v>243</v>
      </c>
      <c r="H171">
        <f>_xlfn.XLOOKUP(data[[#This Row],[Product]],products[Product],products[Cost per unit])</f>
        <v>11.73</v>
      </c>
      <c r="I171" s="16">
        <f>data[[#This Row],[Cost Per Unit]]*data[[#This Row],[Units]]</f>
        <v>2850.3900000000003</v>
      </c>
      <c r="J171" t="s">
        <v>115</v>
      </c>
      <c r="K171" t="s">
        <v>126</v>
      </c>
    </row>
    <row r="172" spans="3:11" x14ac:dyDescent="0.3">
      <c r="C172" t="s">
        <v>2</v>
      </c>
      <c r="D172" t="s">
        <v>39</v>
      </c>
      <c r="E172" t="s">
        <v>21</v>
      </c>
      <c r="F172" s="4">
        <v>7651</v>
      </c>
      <c r="G172" s="5">
        <v>213</v>
      </c>
      <c r="H172">
        <f>_xlfn.XLOOKUP(data[[#This Row],[Product]],products[Product],products[Cost per unit])</f>
        <v>9</v>
      </c>
      <c r="I172" s="16">
        <f>data[[#This Row],[Cost Per Unit]]*data[[#This Row],[Units]]</f>
        <v>1917</v>
      </c>
      <c r="J172" t="s">
        <v>120</v>
      </c>
      <c r="K172" t="s">
        <v>131</v>
      </c>
    </row>
    <row r="173" spans="3:11" x14ac:dyDescent="0.3">
      <c r="C173" t="s">
        <v>40</v>
      </c>
      <c r="D173" t="s">
        <v>35</v>
      </c>
      <c r="E173" t="s">
        <v>30</v>
      </c>
      <c r="F173" s="4">
        <v>2275</v>
      </c>
      <c r="G173" s="5">
        <v>447</v>
      </c>
      <c r="H173">
        <f>_xlfn.XLOOKUP(data[[#This Row],[Product]],products[Product],products[Cost per unit])</f>
        <v>14.49</v>
      </c>
      <c r="I173" s="16">
        <f>data[[#This Row],[Cost Per Unit]]*data[[#This Row],[Units]]</f>
        <v>6477.03</v>
      </c>
      <c r="J173" t="s">
        <v>113</v>
      </c>
      <c r="K173" t="s">
        <v>124</v>
      </c>
    </row>
    <row r="174" spans="3:11" x14ac:dyDescent="0.3">
      <c r="C174" t="s">
        <v>40</v>
      </c>
      <c r="D174" t="s">
        <v>38</v>
      </c>
      <c r="E174" t="s">
        <v>13</v>
      </c>
      <c r="F174" s="4">
        <v>5670</v>
      </c>
      <c r="G174" s="5">
        <v>297</v>
      </c>
      <c r="H174">
        <f>_xlfn.XLOOKUP(data[[#This Row],[Product]],products[Product],products[Cost per unit])</f>
        <v>9.33</v>
      </c>
      <c r="I174" s="16">
        <f>data[[#This Row],[Cost Per Unit]]*data[[#This Row],[Units]]</f>
        <v>2771.01</v>
      </c>
      <c r="J174" t="s">
        <v>113</v>
      </c>
      <c r="K174" t="s">
        <v>124</v>
      </c>
    </row>
    <row r="175" spans="3:11" x14ac:dyDescent="0.3">
      <c r="C175" t="s">
        <v>7</v>
      </c>
      <c r="D175" t="s">
        <v>35</v>
      </c>
      <c r="E175" t="s">
        <v>16</v>
      </c>
      <c r="F175" s="4">
        <v>2135</v>
      </c>
      <c r="G175" s="5">
        <v>27</v>
      </c>
      <c r="H175">
        <f>_xlfn.XLOOKUP(data[[#This Row],[Product]],products[Product],products[Cost per unit])</f>
        <v>8.7899999999999991</v>
      </c>
      <c r="I175" s="16">
        <f>data[[#This Row],[Cost Per Unit]]*data[[#This Row],[Units]]</f>
        <v>237.32999999999998</v>
      </c>
      <c r="J175" t="s">
        <v>118</v>
      </c>
      <c r="K175" t="s">
        <v>129</v>
      </c>
    </row>
    <row r="176" spans="3:11" x14ac:dyDescent="0.3">
      <c r="C176" t="s">
        <v>40</v>
      </c>
      <c r="D176" t="s">
        <v>34</v>
      </c>
      <c r="E176" t="s">
        <v>23</v>
      </c>
      <c r="F176" s="4">
        <v>2779</v>
      </c>
      <c r="G176" s="5">
        <v>75</v>
      </c>
      <c r="H176">
        <f>_xlfn.XLOOKUP(data[[#This Row],[Product]],products[Product],products[Cost per unit])</f>
        <v>6.49</v>
      </c>
      <c r="I176" s="16">
        <f>data[[#This Row],[Cost Per Unit]]*data[[#This Row],[Units]]</f>
        <v>486.75</v>
      </c>
      <c r="J176" t="s">
        <v>113</v>
      </c>
      <c r="K176" t="s">
        <v>124</v>
      </c>
    </row>
    <row r="177" spans="3:11" x14ac:dyDescent="0.3">
      <c r="C177" t="s">
        <v>10</v>
      </c>
      <c r="D177" t="s">
        <v>39</v>
      </c>
      <c r="E177" t="s">
        <v>33</v>
      </c>
      <c r="F177" s="4">
        <v>12950</v>
      </c>
      <c r="G177" s="5">
        <v>30</v>
      </c>
      <c r="H177">
        <f>_xlfn.XLOOKUP(data[[#This Row],[Product]],products[Product],products[Cost per unit])</f>
        <v>12.37</v>
      </c>
      <c r="I177" s="16">
        <f>data[[#This Row],[Cost Per Unit]]*data[[#This Row],[Units]]</f>
        <v>371.09999999999997</v>
      </c>
      <c r="J177" t="s">
        <v>122</v>
      </c>
      <c r="K177" t="s">
        <v>133</v>
      </c>
    </row>
    <row r="178" spans="3:11" x14ac:dyDescent="0.3">
      <c r="C178" t="s">
        <v>7</v>
      </c>
      <c r="D178" t="s">
        <v>36</v>
      </c>
      <c r="E178" t="s">
        <v>18</v>
      </c>
      <c r="F178" s="4">
        <v>2646</v>
      </c>
      <c r="G178" s="5">
        <v>177</v>
      </c>
      <c r="H178">
        <f>_xlfn.XLOOKUP(data[[#This Row],[Product]],products[Product],products[Cost per unit])</f>
        <v>6.47</v>
      </c>
      <c r="I178" s="16">
        <f>data[[#This Row],[Cost Per Unit]]*data[[#This Row],[Units]]</f>
        <v>1145.19</v>
      </c>
      <c r="J178" t="s">
        <v>118</v>
      </c>
      <c r="K178" t="s">
        <v>129</v>
      </c>
    </row>
    <row r="179" spans="3:11" x14ac:dyDescent="0.3">
      <c r="C179" t="s">
        <v>40</v>
      </c>
      <c r="D179" t="s">
        <v>34</v>
      </c>
      <c r="E179" t="s">
        <v>33</v>
      </c>
      <c r="F179" s="4">
        <v>3794</v>
      </c>
      <c r="G179" s="5">
        <v>159</v>
      </c>
      <c r="H179">
        <f>_xlfn.XLOOKUP(data[[#This Row],[Product]],products[Product],products[Cost per unit])</f>
        <v>12.37</v>
      </c>
      <c r="I179" s="16">
        <f>data[[#This Row],[Cost Per Unit]]*data[[#This Row],[Units]]</f>
        <v>1966.83</v>
      </c>
      <c r="J179" t="s">
        <v>113</v>
      </c>
      <c r="K179" t="s">
        <v>124</v>
      </c>
    </row>
    <row r="180" spans="3:11" x14ac:dyDescent="0.3">
      <c r="C180" t="s">
        <v>3</v>
      </c>
      <c r="D180" t="s">
        <v>35</v>
      </c>
      <c r="E180" t="s">
        <v>33</v>
      </c>
      <c r="F180" s="4">
        <v>819</v>
      </c>
      <c r="G180" s="5">
        <v>306</v>
      </c>
      <c r="H180">
        <f>_xlfn.XLOOKUP(data[[#This Row],[Product]],products[Product],products[Cost per unit])</f>
        <v>12.37</v>
      </c>
      <c r="I180" s="16">
        <f>data[[#This Row],[Cost Per Unit]]*data[[#This Row],[Units]]</f>
        <v>3785.22</v>
      </c>
      <c r="J180" t="s">
        <v>121</v>
      </c>
      <c r="K180" t="s">
        <v>132</v>
      </c>
    </row>
    <row r="181" spans="3:11" x14ac:dyDescent="0.3">
      <c r="C181" t="s">
        <v>3</v>
      </c>
      <c r="D181" t="s">
        <v>34</v>
      </c>
      <c r="E181" t="s">
        <v>20</v>
      </c>
      <c r="F181" s="4">
        <v>2583</v>
      </c>
      <c r="G181" s="5">
        <v>18</v>
      </c>
      <c r="H181">
        <f>_xlfn.XLOOKUP(data[[#This Row],[Product]],products[Product],products[Cost per unit])</f>
        <v>10.62</v>
      </c>
      <c r="I181" s="16">
        <f>data[[#This Row],[Cost Per Unit]]*data[[#This Row],[Units]]</f>
        <v>191.16</v>
      </c>
      <c r="J181" t="s">
        <v>121</v>
      </c>
      <c r="K181" t="s">
        <v>132</v>
      </c>
    </row>
    <row r="182" spans="3:11" x14ac:dyDescent="0.3">
      <c r="C182" t="s">
        <v>7</v>
      </c>
      <c r="D182" t="s">
        <v>35</v>
      </c>
      <c r="E182" t="s">
        <v>19</v>
      </c>
      <c r="F182" s="4">
        <v>4585</v>
      </c>
      <c r="G182" s="5">
        <v>240</v>
      </c>
      <c r="H182">
        <f>_xlfn.XLOOKUP(data[[#This Row],[Product]],products[Product],products[Cost per unit])</f>
        <v>7.64</v>
      </c>
      <c r="I182" s="16">
        <f>data[[#This Row],[Cost Per Unit]]*data[[#This Row],[Units]]</f>
        <v>1833.6</v>
      </c>
      <c r="J182" t="s">
        <v>118</v>
      </c>
      <c r="K182" t="s">
        <v>129</v>
      </c>
    </row>
    <row r="183" spans="3:11" x14ac:dyDescent="0.3">
      <c r="C183" t="s">
        <v>5</v>
      </c>
      <c r="D183" t="s">
        <v>34</v>
      </c>
      <c r="E183" t="s">
        <v>33</v>
      </c>
      <c r="F183" s="4">
        <v>1652</v>
      </c>
      <c r="G183" s="5">
        <v>93</v>
      </c>
      <c r="H183">
        <f>_xlfn.XLOOKUP(data[[#This Row],[Product]],products[Product],products[Cost per unit])</f>
        <v>12.37</v>
      </c>
      <c r="I183" s="16">
        <f>data[[#This Row],[Cost Per Unit]]*data[[#This Row],[Units]]</f>
        <v>1150.4099999999999</v>
      </c>
      <c r="J183" t="s">
        <v>119</v>
      </c>
      <c r="K183" t="s">
        <v>130</v>
      </c>
    </row>
    <row r="184" spans="3:11" x14ac:dyDescent="0.3">
      <c r="C184" t="s">
        <v>10</v>
      </c>
      <c r="D184" t="s">
        <v>34</v>
      </c>
      <c r="E184" t="s">
        <v>26</v>
      </c>
      <c r="F184" s="4">
        <v>4991</v>
      </c>
      <c r="G184" s="5">
        <v>9</v>
      </c>
      <c r="H184">
        <f>_xlfn.XLOOKUP(data[[#This Row],[Product]],products[Product],products[Cost per unit])</f>
        <v>5.6</v>
      </c>
      <c r="I184" s="16">
        <f>data[[#This Row],[Cost Per Unit]]*data[[#This Row],[Units]]</f>
        <v>50.4</v>
      </c>
      <c r="J184" t="s">
        <v>122</v>
      </c>
      <c r="K184" t="s">
        <v>133</v>
      </c>
    </row>
    <row r="185" spans="3:11" x14ac:dyDescent="0.3">
      <c r="C185" t="s">
        <v>8</v>
      </c>
      <c r="D185" t="s">
        <v>34</v>
      </c>
      <c r="E185" t="s">
        <v>16</v>
      </c>
      <c r="F185" s="4">
        <v>2009</v>
      </c>
      <c r="G185" s="5">
        <v>219</v>
      </c>
      <c r="H185">
        <f>_xlfn.XLOOKUP(data[[#This Row],[Product]],products[Product],products[Cost per unit])</f>
        <v>8.7899999999999991</v>
      </c>
      <c r="I185" s="16">
        <f>data[[#This Row],[Cost Per Unit]]*data[[#This Row],[Units]]</f>
        <v>1925.0099999999998</v>
      </c>
      <c r="J185" t="s">
        <v>114</v>
      </c>
      <c r="K185" t="s">
        <v>125</v>
      </c>
    </row>
    <row r="186" spans="3:11" x14ac:dyDescent="0.3">
      <c r="C186" t="s">
        <v>2</v>
      </c>
      <c r="D186" t="s">
        <v>39</v>
      </c>
      <c r="E186" t="s">
        <v>22</v>
      </c>
      <c r="F186" s="4">
        <v>1568</v>
      </c>
      <c r="G186" s="5">
        <v>141</v>
      </c>
      <c r="H186">
        <f>_xlfn.XLOOKUP(data[[#This Row],[Product]],products[Product],products[Cost per unit])</f>
        <v>9.77</v>
      </c>
      <c r="I186" s="16">
        <f>data[[#This Row],[Cost Per Unit]]*data[[#This Row],[Units]]</f>
        <v>1377.57</v>
      </c>
      <c r="J186" t="s">
        <v>120</v>
      </c>
      <c r="K186" t="s">
        <v>131</v>
      </c>
    </row>
    <row r="187" spans="3:11" x14ac:dyDescent="0.3">
      <c r="C187" t="s">
        <v>41</v>
      </c>
      <c r="D187" t="s">
        <v>37</v>
      </c>
      <c r="E187" t="s">
        <v>20</v>
      </c>
      <c r="F187" s="4">
        <v>3388</v>
      </c>
      <c r="G187" s="5">
        <v>123</v>
      </c>
      <c r="H187">
        <f>_xlfn.XLOOKUP(data[[#This Row],[Product]],products[Product],products[Cost per unit])</f>
        <v>10.62</v>
      </c>
      <c r="I187" s="16">
        <f>data[[#This Row],[Cost Per Unit]]*data[[#This Row],[Units]]</f>
        <v>1306.26</v>
      </c>
      <c r="J187" t="s">
        <v>116</v>
      </c>
      <c r="K187" t="s">
        <v>127</v>
      </c>
    </row>
    <row r="188" spans="3:11" x14ac:dyDescent="0.3">
      <c r="C188" t="s">
        <v>40</v>
      </c>
      <c r="D188" t="s">
        <v>38</v>
      </c>
      <c r="E188" t="s">
        <v>24</v>
      </c>
      <c r="F188" s="4">
        <v>623</v>
      </c>
      <c r="G188" s="5">
        <v>51</v>
      </c>
      <c r="H188">
        <f>_xlfn.XLOOKUP(data[[#This Row],[Product]],products[Product],products[Cost per unit])</f>
        <v>4.97</v>
      </c>
      <c r="I188" s="16">
        <f>data[[#This Row],[Cost Per Unit]]*data[[#This Row],[Units]]</f>
        <v>253.47</v>
      </c>
      <c r="J188" t="s">
        <v>113</v>
      </c>
      <c r="K188" t="s">
        <v>124</v>
      </c>
    </row>
    <row r="189" spans="3:11" x14ac:dyDescent="0.3">
      <c r="C189" t="s">
        <v>6</v>
      </c>
      <c r="D189" t="s">
        <v>36</v>
      </c>
      <c r="E189" t="s">
        <v>4</v>
      </c>
      <c r="F189" s="4">
        <v>10073</v>
      </c>
      <c r="G189" s="5">
        <v>120</v>
      </c>
      <c r="H189">
        <f>_xlfn.XLOOKUP(data[[#This Row],[Product]],products[Product],products[Cost per unit])</f>
        <v>11.88</v>
      </c>
      <c r="I189" s="16">
        <f>data[[#This Row],[Cost Per Unit]]*data[[#This Row],[Units]]</f>
        <v>1425.6000000000001</v>
      </c>
      <c r="J189" t="s">
        <v>117</v>
      </c>
      <c r="K189" t="s">
        <v>128</v>
      </c>
    </row>
    <row r="190" spans="3:11" x14ac:dyDescent="0.3">
      <c r="C190" t="s">
        <v>8</v>
      </c>
      <c r="D190" t="s">
        <v>39</v>
      </c>
      <c r="E190" t="s">
        <v>26</v>
      </c>
      <c r="F190" s="4">
        <v>1561</v>
      </c>
      <c r="G190" s="5">
        <v>27</v>
      </c>
      <c r="H190">
        <f>_xlfn.XLOOKUP(data[[#This Row],[Product]],products[Product],products[Cost per unit])</f>
        <v>5.6</v>
      </c>
      <c r="I190" s="16">
        <f>data[[#This Row],[Cost Per Unit]]*data[[#This Row],[Units]]</f>
        <v>151.19999999999999</v>
      </c>
      <c r="J190" t="s">
        <v>114</v>
      </c>
      <c r="K190" t="s">
        <v>125</v>
      </c>
    </row>
    <row r="191" spans="3:11" x14ac:dyDescent="0.3">
      <c r="C191" t="s">
        <v>9</v>
      </c>
      <c r="D191" t="s">
        <v>36</v>
      </c>
      <c r="E191" t="s">
        <v>27</v>
      </c>
      <c r="F191" s="4">
        <v>11522</v>
      </c>
      <c r="G191" s="5">
        <v>204</v>
      </c>
      <c r="H191">
        <f>_xlfn.XLOOKUP(data[[#This Row],[Product]],products[Product],products[Cost per unit])</f>
        <v>16.73</v>
      </c>
      <c r="I191" s="16">
        <f>data[[#This Row],[Cost Per Unit]]*data[[#This Row],[Units]]</f>
        <v>3412.92</v>
      </c>
      <c r="J191" t="s">
        <v>115</v>
      </c>
      <c r="K191" t="s">
        <v>126</v>
      </c>
    </row>
    <row r="192" spans="3:11" x14ac:dyDescent="0.3">
      <c r="C192" t="s">
        <v>6</v>
      </c>
      <c r="D192" t="s">
        <v>38</v>
      </c>
      <c r="E192" t="s">
        <v>13</v>
      </c>
      <c r="F192" s="4">
        <v>2317</v>
      </c>
      <c r="G192" s="5">
        <v>123</v>
      </c>
      <c r="H192">
        <f>_xlfn.XLOOKUP(data[[#This Row],[Product]],products[Product],products[Cost per unit])</f>
        <v>9.33</v>
      </c>
      <c r="I192" s="16">
        <f>data[[#This Row],[Cost Per Unit]]*data[[#This Row],[Units]]</f>
        <v>1147.5899999999999</v>
      </c>
      <c r="J192" t="s">
        <v>117</v>
      </c>
      <c r="K192" t="s">
        <v>128</v>
      </c>
    </row>
    <row r="193" spans="3:11" x14ac:dyDescent="0.3">
      <c r="C193" t="s">
        <v>10</v>
      </c>
      <c r="D193" t="s">
        <v>37</v>
      </c>
      <c r="E193" t="s">
        <v>28</v>
      </c>
      <c r="F193" s="4">
        <v>3059</v>
      </c>
      <c r="G193" s="5">
        <v>27</v>
      </c>
      <c r="H193">
        <f>_xlfn.XLOOKUP(data[[#This Row],[Product]],products[Product],products[Cost per unit])</f>
        <v>10.38</v>
      </c>
      <c r="I193" s="16">
        <f>data[[#This Row],[Cost Per Unit]]*data[[#This Row],[Units]]</f>
        <v>280.26000000000005</v>
      </c>
      <c r="J193" t="s">
        <v>122</v>
      </c>
      <c r="K193" t="s">
        <v>133</v>
      </c>
    </row>
    <row r="194" spans="3:11" x14ac:dyDescent="0.3">
      <c r="C194" t="s">
        <v>41</v>
      </c>
      <c r="D194" t="s">
        <v>37</v>
      </c>
      <c r="E194" t="s">
        <v>26</v>
      </c>
      <c r="F194" s="4">
        <v>2324</v>
      </c>
      <c r="G194" s="5">
        <v>177</v>
      </c>
      <c r="H194">
        <f>_xlfn.XLOOKUP(data[[#This Row],[Product]],products[Product],products[Cost per unit])</f>
        <v>5.6</v>
      </c>
      <c r="I194" s="16">
        <f>data[[#This Row],[Cost Per Unit]]*data[[#This Row],[Units]]</f>
        <v>991.19999999999993</v>
      </c>
      <c r="J194" t="s">
        <v>116</v>
      </c>
      <c r="K194" t="s">
        <v>127</v>
      </c>
    </row>
    <row r="195" spans="3:11" x14ac:dyDescent="0.3">
      <c r="C195" t="s">
        <v>3</v>
      </c>
      <c r="D195" t="s">
        <v>39</v>
      </c>
      <c r="E195" t="s">
        <v>26</v>
      </c>
      <c r="F195" s="4">
        <v>4956</v>
      </c>
      <c r="G195" s="5">
        <v>171</v>
      </c>
      <c r="H195">
        <f>_xlfn.XLOOKUP(data[[#This Row],[Product]],products[Product],products[Cost per unit])</f>
        <v>5.6</v>
      </c>
      <c r="I195" s="16">
        <f>data[[#This Row],[Cost Per Unit]]*data[[#This Row],[Units]]</f>
        <v>957.59999999999991</v>
      </c>
      <c r="J195" t="s">
        <v>121</v>
      </c>
      <c r="K195" t="s">
        <v>132</v>
      </c>
    </row>
    <row r="196" spans="3:11" x14ac:dyDescent="0.3">
      <c r="C196" t="s">
        <v>10</v>
      </c>
      <c r="D196" t="s">
        <v>34</v>
      </c>
      <c r="E196" t="s">
        <v>19</v>
      </c>
      <c r="F196" s="4">
        <v>5355</v>
      </c>
      <c r="G196" s="5">
        <v>204</v>
      </c>
      <c r="H196">
        <f>_xlfn.XLOOKUP(data[[#This Row],[Product]],products[Product],products[Cost per unit])</f>
        <v>7.64</v>
      </c>
      <c r="I196" s="16">
        <f>data[[#This Row],[Cost Per Unit]]*data[[#This Row],[Units]]</f>
        <v>1558.56</v>
      </c>
      <c r="J196" t="s">
        <v>122</v>
      </c>
      <c r="K196" t="s">
        <v>133</v>
      </c>
    </row>
    <row r="197" spans="3:11" x14ac:dyDescent="0.3">
      <c r="C197" t="s">
        <v>3</v>
      </c>
      <c r="D197" t="s">
        <v>34</v>
      </c>
      <c r="E197" t="s">
        <v>14</v>
      </c>
      <c r="F197" s="4">
        <v>7259</v>
      </c>
      <c r="G197" s="5">
        <v>276</v>
      </c>
      <c r="H197">
        <f>_xlfn.XLOOKUP(data[[#This Row],[Product]],products[Product],products[Cost per unit])</f>
        <v>11.7</v>
      </c>
      <c r="I197" s="16">
        <f>data[[#This Row],[Cost Per Unit]]*data[[#This Row],[Units]]</f>
        <v>3229.2</v>
      </c>
      <c r="J197" t="s">
        <v>121</v>
      </c>
      <c r="K197" t="s">
        <v>132</v>
      </c>
    </row>
    <row r="198" spans="3:11" x14ac:dyDescent="0.3">
      <c r="C198" t="s">
        <v>8</v>
      </c>
      <c r="D198" t="s">
        <v>37</v>
      </c>
      <c r="E198" t="s">
        <v>26</v>
      </c>
      <c r="F198" s="4">
        <v>6279</v>
      </c>
      <c r="G198" s="5">
        <v>45</v>
      </c>
      <c r="H198">
        <f>_xlfn.XLOOKUP(data[[#This Row],[Product]],products[Product],products[Cost per unit])</f>
        <v>5.6</v>
      </c>
      <c r="I198" s="16">
        <f>data[[#This Row],[Cost Per Unit]]*data[[#This Row],[Units]]</f>
        <v>251.99999999999997</v>
      </c>
      <c r="J198" t="s">
        <v>114</v>
      </c>
      <c r="K198" t="s">
        <v>125</v>
      </c>
    </row>
    <row r="199" spans="3:11" x14ac:dyDescent="0.3">
      <c r="C199" t="s">
        <v>40</v>
      </c>
      <c r="D199" t="s">
        <v>38</v>
      </c>
      <c r="E199" t="s">
        <v>29</v>
      </c>
      <c r="F199" s="4">
        <v>2541</v>
      </c>
      <c r="G199" s="5">
        <v>45</v>
      </c>
      <c r="H199">
        <f>_xlfn.XLOOKUP(data[[#This Row],[Product]],products[Product],products[Cost per unit])</f>
        <v>7.16</v>
      </c>
      <c r="I199" s="16">
        <f>data[[#This Row],[Cost Per Unit]]*data[[#This Row],[Units]]</f>
        <v>322.2</v>
      </c>
      <c r="J199" t="s">
        <v>113</v>
      </c>
      <c r="K199" t="s">
        <v>124</v>
      </c>
    </row>
    <row r="200" spans="3:11" x14ac:dyDescent="0.3">
      <c r="C200" t="s">
        <v>6</v>
      </c>
      <c r="D200" t="s">
        <v>35</v>
      </c>
      <c r="E200" t="s">
        <v>27</v>
      </c>
      <c r="F200" s="4">
        <v>3864</v>
      </c>
      <c r="G200" s="5">
        <v>177</v>
      </c>
      <c r="H200">
        <f>_xlfn.XLOOKUP(data[[#This Row],[Product]],products[Product],products[Cost per unit])</f>
        <v>16.73</v>
      </c>
      <c r="I200" s="16">
        <f>data[[#This Row],[Cost Per Unit]]*data[[#This Row],[Units]]</f>
        <v>2961.21</v>
      </c>
      <c r="J200" t="s">
        <v>117</v>
      </c>
      <c r="K200" t="s">
        <v>128</v>
      </c>
    </row>
    <row r="201" spans="3:11" x14ac:dyDescent="0.3">
      <c r="C201" t="s">
        <v>5</v>
      </c>
      <c r="D201" t="s">
        <v>36</v>
      </c>
      <c r="E201" t="s">
        <v>13</v>
      </c>
      <c r="F201" s="4">
        <v>6146</v>
      </c>
      <c r="G201" s="5">
        <v>63</v>
      </c>
      <c r="H201">
        <f>_xlfn.XLOOKUP(data[[#This Row],[Product]],products[Product],products[Cost per unit])</f>
        <v>9.33</v>
      </c>
      <c r="I201" s="16">
        <f>data[[#This Row],[Cost Per Unit]]*data[[#This Row],[Units]]</f>
        <v>587.79</v>
      </c>
      <c r="J201" t="s">
        <v>119</v>
      </c>
      <c r="K201" t="s">
        <v>130</v>
      </c>
    </row>
    <row r="202" spans="3:11" x14ac:dyDescent="0.3">
      <c r="C202" t="s">
        <v>9</v>
      </c>
      <c r="D202" t="s">
        <v>39</v>
      </c>
      <c r="E202" t="s">
        <v>18</v>
      </c>
      <c r="F202" s="4">
        <v>2639</v>
      </c>
      <c r="G202" s="5">
        <v>204</v>
      </c>
      <c r="H202">
        <f>_xlfn.XLOOKUP(data[[#This Row],[Product]],products[Product],products[Cost per unit])</f>
        <v>6.47</v>
      </c>
      <c r="I202" s="16">
        <f>data[[#This Row],[Cost Per Unit]]*data[[#This Row],[Units]]</f>
        <v>1319.8799999999999</v>
      </c>
      <c r="J202" t="s">
        <v>115</v>
      </c>
      <c r="K202" t="s">
        <v>126</v>
      </c>
    </row>
    <row r="203" spans="3:11" x14ac:dyDescent="0.3">
      <c r="C203" t="s">
        <v>8</v>
      </c>
      <c r="D203" t="s">
        <v>37</v>
      </c>
      <c r="E203" t="s">
        <v>22</v>
      </c>
      <c r="F203" s="4">
        <v>1890</v>
      </c>
      <c r="G203" s="5">
        <v>195</v>
      </c>
      <c r="H203">
        <f>_xlfn.XLOOKUP(data[[#This Row],[Product]],products[Product],products[Cost per unit])</f>
        <v>9.77</v>
      </c>
      <c r="I203" s="16">
        <f>data[[#This Row],[Cost Per Unit]]*data[[#This Row],[Units]]</f>
        <v>1905.1499999999999</v>
      </c>
      <c r="J203" t="s">
        <v>114</v>
      </c>
      <c r="K203" t="s">
        <v>125</v>
      </c>
    </row>
    <row r="204" spans="3:11" x14ac:dyDescent="0.3">
      <c r="C204" t="s">
        <v>7</v>
      </c>
      <c r="D204" t="s">
        <v>34</v>
      </c>
      <c r="E204" t="s">
        <v>14</v>
      </c>
      <c r="F204" s="4">
        <v>1932</v>
      </c>
      <c r="G204" s="5">
        <v>369</v>
      </c>
      <c r="H204">
        <f>_xlfn.XLOOKUP(data[[#This Row],[Product]],products[Product],products[Cost per unit])</f>
        <v>11.7</v>
      </c>
      <c r="I204" s="16">
        <f>data[[#This Row],[Cost Per Unit]]*data[[#This Row],[Units]]</f>
        <v>4317.3</v>
      </c>
      <c r="J204" t="s">
        <v>118</v>
      </c>
      <c r="K204" t="s">
        <v>129</v>
      </c>
    </row>
    <row r="205" spans="3:11" x14ac:dyDescent="0.3">
      <c r="C205" t="s">
        <v>3</v>
      </c>
      <c r="D205" t="s">
        <v>34</v>
      </c>
      <c r="E205" t="s">
        <v>25</v>
      </c>
      <c r="F205" s="4">
        <v>6300</v>
      </c>
      <c r="G205" s="5">
        <v>42</v>
      </c>
      <c r="H205">
        <f>_xlfn.XLOOKUP(data[[#This Row],[Product]],products[Product],products[Cost per unit])</f>
        <v>13.15</v>
      </c>
      <c r="I205" s="16">
        <f>data[[#This Row],[Cost Per Unit]]*data[[#This Row],[Units]]</f>
        <v>552.30000000000007</v>
      </c>
      <c r="J205" t="s">
        <v>121</v>
      </c>
      <c r="K205" t="s">
        <v>132</v>
      </c>
    </row>
    <row r="206" spans="3:11" x14ac:dyDescent="0.3">
      <c r="C206" t="s">
        <v>6</v>
      </c>
      <c r="D206" t="s">
        <v>37</v>
      </c>
      <c r="E206" t="s">
        <v>30</v>
      </c>
      <c r="F206" s="4">
        <v>560</v>
      </c>
      <c r="G206" s="5">
        <v>81</v>
      </c>
      <c r="H206">
        <f>_xlfn.XLOOKUP(data[[#This Row],[Product]],products[Product],products[Cost per unit])</f>
        <v>14.49</v>
      </c>
      <c r="I206" s="16">
        <f>data[[#This Row],[Cost Per Unit]]*data[[#This Row],[Units]]</f>
        <v>1173.69</v>
      </c>
      <c r="J206" t="s">
        <v>117</v>
      </c>
      <c r="K206" t="s">
        <v>128</v>
      </c>
    </row>
    <row r="207" spans="3:11" x14ac:dyDescent="0.3">
      <c r="C207" t="s">
        <v>9</v>
      </c>
      <c r="D207" t="s">
        <v>37</v>
      </c>
      <c r="E207" t="s">
        <v>26</v>
      </c>
      <c r="F207" s="4">
        <v>2856</v>
      </c>
      <c r="G207" s="5">
        <v>246</v>
      </c>
      <c r="H207">
        <f>_xlfn.XLOOKUP(data[[#This Row],[Product]],products[Product],products[Cost per unit])</f>
        <v>5.6</v>
      </c>
      <c r="I207" s="16">
        <f>data[[#This Row],[Cost Per Unit]]*data[[#This Row],[Units]]</f>
        <v>1377.6</v>
      </c>
      <c r="J207" t="s">
        <v>115</v>
      </c>
      <c r="K207" t="s">
        <v>126</v>
      </c>
    </row>
    <row r="208" spans="3:11" x14ac:dyDescent="0.3">
      <c r="C208" t="s">
        <v>9</v>
      </c>
      <c r="D208" t="s">
        <v>34</v>
      </c>
      <c r="E208" t="s">
        <v>17</v>
      </c>
      <c r="F208" s="4">
        <v>707</v>
      </c>
      <c r="G208" s="5">
        <v>174</v>
      </c>
      <c r="H208">
        <f>_xlfn.XLOOKUP(data[[#This Row],[Product]],products[Product],products[Cost per unit])</f>
        <v>3.11</v>
      </c>
      <c r="I208" s="16">
        <f>data[[#This Row],[Cost Per Unit]]*data[[#This Row],[Units]]</f>
        <v>541.14</v>
      </c>
      <c r="J208" t="s">
        <v>115</v>
      </c>
      <c r="K208" t="s">
        <v>126</v>
      </c>
    </row>
    <row r="209" spans="3:11" x14ac:dyDescent="0.3">
      <c r="C209" t="s">
        <v>8</v>
      </c>
      <c r="D209" t="s">
        <v>35</v>
      </c>
      <c r="E209" t="s">
        <v>30</v>
      </c>
      <c r="F209" s="4">
        <v>3598</v>
      </c>
      <c r="G209" s="5">
        <v>81</v>
      </c>
      <c r="H209">
        <f>_xlfn.XLOOKUP(data[[#This Row],[Product]],products[Product],products[Cost per unit])</f>
        <v>14.49</v>
      </c>
      <c r="I209" s="16">
        <f>data[[#This Row],[Cost Per Unit]]*data[[#This Row],[Units]]</f>
        <v>1173.69</v>
      </c>
      <c r="J209" t="s">
        <v>114</v>
      </c>
      <c r="K209" t="s">
        <v>125</v>
      </c>
    </row>
    <row r="210" spans="3:11" x14ac:dyDescent="0.3">
      <c r="C210" t="s">
        <v>40</v>
      </c>
      <c r="D210" t="s">
        <v>35</v>
      </c>
      <c r="E210" t="s">
        <v>22</v>
      </c>
      <c r="F210" s="4">
        <v>6853</v>
      </c>
      <c r="G210" s="5">
        <v>372</v>
      </c>
      <c r="H210">
        <f>_xlfn.XLOOKUP(data[[#This Row],[Product]],products[Product],products[Cost per unit])</f>
        <v>9.77</v>
      </c>
      <c r="I210" s="16">
        <f>data[[#This Row],[Cost Per Unit]]*data[[#This Row],[Units]]</f>
        <v>3634.44</v>
      </c>
      <c r="J210" t="s">
        <v>113</v>
      </c>
      <c r="K210" t="s">
        <v>124</v>
      </c>
    </row>
    <row r="211" spans="3:11" x14ac:dyDescent="0.3">
      <c r="C211" t="s">
        <v>40</v>
      </c>
      <c r="D211" t="s">
        <v>35</v>
      </c>
      <c r="E211" t="s">
        <v>16</v>
      </c>
      <c r="F211" s="4">
        <v>4725</v>
      </c>
      <c r="G211" s="5">
        <v>174</v>
      </c>
      <c r="H211">
        <f>_xlfn.XLOOKUP(data[[#This Row],[Product]],products[Product],products[Cost per unit])</f>
        <v>8.7899999999999991</v>
      </c>
      <c r="I211" s="16">
        <f>data[[#This Row],[Cost Per Unit]]*data[[#This Row],[Units]]</f>
        <v>1529.4599999999998</v>
      </c>
      <c r="J211" t="s">
        <v>113</v>
      </c>
      <c r="K211" t="s">
        <v>124</v>
      </c>
    </row>
    <row r="212" spans="3:11" x14ac:dyDescent="0.3">
      <c r="C212" t="s">
        <v>41</v>
      </c>
      <c r="D212" t="s">
        <v>36</v>
      </c>
      <c r="E212" t="s">
        <v>32</v>
      </c>
      <c r="F212" s="4">
        <v>10304</v>
      </c>
      <c r="G212" s="5">
        <v>84</v>
      </c>
      <c r="H212">
        <f>_xlfn.XLOOKUP(data[[#This Row],[Product]],products[Product],products[Cost per unit])</f>
        <v>8.65</v>
      </c>
      <c r="I212" s="16">
        <f>data[[#This Row],[Cost Per Unit]]*data[[#This Row],[Units]]</f>
        <v>726.6</v>
      </c>
      <c r="J212" t="s">
        <v>116</v>
      </c>
      <c r="K212" t="s">
        <v>127</v>
      </c>
    </row>
    <row r="213" spans="3:11" x14ac:dyDescent="0.3">
      <c r="C213" t="s">
        <v>41</v>
      </c>
      <c r="D213" t="s">
        <v>34</v>
      </c>
      <c r="E213" t="s">
        <v>16</v>
      </c>
      <c r="F213" s="4">
        <v>1274</v>
      </c>
      <c r="G213" s="5">
        <v>225</v>
      </c>
      <c r="H213">
        <f>_xlfn.XLOOKUP(data[[#This Row],[Product]],products[Product],products[Cost per unit])</f>
        <v>8.7899999999999991</v>
      </c>
      <c r="I213" s="16">
        <f>data[[#This Row],[Cost Per Unit]]*data[[#This Row],[Units]]</f>
        <v>1977.7499999999998</v>
      </c>
      <c r="J213" t="s">
        <v>116</v>
      </c>
      <c r="K213" t="s">
        <v>127</v>
      </c>
    </row>
    <row r="214" spans="3:11" x14ac:dyDescent="0.3">
      <c r="C214" t="s">
        <v>5</v>
      </c>
      <c r="D214" t="s">
        <v>36</v>
      </c>
      <c r="E214" t="s">
        <v>30</v>
      </c>
      <c r="F214" s="4">
        <v>1526</v>
      </c>
      <c r="G214" s="5">
        <v>105</v>
      </c>
      <c r="H214">
        <f>_xlfn.XLOOKUP(data[[#This Row],[Product]],products[Product],products[Cost per unit])</f>
        <v>14.49</v>
      </c>
      <c r="I214" s="16">
        <f>data[[#This Row],[Cost Per Unit]]*data[[#This Row],[Units]]</f>
        <v>1521.45</v>
      </c>
      <c r="J214" t="s">
        <v>119</v>
      </c>
      <c r="K214" t="s">
        <v>130</v>
      </c>
    </row>
    <row r="215" spans="3:11" x14ac:dyDescent="0.3">
      <c r="C215" t="s">
        <v>40</v>
      </c>
      <c r="D215" t="s">
        <v>39</v>
      </c>
      <c r="E215" t="s">
        <v>28</v>
      </c>
      <c r="F215" s="4">
        <v>3101</v>
      </c>
      <c r="G215" s="5">
        <v>225</v>
      </c>
      <c r="H215">
        <f>_xlfn.XLOOKUP(data[[#This Row],[Product]],products[Product],products[Cost per unit])</f>
        <v>10.38</v>
      </c>
      <c r="I215" s="16">
        <f>data[[#This Row],[Cost Per Unit]]*data[[#This Row],[Units]]</f>
        <v>2335.5</v>
      </c>
      <c r="J215" t="s">
        <v>113</v>
      </c>
      <c r="K215" t="s">
        <v>124</v>
      </c>
    </row>
    <row r="216" spans="3:11" x14ac:dyDescent="0.3">
      <c r="C216" t="s">
        <v>2</v>
      </c>
      <c r="D216" t="s">
        <v>37</v>
      </c>
      <c r="E216" t="s">
        <v>14</v>
      </c>
      <c r="F216" s="4">
        <v>1057</v>
      </c>
      <c r="G216" s="5">
        <v>54</v>
      </c>
      <c r="H216">
        <f>_xlfn.XLOOKUP(data[[#This Row],[Product]],products[Product],products[Cost per unit])</f>
        <v>11.7</v>
      </c>
      <c r="I216" s="16">
        <f>data[[#This Row],[Cost Per Unit]]*data[[#This Row],[Units]]</f>
        <v>631.79999999999995</v>
      </c>
      <c r="J216" t="s">
        <v>120</v>
      </c>
      <c r="K216" t="s">
        <v>131</v>
      </c>
    </row>
    <row r="217" spans="3:11" x14ac:dyDescent="0.3">
      <c r="C217" t="s">
        <v>7</v>
      </c>
      <c r="D217" t="s">
        <v>37</v>
      </c>
      <c r="E217" t="s">
        <v>26</v>
      </c>
      <c r="F217" s="4">
        <v>5306</v>
      </c>
      <c r="G217" s="5">
        <v>0</v>
      </c>
      <c r="H217">
        <f>_xlfn.XLOOKUP(data[[#This Row],[Product]],products[Product],products[Cost per unit])</f>
        <v>5.6</v>
      </c>
      <c r="I217" s="16">
        <f>data[[#This Row],[Cost Per Unit]]*data[[#This Row],[Units]]</f>
        <v>0</v>
      </c>
      <c r="J217" t="s">
        <v>118</v>
      </c>
      <c r="K217" t="s">
        <v>129</v>
      </c>
    </row>
    <row r="218" spans="3:11" x14ac:dyDescent="0.3">
      <c r="C218" t="s">
        <v>5</v>
      </c>
      <c r="D218" t="s">
        <v>39</v>
      </c>
      <c r="E218" t="s">
        <v>24</v>
      </c>
      <c r="F218" s="4">
        <v>4018</v>
      </c>
      <c r="G218" s="5">
        <v>171</v>
      </c>
      <c r="H218">
        <f>_xlfn.XLOOKUP(data[[#This Row],[Product]],products[Product],products[Cost per unit])</f>
        <v>4.97</v>
      </c>
      <c r="I218" s="16">
        <f>data[[#This Row],[Cost Per Unit]]*data[[#This Row],[Units]]</f>
        <v>849.87</v>
      </c>
      <c r="J218" t="s">
        <v>119</v>
      </c>
      <c r="K218" t="s">
        <v>130</v>
      </c>
    </row>
    <row r="219" spans="3:11" x14ac:dyDescent="0.3">
      <c r="C219" t="s">
        <v>9</v>
      </c>
      <c r="D219" t="s">
        <v>34</v>
      </c>
      <c r="E219" t="s">
        <v>16</v>
      </c>
      <c r="F219" s="4">
        <v>938</v>
      </c>
      <c r="G219" s="5">
        <v>189</v>
      </c>
      <c r="H219">
        <f>_xlfn.XLOOKUP(data[[#This Row],[Product]],products[Product],products[Cost per unit])</f>
        <v>8.7899999999999991</v>
      </c>
      <c r="I219" s="16">
        <f>data[[#This Row],[Cost Per Unit]]*data[[#This Row],[Units]]</f>
        <v>1661.31</v>
      </c>
      <c r="J219" t="s">
        <v>115</v>
      </c>
      <c r="K219" t="s">
        <v>126</v>
      </c>
    </row>
    <row r="220" spans="3:11" x14ac:dyDescent="0.3">
      <c r="C220" t="s">
        <v>7</v>
      </c>
      <c r="D220" t="s">
        <v>38</v>
      </c>
      <c r="E220" t="s">
        <v>18</v>
      </c>
      <c r="F220" s="4">
        <v>1778</v>
      </c>
      <c r="G220" s="5">
        <v>270</v>
      </c>
      <c r="H220">
        <f>_xlfn.XLOOKUP(data[[#This Row],[Product]],products[Product],products[Cost per unit])</f>
        <v>6.47</v>
      </c>
      <c r="I220" s="16">
        <f>data[[#This Row],[Cost Per Unit]]*data[[#This Row],[Units]]</f>
        <v>1746.8999999999999</v>
      </c>
      <c r="J220" t="s">
        <v>118</v>
      </c>
      <c r="K220" t="s">
        <v>129</v>
      </c>
    </row>
    <row r="221" spans="3:11" x14ac:dyDescent="0.3">
      <c r="C221" t="s">
        <v>6</v>
      </c>
      <c r="D221" t="s">
        <v>39</v>
      </c>
      <c r="E221" t="s">
        <v>30</v>
      </c>
      <c r="F221" s="4">
        <v>1638</v>
      </c>
      <c r="G221" s="5">
        <v>63</v>
      </c>
      <c r="H221">
        <f>_xlfn.XLOOKUP(data[[#This Row],[Product]],products[Product],products[Cost per unit])</f>
        <v>14.49</v>
      </c>
      <c r="I221" s="16">
        <f>data[[#This Row],[Cost Per Unit]]*data[[#This Row],[Units]]</f>
        <v>912.87</v>
      </c>
      <c r="J221" t="s">
        <v>117</v>
      </c>
      <c r="K221" t="s">
        <v>128</v>
      </c>
    </row>
    <row r="222" spans="3:11" x14ac:dyDescent="0.3">
      <c r="C222" t="s">
        <v>41</v>
      </c>
      <c r="D222" t="s">
        <v>38</v>
      </c>
      <c r="E222" t="s">
        <v>25</v>
      </c>
      <c r="F222" s="4">
        <v>154</v>
      </c>
      <c r="G222" s="5">
        <v>21</v>
      </c>
      <c r="H222">
        <f>_xlfn.XLOOKUP(data[[#This Row],[Product]],products[Product],products[Cost per unit])</f>
        <v>13.15</v>
      </c>
      <c r="I222" s="16">
        <f>data[[#This Row],[Cost Per Unit]]*data[[#This Row],[Units]]</f>
        <v>276.15000000000003</v>
      </c>
      <c r="J222" t="s">
        <v>116</v>
      </c>
      <c r="K222" t="s">
        <v>127</v>
      </c>
    </row>
    <row r="223" spans="3:11" x14ac:dyDescent="0.3">
      <c r="C223" t="s">
        <v>7</v>
      </c>
      <c r="D223" t="s">
        <v>37</v>
      </c>
      <c r="E223" t="s">
        <v>22</v>
      </c>
      <c r="F223" s="4">
        <v>9835</v>
      </c>
      <c r="G223" s="5">
        <v>207</v>
      </c>
      <c r="H223">
        <f>_xlfn.XLOOKUP(data[[#This Row],[Product]],products[Product],products[Cost per unit])</f>
        <v>9.77</v>
      </c>
      <c r="I223" s="16">
        <f>data[[#This Row],[Cost Per Unit]]*data[[#This Row],[Units]]</f>
        <v>2022.3899999999999</v>
      </c>
      <c r="J223" t="s">
        <v>118</v>
      </c>
      <c r="K223" t="s">
        <v>129</v>
      </c>
    </row>
    <row r="224" spans="3:11" x14ac:dyDescent="0.3">
      <c r="C224" t="s">
        <v>9</v>
      </c>
      <c r="D224" t="s">
        <v>37</v>
      </c>
      <c r="E224" t="s">
        <v>20</v>
      </c>
      <c r="F224" s="4">
        <v>7273</v>
      </c>
      <c r="G224" s="5">
        <v>96</v>
      </c>
      <c r="H224">
        <f>_xlfn.XLOOKUP(data[[#This Row],[Product]],products[Product],products[Cost per unit])</f>
        <v>10.62</v>
      </c>
      <c r="I224" s="16">
        <f>data[[#This Row],[Cost Per Unit]]*data[[#This Row],[Units]]</f>
        <v>1019.52</v>
      </c>
      <c r="J224" t="s">
        <v>115</v>
      </c>
      <c r="K224" t="s">
        <v>126</v>
      </c>
    </row>
    <row r="225" spans="3:11" x14ac:dyDescent="0.3">
      <c r="C225" t="s">
        <v>5</v>
      </c>
      <c r="D225" t="s">
        <v>39</v>
      </c>
      <c r="E225" t="s">
        <v>22</v>
      </c>
      <c r="F225" s="4">
        <v>6909</v>
      </c>
      <c r="G225" s="5">
        <v>81</v>
      </c>
      <c r="H225">
        <f>_xlfn.XLOOKUP(data[[#This Row],[Product]],products[Product],products[Cost per unit])</f>
        <v>9.77</v>
      </c>
      <c r="I225" s="16">
        <f>data[[#This Row],[Cost Per Unit]]*data[[#This Row],[Units]]</f>
        <v>791.37</v>
      </c>
      <c r="J225" t="s">
        <v>119</v>
      </c>
      <c r="K225" t="s">
        <v>130</v>
      </c>
    </row>
    <row r="226" spans="3:11" x14ac:dyDescent="0.3">
      <c r="C226" t="s">
        <v>9</v>
      </c>
      <c r="D226" t="s">
        <v>39</v>
      </c>
      <c r="E226" t="s">
        <v>24</v>
      </c>
      <c r="F226" s="4">
        <v>3920</v>
      </c>
      <c r="G226" s="5">
        <v>306</v>
      </c>
      <c r="H226">
        <f>_xlfn.XLOOKUP(data[[#This Row],[Product]],products[Product],products[Cost per unit])</f>
        <v>4.97</v>
      </c>
      <c r="I226" s="16">
        <f>data[[#This Row],[Cost Per Unit]]*data[[#This Row],[Units]]</f>
        <v>1520.82</v>
      </c>
      <c r="J226" t="s">
        <v>115</v>
      </c>
      <c r="K226" t="s">
        <v>126</v>
      </c>
    </row>
    <row r="227" spans="3:11" x14ac:dyDescent="0.3">
      <c r="C227" t="s">
        <v>10</v>
      </c>
      <c r="D227" t="s">
        <v>39</v>
      </c>
      <c r="E227" t="s">
        <v>21</v>
      </c>
      <c r="F227" s="4">
        <v>4858</v>
      </c>
      <c r="G227" s="5">
        <v>279</v>
      </c>
      <c r="H227">
        <f>_xlfn.XLOOKUP(data[[#This Row],[Product]],products[Product],products[Cost per unit])</f>
        <v>9</v>
      </c>
      <c r="I227" s="16">
        <f>data[[#This Row],[Cost Per Unit]]*data[[#This Row],[Units]]</f>
        <v>2511</v>
      </c>
      <c r="J227" t="s">
        <v>122</v>
      </c>
      <c r="K227" t="s">
        <v>133</v>
      </c>
    </row>
    <row r="228" spans="3:11" x14ac:dyDescent="0.3">
      <c r="C228" t="s">
        <v>2</v>
      </c>
      <c r="D228" t="s">
        <v>38</v>
      </c>
      <c r="E228" t="s">
        <v>4</v>
      </c>
      <c r="F228" s="4">
        <v>3549</v>
      </c>
      <c r="G228" s="5">
        <v>3</v>
      </c>
      <c r="H228">
        <f>_xlfn.XLOOKUP(data[[#This Row],[Product]],products[Product],products[Cost per unit])</f>
        <v>11.88</v>
      </c>
      <c r="I228" s="16">
        <f>data[[#This Row],[Cost Per Unit]]*data[[#This Row],[Units]]</f>
        <v>35.64</v>
      </c>
      <c r="J228" t="s">
        <v>120</v>
      </c>
      <c r="K228" t="s">
        <v>131</v>
      </c>
    </row>
    <row r="229" spans="3:11" x14ac:dyDescent="0.3">
      <c r="C229" t="s">
        <v>7</v>
      </c>
      <c r="D229" t="s">
        <v>39</v>
      </c>
      <c r="E229" t="s">
        <v>27</v>
      </c>
      <c r="F229" s="4">
        <v>966</v>
      </c>
      <c r="G229" s="5">
        <v>198</v>
      </c>
      <c r="H229">
        <f>_xlfn.XLOOKUP(data[[#This Row],[Product]],products[Product],products[Cost per unit])</f>
        <v>16.73</v>
      </c>
      <c r="I229" s="16">
        <f>data[[#This Row],[Cost Per Unit]]*data[[#This Row],[Units]]</f>
        <v>3312.54</v>
      </c>
      <c r="J229" t="s">
        <v>118</v>
      </c>
      <c r="K229" t="s">
        <v>129</v>
      </c>
    </row>
    <row r="230" spans="3:11" x14ac:dyDescent="0.3">
      <c r="C230" t="s">
        <v>5</v>
      </c>
      <c r="D230" t="s">
        <v>39</v>
      </c>
      <c r="E230" t="s">
        <v>18</v>
      </c>
      <c r="F230" s="4">
        <v>385</v>
      </c>
      <c r="G230" s="5">
        <v>249</v>
      </c>
      <c r="H230">
        <f>_xlfn.XLOOKUP(data[[#This Row],[Product]],products[Product],products[Cost per unit])</f>
        <v>6.47</v>
      </c>
      <c r="I230" s="16">
        <f>data[[#This Row],[Cost Per Unit]]*data[[#This Row],[Units]]</f>
        <v>1611.03</v>
      </c>
      <c r="J230" t="s">
        <v>119</v>
      </c>
      <c r="K230" t="s">
        <v>130</v>
      </c>
    </row>
    <row r="231" spans="3:11" x14ac:dyDescent="0.3">
      <c r="C231" t="s">
        <v>6</v>
      </c>
      <c r="D231" t="s">
        <v>34</v>
      </c>
      <c r="E231" t="s">
        <v>16</v>
      </c>
      <c r="F231" s="4">
        <v>2219</v>
      </c>
      <c r="G231" s="5">
        <v>75</v>
      </c>
      <c r="H231">
        <f>_xlfn.XLOOKUP(data[[#This Row],[Product]],products[Product],products[Cost per unit])</f>
        <v>8.7899999999999991</v>
      </c>
      <c r="I231" s="16">
        <f>data[[#This Row],[Cost Per Unit]]*data[[#This Row],[Units]]</f>
        <v>659.24999999999989</v>
      </c>
      <c r="J231" t="s">
        <v>117</v>
      </c>
      <c r="K231" t="s">
        <v>128</v>
      </c>
    </row>
    <row r="232" spans="3:11" x14ac:dyDescent="0.3">
      <c r="C232" t="s">
        <v>9</v>
      </c>
      <c r="D232" t="s">
        <v>36</v>
      </c>
      <c r="E232" t="s">
        <v>32</v>
      </c>
      <c r="F232" s="4">
        <v>2954</v>
      </c>
      <c r="G232" s="5">
        <v>189</v>
      </c>
      <c r="H232">
        <f>_xlfn.XLOOKUP(data[[#This Row],[Product]],products[Product],products[Cost per unit])</f>
        <v>8.65</v>
      </c>
      <c r="I232" s="16">
        <f>data[[#This Row],[Cost Per Unit]]*data[[#This Row],[Units]]</f>
        <v>1634.8500000000001</v>
      </c>
      <c r="J232" t="s">
        <v>115</v>
      </c>
      <c r="K232" t="s">
        <v>126</v>
      </c>
    </row>
    <row r="233" spans="3:11" x14ac:dyDescent="0.3">
      <c r="C233" t="s">
        <v>7</v>
      </c>
      <c r="D233" t="s">
        <v>36</v>
      </c>
      <c r="E233" t="s">
        <v>32</v>
      </c>
      <c r="F233" s="4">
        <v>280</v>
      </c>
      <c r="G233" s="5">
        <v>87</v>
      </c>
      <c r="H233">
        <f>_xlfn.XLOOKUP(data[[#This Row],[Product]],products[Product],products[Cost per unit])</f>
        <v>8.65</v>
      </c>
      <c r="I233" s="16">
        <f>data[[#This Row],[Cost Per Unit]]*data[[#This Row],[Units]]</f>
        <v>752.55000000000007</v>
      </c>
      <c r="J233" t="s">
        <v>118</v>
      </c>
      <c r="K233" t="s">
        <v>129</v>
      </c>
    </row>
    <row r="234" spans="3:11" x14ac:dyDescent="0.3">
      <c r="C234" t="s">
        <v>41</v>
      </c>
      <c r="D234" t="s">
        <v>36</v>
      </c>
      <c r="E234" t="s">
        <v>30</v>
      </c>
      <c r="F234" s="4">
        <v>6118</v>
      </c>
      <c r="G234" s="5">
        <v>174</v>
      </c>
      <c r="H234">
        <f>_xlfn.XLOOKUP(data[[#This Row],[Product]],products[Product],products[Cost per unit])</f>
        <v>14.49</v>
      </c>
      <c r="I234" s="16">
        <f>data[[#This Row],[Cost Per Unit]]*data[[#This Row],[Units]]</f>
        <v>2521.2600000000002</v>
      </c>
      <c r="J234" t="s">
        <v>116</v>
      </c>
      <c r="K234" t="s">
        <v>127</v>
      </c>
    </row>
    <row r="235" spans="3:11" x14ac:dyDescent="0.3">
      <c r="C235" t="s">
        <v>2</v>
      </c>
      <c r="D235" t="s">
        <v>39</v>
      </c>
      <c r="E235" t="s">
        <v>15</v>
      </c>
      <c r="F235" s="4">
        <v>4802</v>
      </c>
      <c r="G235" s="5">
        <v>36</v>
      </c>
      <c r="H235">
        <f>_xlfn.XLOOKUP(data[[#This Row],[Product]],products[Product],products[Cost per unit])</f>
        <v>11.73</v>
      </c>
      <c r="I235" s="16">
        <f>data[[#This Row],[Cost Per Unit]]*data[[#This Row],[Units]]</f>
        <v>422.28000000000003</v>
      </c>
      <c r="J235" t="s">
        <v>120</v>
      </c>
      <c r="K235" t="s">
        <v>131</v>
      </c>
    </row>
    <row r="236" spans="3:11" x14ac:dyDescent="0.3">
      <c r="C236" t="s">
        <v>9</v>
      </c>
      <c r="D236" t="s">
        <v>38</v>
      </c>
      <c r="E236" t="s">
        <v>24</v>
      </c>
      <c r="F236" s="4">
        <v>4137</v>
      </c>
      <c r="G236" s="5">
        <v>60</v>
      </c>
      <c r="H236">
        <f>_xlfn.XLOOKUP(data[[#This Row],[Product]],products[Product],products[Cost per unit])</f>
        <v>4.97</v>
      </c>
      <c r="I236" s="16">
        <f>data[[#This Row],[Cost Per Unit]]*data[[#This Row],[Units]]</f>
        <v>298.2</v>
      </c>
      <c r="J236" t="s">
        <v>115</v>
      </c>
      <c r="K236" t="s">
        <v>126</v>
      </c>
    </row>
    <row r="237" spans="3:11" x14ac:dyDescent="0.3">
      <c r="C237" t="s">
        <v>3</v>
      </c>
      <c r="D237" t="s">
        <v>35</v>
      </c>
      <c r="E237" t="s">
        <v>23</v>
      </c>
      <c r="F237" s="4">
        <v>2023</v>
      </c>
      <c r="G237" s="5">
        <v>78</v>
      </c>
      <c r="H237">
        <f>_xlfn.XLOOKUP(data[[#This Row],[Product]],products[Product],products[Cost per unit])</f>
        <v>6.49</v>
      </c>
      <c r="I237" s="16">
        <f>data[[#This Row],[Cost Per Unit]]*data[[#This Row],[Units]]</f>
        <v>506.22</v>
      </c>
      <c r="J237" t="s">
        <v>121</v>
      </c>
      <c r="K237" t="s">
        <v>132</v>
      </c>
    </row>
    <row r="238" spans="3:11" x14ac:dyDescent="0.3">
      <c r="C238" t="s">
        <v>9</v>
      </c>
      <c r="D238" t="s">
        <v>36</v>
      </c>
      <c r="E238" t="s">
        <v>30</v>
      </c>
      <c r="F238" s="4">
        <v>9051</v>
      </c>
      <c r="G238" s="5">
        <v>57</v>
      </c>
      <c r="H238">
        <f>_xlfn.XLOOKUP(data[[#This Row],[Product]],products[Product],products[Cost per unit])</f>
        <v>14.49</v>
      </c>
      <c r="I238" s="16">
        <f>data[[#This Row],[Cost Per Unit]]*data[[#This Row],[Units]]</f>
        <v>825.93000000000006</v>
      </c>
      <c r="J238" t="s">
        <v>115</v>
      </c>
      <c r="K238" t="s">
        <v>126</v>
      </c>
    </row>
    <row r="239" spans="3:11" x14ac:dyDescent="0.3">
      <c r="C239" t="s">
        <v>9</v>
      </c>
      <c r="D239" t="s">
        <v>37</v>
      </c>
      <c r="E239" t="s">
        <v>28</v>
      </c>
      <c r="F239" s="4">
        <v>2919</v>
      </c>
      <c r="G239" s="5">
        <v>45</v>
      </c>
      <c r="H239">
        <f>_xlfn.XLOOKUP(data[[#This Row],[Product]],products[Product],products[Cost per unit])</f>
        <v>10.38</v>
      </c>
      <c r="I239" s="16">
        <f>data[[#This Row],[Cost Per Unit]]*data[[#This Row],[Units]]</f>
        <v>467.1</v>
      </c>
      <c r="J239" t="s">
        <v>115</v>
      </c>
      <c r="K239" t="s">
        <v>126</v>
      </c>
    </row>
    <row r="240" spans="3:11" x14ac:dyDescent="0.3">
      <c r="C240" t="s">
        <v>41</v>
      </c>
      <c r="D240" t="s">
        <v>38</v>
      </c>
      <c r="E240" t="s">
        <v>22</v>
      </c>
      <c r="F240" s="4">
        <v>5915</v>
      </c>
      <c r="G240" s="5">
        <v>3</v>
      </c>
      <c r="H240">
        <f>_xlfn.XLOOKUP(data[[#This Row],[Product]],products[Product],products[Cost per unit])</f>
        <v>9.77</v>
      </c>
      <c r="I240" s="16">
        <f>data[[#This Row],[Cost Per Unit]]*data[[#This Row],[Units]]</f>
        <v>29.31</v>
      </c>
      <c r="J240" t="s">
        <v>116</v>
      </c>
      <c r="K240" t="s">
        <v>127</v>
      </c>
    </row>
    <row r="241" spans="3:11" x14ac:dyDescent="0.3">
      <c r="C241" t="s">
        <v>10</v>
      </c>
      <c r="D241" t="s">
        <v>35</v>
      </c>
      <c r="E241" t="s">
        <v>15</v>
      </c>
      <c r="F241" s="4">
        <v>2562</v>
      </c>
      <c r="G241" s="5">
        <v>6</v>
      </c>
      <c r="H241">
        <f>_xlfn.XLOOKUP(data[[#This Row],[Product]],products[Product],products[Cost per unit])</f>
        <v>11.73</v>
      </c>
      <c r="I241" s="16">
        <f>data[[#This Row],[Cost Per Unit]]*data[[#This Row],[Units]]</f>
        <v>70.38</v>
      </c>
      <c r="J241" t="s">
        <v>122</v>
      </c>
      <c r="K241" t="s">
        <v>133</v>
      </c>
    </row>
    <row r="242" spans="3:11" x14ac:dyDescent="0.3">
      <c r="C242" t="s">
        <v>5</v>
      </c>
      <c r="D242" t="s">
        <v>37</v>
      </c>
      <c r="E242" t="s">
        <v>25</v>
      </c>
      <c r="F242" s="4">
        <v>8813</v>
      </c>
      <c r="G242" s="5">
        <v>21</v>
      </c>
      <c r="H242">
        <f>_xlfn.XLOOKUP(data[[#This Row],[Product]],products[Product],products[Cost per unit])</f>
        <v>13.15</v>
      </c>
      <c r="I242" s="16">
        <f>data[[#This Row],[Cost Per Unit]]*data[[#This Row],[Units]]</f>
        <v>276.15000000000003</v>
      </c>
      <c r="J242" t="s">
        <v>119</v>
      </c>
      <c r="K242" t="s">
        <v>130</v>
      </c>
    </row>
    <row r="243" spans="3:11" x14ac:dyDescent="0.3">
      <c r="C243" t="s">
        <v>5</v>
      </c>
      <c r="D243" t="s">
        <v>36</v>
      </c>
      <c r="E243" t="s">
        <v>18</v>
      </c>
      <c r="F243" s="4">
        <v>6111</v>
      </c>
      <c r="G243" s="5">
        <v>3</v>
      </c>
      <c r="H243">
        <f>_xlfn.XLOOKUP(data[[#This Row],[Product]],products[Product],products[Cost per unit])</f>
        <v>6.47</v>
      </c>
      <c r="I243" s="16">
        <f>data[[#This Row],[Cost Per Unit]]*data[[#This Row],[Units]]</f>
        <v>19.41</v>
      </c>
      <c r="J243" t="s">
        <v>119</v>
      </c>
      <c r="K243" t="s">
        <v>130</v>
      </c>
    </row>
    <row r="244" spans="3:11" x14ac:dyDescent="0.3">
      <c r="C244" t="s">
        <v>8</v>
      </c>
      <c r="D244" t="s">
        <v>34</v>
      </c>
      <c r="E244" t="s">
        <v>31</v>
      </c>
      <c r="F244" s="4">
        <v>3507</v>
      </c>
      <c r="G244" s="5">
        <v>288</v>
      </c>
      <c r="H244">
        <f>_xlfn.XLOOKUP(data[[#This Row],[Product]],products[Product],products[Cost per unit])</f>
        <v>5.79</v>
      </c>
      <c r="I244" s="16">
        <f>data[[#This Row],[Cost Per Unit]]*data[[#This Row],[Units]]</f>
        <v>1667.52</v>
      </c>
      <c r="J244" t="s">
        <v>114</v>
      </c>
      <c r="K244" t="s">
        <v>125</v>
      </c>
    </row>
    <row r="245" spans="3:11" x14ac:dyDescent="0.3">
      <c r="C245" t="s">
        <v>6</v>
      </c>
      <c r="D245" t="s">
        <v>36</v>
      </c>
      <c r="E245" t="s">
        <v>13</v>
      </c>
      <c r="F245" s="4">
        <v>4319</v>
      </c>
      <c r="G245" s="5">
        <v>30</v>
      </c>
      <c r="H245">
        <f>_xlfn.XLOOKUP(data[[#This Row],[Product]],products[Product],products[Cost per unit])</f>
        <v>9.33</v>
      </c>
      <c r="I245" s="16">
        <f>data[[#This Row],[Cost Per Unit]]*data[[#This Row],[Units]]</f>
        <v>279.89999999999998</v>
      </c>
      <c r="J245" t="s">
        <v>117</v>
      </c>
      <c r="K245" t="s">
        <v>128</v>
      </c>
    </row>
    <row r="246" spans="3:11" x14ac:dyDescent="0.3">
      <c r="C246" t="s">
        <v>40</v>
      </c>
      <c r="D246" t="s">
        <v>38</v>
      </c>
      <c r="E246" t="s">
        <v>26</v>
      </c>
      <c r="F246" s="4">
        <v>609</v>
      </c>
      <c r="G246" s="5">
        <v>87</v>
      </c>
      <c r="H246">
        <f>_xlfn.XLOOKUP(data[[#This Row],[Product]],products[Product],products[Cost per unit])</f>
        <v>5.6</v>
      </c>
      <c r="I246" s="16">
        <f>data[[#This Row],[Cost Per Unit]]*data[[#This Row],[Units]]</f>
        <v>487.2</v>
      </c>
      <c r="J246" t="s">
        <v>113</v>
      </c>
      <c r="K246" t="s">
        <v>124</v>
      </c>
    </row>
    <row r="247" spans="3:11" x14ac:dyDescent="0.3">
      <c r="C247" t="s">
        <v>40</v>
      </c>
      <c r="D247" t="s">
        <v>39</v>
      </c>
      <c r="E247" t="s">
        <v>27</v>
      </c>
      <c r="F247" s="4">
        <v>6370</v>
      </c>
      <c r="G247" s="5">
        <v>30</v>
      </c>
      <c r="H247">
        <f>_xlfn.XLOOKUP(data[[#This Row],[Product]],products[Product],products[Cost per unit])</f>
        <v>16.73</v>
      </c>
      <c r="I247" s="16">
        <f>data[[#This Row],[Cost Per Unit]]*data[[#This Row],[Units]]</f>
        <v>501.90000000000003</v>
      </c>
      <c r="J247" t="s">
        <v>113</v>
      </c>
      <c r="K247" t="s">
        <v>124</v>
      </c>
    </row>
    <row r="248" spans="3:11" x14ac:dyDescent="0.3">
      <c r="C248" t="s">
        <v>5</v>
      </c>
      <c r="D248" t="s">
        <v>38</v>
      </c>
      <c r="E248" t="s">
        <v>19</v>
      </c>
      <c r="F248" s="4">
        <v>5474</v>
      </c>
      <c r="G248" s="5">
        <v>168</v>
      </c>
      <c r="H248">
        <f>_xlfn.XLOOKUP(data[[#This Row],[Product]],products[Product],products[Cost per unit])</f>
        <v>7.64</v>
      </c>
      <c r="I248" s="16">
        <f>data[[#This Row],[Cost Per Unit]]*data[[#This Row],[Units]]</f>
        <v>1283.52</v>
      </c>
      <c r="J248" t="s">
        <v>119</v>
      </c>
      <c r="K248" t="s">
        <v>130</v>
      </c>
    </row>
    <row r="249" spans="3:11" x14ac:dyDescent="0.3">
      <c r="C249" t="s">
        <v>40</v>
      </c>
      <c r="D249" t="s">
        <v>36</v>
      </c>
      <c r="E249" t="s">
        <v>27</v>
      </c>
      <c r="F249" s="4">
        <v>3164</v>
      </c>
      <c r="G249" s="5">
        <v>306</v>
      </c>
      <c r="H249">
        <f>_xlfn.XLOOKUP(data[[#This Row],[Product]],products[Product],products[Cost per unit])</f>
        <v>16.73</v>
      </c>
      <c r="I249" s="16">
        <f>data[[#This Row],[Cost Per Unit]]*data[[#This Row],[Units]]</f>
        <v>5119.38</v>
      </c>
      <c r="J249" t="s">
        <v>113</v>
      </c>
      <c r="K249" t="s">
        <v>124</v>
      </c>
    </row>
    <row r="250" spans="3:11" x14ac:dyDescent="0.3">
      <c r="C250" t="s">
        <v>6</v>
      </c>
      <c r="D250" t="s">
        <v>35</v>
      </c>
      <c r="E250" t="s">
        <v>4</v>
      </c>
      <c r="F250" s="4">
        <v>1302</v>
      </c>
      <c r="G250" s="5">
        <v>402</v>
      </c>
      <c r="H250">
        <f>_xlfn.XLOOKUP(data[[#This Row],[Product]],products[Product],products[Cost per unit])</f>
        <v>11.88</v>
      </c>
      <c r="I250" s="16">
        <f>data[[#This Row],[Cost Per Unit]]*data[[#This Row],[Units]]</f>
        <v>4775.76</v>
      </c>
      <c r="J250" t="s">
        <v>117</v>
      </c>
      <c r="K250" t="s">
        <v>128</v>
      </c>
    </row>
    <row r="251" spans="3:11" x14ac:dyDescent="0.3">
      <c r="C251" t="s">
        <v>3</v>
      </c>
      <c r="D251" t="s">
        <v>37</v>
      </c>
      <c r="E251" t="s">
        <v>28</v>
      </c>
      <c r="F251" s="4">
        <v>7308</v>
      </c>
      <c r="G251" s="5">
        <v>327</v>
      </c>
      <c r="H251">
        <f>_xlfn.XLOOKUP(data[[#This Row],[Product]],products[Product],products[Cost per unit])</f>
        <v>10.38</v>
      </c>
      <c r="I251" s="16">
        <f>data[[#This Row],[Cost Per Unit]]*data[[#This Row],[Units]]</f>
        <v>3394.26</v>
      </c>
      <c r="J251" t="s">
        <v>121</v>
      </c>
      <c r="K251" t="s">
        <v>132</v>
      </c>
    </row>
    <row r="252" spans="3:11" x14ac:dyDescent="0.3">
      <c r="C252" t="s">
        <v>40</v>
      </c>
      <c r="D252" t="s">
        <v>37</v>
      </c>
      <c r="E252" t="s">
        <v>27</v>
      </c>
      <c r="F252" s="4">
        <v>6132</v>
      </c>
      <c r="G252" s="5">
        <v>93</v>
      </c>
      <c r="H252">
        <f>_xlfn.XLOOKUP(data[[#This Row],[Product]],products[Product],products[Cost per unit])</f>
        <v>16.73</v>
      </c>
      <c r="I252" s="16">
        <f>data[[#This Row],[Cost Per Unit]]*data[[#This Row],[Units]]</f>
        <v>1555.89</v>
      </c>
      <c r="J252" t="s">
        <v>113</v>
      </c>
      <c r="K252" t="s">
        <v>124</v>
      </c>
    </row>
    <row r="253" spans="3:11" x14ac:dyDescent="0.3">
      <c r="C253" t="s">
        <v>10</v>
      </c>
      <c r="D253" t="s">
        <v>35</v>
      </c>
      <c r="E253" t="s">
        <v>14</v>
      </c>
      <c r="F253" s="4">
        <v>3472</v>
      </c>
      <c r="G253" s="5">
        <v>96</v>
      </c>
      <c r="H253">
        <f>_xlfn.XLOOKUP(data[[#This Row],[Product]],products[Product],products[Cost per unit])</f>
        <v>11.7</v>
      </c>
      <c r="I253" s="16">
        <f>data[[#This Row],[Cost Per Unit]]*data[[#This Row],[Units]]</f>
        <v>1123.1999999999998</v>
      </c>
      <c r="J253" t="s">
        <v>122</v>
      </c>
      <c r="K253" t="s">
        <v>133</v>
      </c>
    </row>
    <row r="254" spans="3:11" x14ac:dyDescent="0.3">
      <c r="C254" t="s">
        <v>8</v>
      </c>
      <c r="D254" t="s">
        <v>39</v>
      </c>
      <c r="E254" t="s">
        <v>18</v>
      </c>
      <c r="F254" s="4">
        <v>9660</v>
      </c>
      <c r="G254" s="5">
        <v>27</v>
      </c>
      <c r="H254">
        <f>_xlfn.XLOOKUP(data[[#This Row],[Product]],products[Product],products[Cost per unit])</f>
        <v>6.47</v>
      </c>
      <c r="I254" s="16">
        <f>data[[#This Row],[Cost Per Unit]]*data[[#This Row],[Units]]</f>
        <v>174.69</v>
      </c>
      <c r="J254" t="s">
        <v>114</v>
      </c>
      <c r="K254" t="s">
        <v>125</v>
      </c>
    </row>
    <row r="255" spans="3:11" x14ac:dyDescent="0.3">
      <c r="C255" t="s">
        <v>9</v>
      </c>
      <c r="D255" t="s">
        <v>38</v>
      </c>
      <c r="E255" t="s">
        <v>26</v>
      </c>
      <c r="F255" s="4">
        <v>2436</v>
      </c>
      <c r="G255" s="5">
        <v>99</v>
      </c>
      <c r="H255">
        <f>_xlfn.XLOOKUP(data[[#This Row],[Product]],products[Product],products[Cost per unit])</f>
        <v>5.6</v>
      </c>
      <c r="I255" s="16">
        <f>data[[#This Row],[Cost Per Unit]]*data[[#This Row],[Units]]</f>
        <v>554.4</v>
      </c>
      <c r="J255" t="s">
        <v>115</v>
      </c>
      <c r="K255" t="s">
        <v>126</v>
      </c>
    </row>
    <row r="256" spans="3:11" x14ac:dyDescent="0.3">
      <c r="C256" t="s">
        <v>9</v>
      </c>
      <c r="D256" t="s">
        <v>38</v>
      </c>
      <c r="E256" t="s">
        <v>33</v>
      </c>
      <c r="F256" s="4">
        <v>9506</v>
      </c>
      <c r="G256" s="5">
        <v>87</v>
      </c>
      <c r="H256">
        <f>_xlfn.XLOOKUP(data[[#This Row],[Product]],products[Product],products[Cost per unit])</f>
        <v>12.37</v>
      </c>
      <c r="I256" s="16">
        <f>data[[#This Row],[Cost Per Unit]]*data[[#This Row],[Units]]</f>
        <v>1076.1899999999998</v>
      </c>
      <c r="J256" t="s">
        <v>115</v>
      </c>
      <c r="K256" t="s">
        <v>126</v>
      </c>
    </row>
    <row r="257" spans="3:11" x14ac:dyDescent="0.3">
      <c r="C257" t="s">
        <v>10</v>
      </c>
      <c r="D257" t="s">
        <v>37</v>
      </c>
      <c r="E257" t="s">
        <v>21</v>
      </c>
      <c r="F257" s="4">
        <v>245</v>
      </c>
      <c r="G257" s="5">
        <v>288</v>
      </c>
      <c r="H257">
        <f>_xlfn.XLOOKUP(data[[#This Row],[Product]],products[Product],products[Cost per unit])</f>
        <v>9</v>
      </c>
      <c r="I257" s="16">
        <f>data[[#This Row],[Cost Per Unit]]*data[[#This Row],[Units]]</f>
        <v>2592</v>
      </c>
      <c r="J257" t="s">
        <v>122</v>
      </c>
      <c r="K257" t="s">
        <v>133</v>
      </c>
    </row>
    <row r="258" spans="3:11" x14ac:dyDescent="0.3">
      <c r="C258" t="s">
        <v>8</v>
      </c>
      <c r="D258" t="s">
        <v>35</v>
      </c>
      <c r="E258" t="s">
        <v>20</v>
      </c>
      <c r="F258" s="4">
        <v>2702</v>
      </c>
      <c r="G258" s="5">
        <v>363</v>
      </c>
      <c r="H258">
        <f>_xlfn.XLOOKUP(data[[#This Row],[Product]],products[Product],products[Cost per unit])</f>
        <v>10.62</v>
      </c>
      <c r="I258" s="16">
        <f>data[[#This Row],[Cost Per Unit]]*data[[#This Row],[Units]]</f>
        <v>3855.0599999999995</v>
      </c>
      <c r="J258" t="s">
        <v>114</v>
      </c>
      <c r="K258" t="s">
        <v>125</v>
      </c>
    </row>
    <row r="259" spans="3:11" x14ac:dyDescent="0.3">
      <c r="C259" t="s">
        <v>10</v>
      </c>
      <c r="D259" t="s">
        <v>34</v>
      </c>
      <c r="E259" t="s">
        <v>17</v>
      </c>
      <c r="F259" s="4">
        <v>700</v>
      </c>
      <c r="G259" s="5">
        <v>87</v>
      </c>
      <c r="H259">
        <f>_xlfn.XLOOKUP(data[[#This Row],[Product]],products[Product],products[Cost per unit])</f>
        <v>3.11</v>
      </c>
      <c r="I259" s="16">
        <f>data[[#This Row],[Cost Per Unit]]*data[[#This Row],[Units]]</f>
        <v>270.57</v>
      </c>
      <c r="J259" t="s">
        <v>122</v>
      </c>
      <c r="K259" t="s">
        <v>133</v>
      </c>
    </row>
    <row r="260" spans="3:11" x14ac:dyDescent="0.3">
      <c r="C260" t="s">
        <v>6</v>
      </c>
      <c r="D260" t="s">
        <v>34</v>
      </c>
      <c r="E260" t="s">
        <v>17</v>
      </c>
      <c r="F260" s="4">
        <v>3759</v>
      </c>
      <c r="G260" s="5">
        <v>150</v>
      </c>
      <c r="H260">
        <f>_xlfn.XLOOKUP(data[[#This Row],[Product]],products[Product],products[Cost per unit])</f>
        <v>3.11</v>
      </c>
      <c r="I260" s="16">
        <f>data[[#This Row],[Cost Per Unit]]*data[[#This Row],[Units]]</f>
        <v>466.5</v>
      </c>
      <c r="J260" t="s">
        <v>117</v>
      </c>
      <c r="K260" t="s">
        <v>128</v>
      </c>
    </row>
    <row r="261" spans="3:11" x14ac:dyDescent="0.3">
      <c r="C261" t="s">
        <v>2</v>
      </c>
      <c r="D261" t="s">
        <v>35</v>
      </c>
      <c r="E261" t="s">
        <v>17</v>
      </c>
      <c r="F261" s="4">
        <v>1589</v>
      </c>
      <c r="G261" s="5">
        <v>303</v>
      </c>
      <c r="H261">
        <f>_xlfn.XLOOKUP(data[[#This Row],[Product]],products[Product],products[Cost per unit])</f>
        <v>3.11</v>
      </c>
      <c r="I261" s="16">
        <f>data[[#This Row],[Cost Per Unit]]*data[[#This Row],[Units]]</f>
        <v>942.32999999999993</v>
      </c>
      <c r="J261" t="s">
        <v>120</v>
      </c>
      <c r="K261" t="s">
        <v>131</v>
      </c>
    </row>
    <row r="262" spans="3:11" x14ac:dyDescent="0.3">
      <c r="C262" t="s">
        <v>7</v>
      </c>
      <c r="D262" t="s">
        <v>35</v>
      </c>
      <c r="E262" t="s">
        <v>28</v>
      </c>
      <c r="F262" s="4">
        <v>5194</v>
      </c>
      <c r="G262" s="5">
        <v>288</v>
      </c>
      <c r="H262">
        <f>_xlfn.XLOOKUP(data[[#This Row],[Product]],products[Product],products[Cost per unit])</f>
        <v>10.38</v>
      </c>
      <c r="I262" s="16">
        <f>data[[#This Row],[Cost Per Unit]]*data[[#This Row],[Units]]</f>
        <v>2989.44</v>
      </c>
      <c r="J262" t="s">
        <v>118</v>
      </c>
      <c r="K262" t="s">
        <v>129</v>
      </c>
    </row>
    <row r="263" spans="3:11" x14ac:dyDescent="0.3">
      <c r="C263" t="s">
        <v>10</v>
      </c>
      <c r="D263" t="s">
        <v>36</v>
      </c>
      <c r="E263" t="s">
        <v>13</v>
      </c>
      <c r="F263" s="4">
        <v>945</v>
      </c>
      <c r="G263" s="5">
        <v>75</v>
      </c>
      <c r="H263">
        <f>_xlfn.XLOOKUP(data[[#This Row],[Product]],products[Product],products[Cost per unit])</f>
        <v>9.33</v>
      </c>
      <c r="I263" s="16">
        <f>data[[#This Row],[Cost Per Unit]]*data[[#This Row],[Units]]</f>
        <v>699.75</v>
      </c>
      <c r="J263" t="s">
        <v>122</v>
      </c>
      <c r="K263" t="s">
        <v>133</v>
      </c>
    </row>
    <row r="264" spans="3:11" x14ac:dyDescent="0.3">
      <c r="C264" t="s">
        <v>40</v>
      </c>
      <c r="D264" t="s">
        <v>38</v>
      </c>
      <c r="E264" t="s">
        <v>31</v>
      </c>
      <c r="F264" s="4">
        <v>1988</v>
      </c>
      <c r="G264" s="5">
        <v>39</v>
      </c>
      <c r="H264">
        <f>_xlfn.XLOOKUP(data[[#This Row],[Product]],products[Product],products[Cost per unit])</f>
        <v>5.79</v>
      </c>
      <c r="I264" s="16">
        <f>data[[#This Row],[Cost Per Unit]]*data[[#This Row],[Units]]</f>
        <v>225.81</v>
      </c>
      <c r="J264" t="s">
        <v>113</v>
      </c>
      <c r="K264" t="s">
        <v>124</v>
      </c>
    </row>
    <row r="265" spans="3:11" x14ac:dyDescent="0.3">
      <c r="C265" t="s">
        <v>6</v>
      </c>
      <c r="D265" t="s">
        <v>34</v>
      </c>
      <c r="E265" t="s">
        <v>32</v>
      </c>
      <c r="F265" s="4">
        <v>6734</v>
      </c>
      <c r="G265" s="5">
        <v>123</v>
      </c>
      <c r="H265">
        <f>_xlfn.XLOOKUP(data[[#This Row],[Product]],products[Product],products[Cost per unit])</f>
        <v>8.65</v>
      </c>
      <c r="I265" s="16">
        <f>data[[#This Row],[Cost Per Unit]]*data[[#This Row],[Units]]</f>
        <v>1063.95</v>
      </c>
      <c r="J265" t="s">
        <v>117</v>
      </c>
      <c r="K265" t="s">
        <v>128</v>
      </c>
    </row>
    <row r="266" spans="3:11" x14ac:dyDescent="0.3">
      <c r="C266" t="s">
        <v>40</v>
      </c>
      <c r="D266" t="s">
        <v>36</v>
      </c>
      <c r="E266" t="s">
        <v>4</v>
      </c>
      <c r="F266" s="4">
        <v>217</v>
      </c>
      <c r="G266" s="5">
        <v>36</v>
      </c>
      <c r="H266">
        <f>_xlfn.XLOOKUP(data[[#This Row],[Product]],products[Product],products[Cost per unit])</f>
        <v>11.88</v>
      </c>
      <c r="I266" s="16">
        <f>data[[#This Row],[Cost Per Unit]]*data[[#This Row],[Units]]</f>
        <v>427.68</v>
      </c>
      <c r="J266" t="s">
        <v>113</v>
      </c>
      <c r="K266" t="s">
        <v>124</v>
      </c>
    </row>
    <row r="267" spans="3:11" x14ac:dyDescent="0.3">
      <c r="C267" t="s">
        <v>5</v>
      </c>
      <c r="D267" t="s">
        <v>34</v>
      </c>
      <c r="E267" t="s">
        <v>22</v>
      </c>
      <c r="F267" s="4">
        <v>6279</v>
      </c>
      <c r="G267" s="5">
        <v>237</v>
      </c>
      <c r="H267">
        <f>_xlfn.XLOOKUP(data[[#This Row],[Product]],products[Product],products[Cost per unit])</f>
        <v>9.77</v>
      </c>
      <c r="I267" s="16">
        <f>data[[#This Row],[Cost Per Unit]]*data[[#This Row],[Units]]</f>
        <v>2315.4899999999998</v>
      </c>
      <c r="J267" t="s">
        <v>119</v>
      </c>
      <c r="K267" t="s">
        <v>130</v>
      </c>
    </row>
    <row r="268" spans="3:11" x14ac:dyDescent="0.3">
      <c r="C268" t="s">
        <v>40</v>
      </c>
      <c r="D268" t="s">
        <v>36</v>
      </c>
      <c r="E268" t="s">
        <v>13</v>
      </c>
      <c r="F268" s="4">
        <v>4424</v>
      </c>
      <c r="G268" s="5">
        <v>201</v>
      </c>
      <c r="H268">
        <f>_xlfn.XLOOKUP(data[[#This Row],[Product]],products[Product],products[Cost per unit])</f>
        <v>9.33</v>
      </c>
      <c r="I268" s="16">
        <f>data[[#This Row],[Cost Per Unit]]*data[[#This Row],[Units]]</f>
        <v>1875.33</v>
      </c>
      <c r="J268" t="s">
        <v>113</v>
      </c>
      <c r="K268" t="s">
        <v>124</v>
      </c>
    </row>
    <row r="269" spans="3:11" x14ac:dyDescent="0.3">
      <c r="C269" t="s">
        <v>2</v>
      </c>
      <c r="D269" t="s">
        <v>36</v>
      </c>
      <c r="E269" t="s">
        <v>17</v>
      </c>
      <c r="F269" s="4">
        <v>189</v>
      </c>
      <c r="G269" s="5">
        <v>48</v>
      </c>
      <c r="H269">
        <f>_xlfn.XLOOKUP(data[[#This Row],[Product]],products[Product],products[Cost per unit])</f>
        <v>3.11</v>
      </c>
      <c r="I269" s="16">
        <f>data[[#This Row],[Cost Per Unit]]*data[[#This Row],[Units]]</f>
        <v>149.28</v>
      </c>
      <c r="J269" t="s">
        <v>120</v>
      </c>
      <c r="K269" t="s">
        <v>131</v>
      </c>
    </row>
    <row r="270" spans="3:11" x14ac:dyDescent="0.3">
      <c r="C270" t="s">
        <v>5</v>
      </c>
      <c r="D270" t="s">
        <v>35</v>
      </c>
      <c r="E270" t="s">
        <v>22</v>
      </c>
      <c r="F270" s="4">
        <v>490</v>
      </c>
      <c r="G270" s="5">
        <v>84</v>
      </c>
      <c r="H270">
        <f>_xlfn.XLOOKUP(data[[#This Row],[Product]],products[Product],products[Cost per unit])</f>
        <v>9.77</v>
      </c>
      <c r="I270" s="16">
        <f>data[[#This Row],[Cost Per Unit]]*data[[#This Row],[Units]]</f>
        <v>820.68</v>
      </c>
      <c r="J270" t="s">
        <v>119</v>
      </c>
      <c r="K270" t="s">
        <v>130</v>
      </c>
    </row>
    <row r="271" spans="3:11" x14ac:dyDescent="0.3">
      <c r="C271" t="s">
        <v>8</v>
      </c>
      <c r="D271" t="s">
        <v>37</v>
      </c>
      <c r="E271" t="s">
        <v>21</v>
      </c>
      <c r="F271" s="4">
        <v>434</v>
      </c>
      <c r="G271" s="5">
        <v>87</v>
      </c>
      <c r="H271">
        <f>_xlfn.XLOOKUP(data[[#This Row],[Product]],products[Product],products[Cost per unit])</f>
        <v>9</v>
      </c>
      <c r="I271" s="16">
        <f>data[[#This Row],[Cost Per Unit]]*data[[#This Row],[Units]]</f>
        <v>783</v>
      </c>
      <c r="J271" t="s">
        <v>114</v>
      </c>
      <c r="K271" t="s">
        <v>125</v>
      </c>
    </row>
    <row r="272" spans="3:11" x14ac:dyDescent="0.3">
      <c r="C272" t="s">
        <v>7</v>
      </c>
      <c r="D272" t="s">
        <v>38</v>
      </c>
      <c r="E272" t="s">
        <v>30</v>
      </c>
      <c r="F272" s="4">
        <v>10129</v>
      </c>
      <c r="G272" s="5">
        <v>312</v>
      </c>
      <c r="H272">
        <f>_xlfn.XLOOKUP(data[[#This Row],[Product]],products[Product],products[Cost per unit])</f>
        <v>14.49</v>
      </c>
      <c r="I272" s="16">
        <f>data[[#This Row],[Cost Per Unit]]*data[[#This Row],[Units]]</f>
        <v>4520.88</v>
      </c>
      <c r="J272" t="s">
        <v>118</v>
      </c>
      <c r="K272" t="s">
        <v>129</v>
      </c>
    </row>
    <row r="273" spans="3:11" x14ac:dyDescent="0.3">
      <c r="C273" t="s">
        <v>3</v>
      </c>
      <c r="D273" t="s">
        <v>39</v>
      </c>
      <c r="E273" t="s">
        <v>28</v>
      </c>
      <c r="F273" s="4">
        <v>1652</v>
      </c>
      <c r="G273" s="5">
        <v>102</v>
      </c>
      <c r="H273">
        <f>_xlfn.XLOOKUP(data[[#This Row],[Product]],products[Product],products[Cost per unit])</f>
        <v>10.38</v>
      </c>
      <c r="I273" s="16">
        <f>data[[#This Row],[Cost Per Unit]]*data[[#This Row],[Units]]</f>
        <v>1058.76</v>
      </c>
      <c r="J273" t="s">
        <v>121</v>
      </c>
      <c r="K273" t="s">
        <v>132</v>
      </c>
    </row>
    <row r="274" spans="3:11" x14ac:dyDescent="0.3">
      <c r="C274" t="s">
        <v>8</v>
      </c>
      <c r="D274" t="s">
        <v>38</v>
      </c>
      <c r="E274" t="s">
        <v>21</v>
      </c>
      <c r="F274" s="4">
        <v>6433</v>
      </c>
      <c r="G274" s="5">
        <v>78</v>
      </c>
      <c r="H274">
        <f>_xlfn.XLOOKUP(data[[#This Row],[Product]],products[Product],products[Cost per unit])</f>
        <v>9</v>
      </c>
      <c r="I274" s="16">
        <f>data[[#This Row],[Cost Per Unit]]*data[[#This Row],[Units]]</f>
        <v>702</v>
      </c>
      <c r="J274" t="s">
        <v>114</v>
      </c>
      <c r="K274" t="s">
        <v>125</v>
      </c>
    </row>
    <row r="275" spans="3:11" x14ac:dyDescent="0.3">
      <c r="C275" t="s">
        <v>3</v>
      </c>
      <c r="D275" t="s">
        <v>34</v>
      </c>
      <c r="E275" t="s">
        <v>23</v>
      </c>
      <c r="F275" s="4">
        <v>2212</v>
      </c>
      <c r="G275" s="5">
        <v>117</v>
      </c>
      <c r="H275">
        <f>_xlfn.XLOOKUP(data[[#This Row],[Product]],products[Product],products[Cost per unit])</f>
        <v>6.49</v>
      </c>
      <c r="I275" s="16">
        <f>data[[#This Row],[Cost Per Unit]]*data[[#This Row],[Units]]</f>
        <v>759.33</v>
      </c>
      <c r="J275" t="s">
        <v>121</v>
      </c>
      <c r="K275" t="s">
        <v>132</v>
      </c>
    </row>
    <row r="276" spans="3:11" x14ac:dyDescent="0.3">
      <c r="C276" t="s">
        <v>41</v>
      </c>
      <c r="D276" t="s">
        <v>35</v>
      </c>
      <c r="E276" t="s">
        <v>19</v>
      </c>
      <c r="F276" s="4">
        <v>609</v>
      </c>
      <c r="G276" s="5">
        <v>99</v>
      </c>
      <c r="H276">
        <f>_xlfn.XLOOKUP(data[[#This Row],[Product]],products[Product],products[Cost per unit])</f>
        <v>7.64</v>
      </c>
      <c r="I276" s="16">
        <f>data[[#This Row],[Cost Per Unit]]*data[[#This Row],[Units]]</f>
        <v>756.36</v>
      </c>
      <c r="J276" t="s">
        <v>116</v>
      </c>
      <c r="K276" t="s">
        <v>127</v>
      </c>
    </row>
    <row r="277" spans="3:11" x14ac:dyDescent="0.3">
      <c r="C277" t="s">
        <v>40</v>
      </c>
      <c r="D277" t="s">
        <v>35</v>
      </c>
      <c r="E277" t="s">
        <v>24</v>
      </c>
      <c r="F277" s="4">
        <v>1638</v>
      </c>
      <c r="G277" s="5">
        <v>48</v>
      </c>
      <c r="H277">
        <f>_xlfn.XLOOKUP(data[[#This Row],[Product]],products[Product],products[Cost per unit])</f>
        <v>4.97</v>
      </c>
      <c r="I277" s="16">
        <f>data[[#This Row],[Cost Per Unit]]*data[[#This Row],[Units]]</f>
        <v>238.56</v>
      </c>
      <c r="J277" t="s">
        <v>113</v>
      </c>
      <c r="K277" t="s">
        <v>124</v>
      </c>
    </row>
    <row r="278" spans="3:11" x14ac:dyDescent="0.3">
      <c r="C278" t="s">
        <v>7</v>
      </c>
      <c r="D278" t="s">
        <v>34</v>
      </c>
      <c r="E278" t="s">
        <v>15</v>
      </c>
      <c r="F278" s="4">
        <v>3829</v>
      </c>
      <c r="G278" s="5">
        <v>24</v>
      </c>
      <c r="H278">
        <f>_xlfn.XLOOKUP(data[[#This Row],[Product]],products[Product],products[Cost per unit])</f>
        <v>11.73</v>
      </c>
      <c r="I278" s="16">
        <f>data[[#This Row],[Cost Per Unit]]*data[[#This Row],[Units]]</f>
        <v>281.52</v>
      </c>
      <c r="J278" t="s">
        <v>118</v>
      </c>
      <c r="K278" t="s">
        <v>129</v>
      </c>
    </row>
    <row r="279" spans="3:11" x14ac:dyDescent="0.3">
      <c r="C279" t="s">
        <v>40</v>
      </c>
      <c r="D279" t="s">
        <v>39</v>
      </c>
      <c r="E279" t="s">
        <v>15</v>
      </c>
      <c r="F279" s="4">
        <v>5775</v>
      </c>
      <c r="G279" s="5">
        <v>42</v>
      </c>
      <c r="H279">
        <f>_xlfn.XLOOKUP(data[[#This Row],[Product]],products[Product],products[Cost per unit])</f>
        <v>11.73</v>
      </c>
      <c r="I279" s="16">
        <f>data[[#This Row],[Cost Per Unit]]*data[[#This Row],[Units]]</f>
        <v>492.66</v>
      </c>
      <c r="J279" t="s">
        <v>113</v>
      </c>
      <c r="K279" t="s">
        <v>124</v>
      </c>
    </row>
    <row r="280" spans="3:11" x14ac:dyDescent="0.3">
      <c r="C280" t="s">
        <v>6</v>
      </c>
      <c r="D280" t="s">
        <v>35</v>
      </c>
      <c r="E280" t="s">
        <v>20</v>
      </c>
      <c r="F280" s="4">
        <v>1071</v>
      </c>
      <c r="G280" s="5">
        <v>270</v>
      </c>
      <c r="H280">
        <f>_xlfn.XLOOKUP(data[[#This Row],[Product]],products[Product],products[Cost per unit])</f>
        <v>10.62</v>
      </c>
      <c r="I280" s="16">
        <f>data[[#This Row],[Cost Per Unit]]*data[[#This Row],[Units]]</f>
        <v>2867.3999999999996</v>
      </c>
      <c r="J280" t="s">
        <v>117</v>
      </c>
      <c r="K280" t="s">
        <v>128</v>
      </c>
    </row>
    <row r="281" spans="3:11" x14ac:dyDescent="0.3">
      <c r="C281" t="s">
        <v>8</v>
      </c>
      <c r="D281" t="s">
        <v>36</v>
      </c>
      <c r="E281" t="s">
        <v>23</v>
      </c>
      <c r="F281" s="4">
        <v>5019</v>
      </c>
      <c r="G281" s="5">
        <v>150</v>
      </c>
      <c r="H281">
        <f>_xlfn.XLOOKUP(data[[#This Row],[Product]],products[Product],products[Cost per unit])</f>
        <v>6.49</v>
      </c>
      <c r="I281" s="16">
        <f>data[[#This Row],[Cost Per Unit]]*data[[#This Row],[Units]]</f>
        <v>973.5</v>
      </c>
      <c r="J281" t="s">
        <v>114</v>
      </c>
      <c r="K281" t="s">
        <v>125</v>
      </c>
    </row>
    <row r="282" spans="3:11" x14ac:dyDescent="0.3">
      <c r="C282" t="s">
        <v>2</v>
      </c>
      <c r="D282" t="s">
        <v>37</v>
      </c>
      <c r="E282" t="s">
        <v>15</v>
      </c>
      <c r="F282" s="4">
        <v>2863</v>
      </c>
      <c r="G282" s="5">
        <v>42</v>
      </c>
      <c r="H282">
        <f>_xlfn.XLOOKUP(data[[#This Row],[Product]],products[Product],products[Cost per unit])</f>
        <v>11.73</v>
      </c>
      <c r="I282" s="16">
        <f>data[[#This Row],[Cost Per Unit]]*data[[#This Row],[Units]]</f>
        <v>492.66</v>
      </c>
      <c r="J282" t="s">
        <v>120</v>
      </c>
      <c r="K282" t="s">
        <v>131</v>
      </c>
    </row>
    <row r="283" spans="3:11" x14ac:dyDescent="0.3">
      <c r="C283" t="s">
        <v>40</v>
      </c>
      <c r="D283" t="s">
        <v>35</v>
      </c>
      <c r="E283" t="s">
        <v>29</v>
      </c>
      <c r="F283" s="4">
        <v>1617</v>
      </c>
      <c r="G283" s="5">
        <v>126</v>
      </c>
      <c r="H283">
        <f>_xlfn.XLOOKUP(data[[#This Row],[Product]],products[Product],products[Cost per unit])</f>
        <v>7.16</v>
      </c>
      <c r="I283" s="16">
        <f>data[[#This Row],[Cost Per Unit]]*data[[#This Row],[Units]]</f>
        <v>902.16</v>
      </c>
      <c r="J283" t="s">
        <v>113</v>
      </c>
      <c r="K283" t="s">
        <v>124</v>
      </c>
    </row>
    <row r="284" spans="3:11" x14ac:dyDescent="0.3">
      <c r="C284" t="s">
        <v>6</v>
      </c>
      <c r="D284" t="s">
        <v>37</v>
      </c>
      <c r="E284" t="s">
        <v>26</v>
      </c>
      <c r="F284" s="4">
        <v>6818</v>
      </c>
      <c r="G284" s="5">
        <v>6</v>
      </c>
      <c r="H284">
        <f>_xlfn.XLOOKUP(data[[#This Row],[Product]],products[Product],products[Cost per unit])</f>
        <v>5.6</v>
      </c>
      <c r="I284" s="16">
        <f>data[[#This Row],[Cost Per Unit]]*data[[#This Row],[Units]]</f>
        <v>33.599999999999994</v>
      </c>
      <c r="J284" t="s">
        <v>117</v>
      </c>
      <c r="K284" t="s">
        <v>128</v>
      </c>
    </row>
    <row r="285" spans="3:11" x14ac:dyDescent="0.3">
      <c r="C285" t="s">
        <v>3</v>
      </c>
      <c r="D285" t="s">
        <v>35</v>
      </c>
      <c r="E285" t="s">
        <v>15</v>
      </c>
      <c r="F285" s="4">
        <v>6657</v>
      </c>
      <c r="G285" s="5">
        <v>276</v>
      </c>
      <c r="H285">
        <f>_xlfn.XLOOKUP(data[[#This Row],[Product]],products[Product],products[Cost per unit])</f>
        <v>11.73</v>
      </c>
      <c r="I285" s="16">
        <f>data[[#This Row],[Cost Per Unit]]*data[[#This Row],[Units]]</f>
        <v>3237.48</v>
      </c>
      <c r="J285" t="s">
        <v>121</v>
      </c>
      <c r="K285" t="s">
        <v>132</v>
      </c>
    </row>
    <row r="286" spans="3:11" x14ac:dyDescent="0.3">
      <c r="C286" t="s">
        <v>3</v>
      </c>
      <c r="D286" t="s">
        <v>34</v>
      </c>
      <c r="E286" t="s">
        <v>17</v>
      </c>
      <c r="F286" s="4">
        <v>2919</v>
      </c>
      <c r="G286" s="5">
        <v>93</v>
      </c>
      <c r="H286">
        <f>_xlfn.XLOOKUP(data[[#This Row],[Product]],products[Product],products[Cost per unit])</f>
        <v>3.11</v>
      </c>
      <c r="I286" s="16">
        <f>data[[#This Row],[Cost Per Unit]]*data[[#This Row],[Units]]</f>
        <v>289.22999999999996</v>
      </c>
      <c r="J286" t="s">
        <v>121</v>
      </c>
      <c r="K286" t="s">
        <v>132</v>
      </c>
    </row>
    <row r="287" spans="3:11" x14ac:dyDescent="0.3">
      <c r="C287" t="s">
        <v>2</v>
      </c>
      <c r="D287" t="s">
        <v>36</v>
      </c>
      <c r="E287" t="s">
        <v>31</v>
      </c>
      <c r="F287" s="4">
        <v>3094</v>
      </c>
      <c r="G287" s="5">
        <v>246</v>
      </c>
      <c r="H287">
        <f>_xlfn.XLOOKUP(data[[#This Row],[Product]],products[Product],products[Cost per unit])</f>
        <v>5.79</v>
      </c>
      <c r="I287" s="16">
        <f>data[[#This Row],[Cost Per Unit]]*data[[#This Row],[Units]]</f>
        <v>1424.34</v>
      </c>
      <c r="J287" t="s">
        <v>120</v>
      </c>
      <c r="K287" t="s">
        <v>131</v>
      </c>
    </row>
    <row r="288" spans="3:11" x14ac:dyDescent="0.3">
      <c r="C288" t="s">
        <v>6</v>
      </c>
      <c r="D288" t="s">
        <v>39</v>
      </c>
      <c r="E288" t="s">
        <v>24</v>
      </c>
      <c r="F288" s="4">
        <v>2989</v>
      </c>
      <c r="G288" s="5">
        <v>3</v>
      </c>
      <c r="H288">
        <f>_xlfn.XLOOKUP(data[[#This Row],[Product]],products[Product],products[Cost per unit])</f>
        <v>4.97</v>
      </c>
      <c r="I288" s="16">
        <f>data[[#This Row],[Cost Per Unit]]*data[[#This Row],[Units]]</f>
        <v>14.91</v>
      </c>
      <c r="J288" t="s">
        <v>117</v>
      </c>
      <c r="K288" t="s">
        <v>128</v>
      </c>
    </row>
    <row r="289" spans="3:11" x14ac:dyDescent="0.3">
      <c r="C289" t="s">
        <v>8</v>
      </c>
      <c r="D289" t="s">
        <v>38</v>
      </c>
      <c r="E289" t="s">
        <v>27</v>
      </c>
      <c r="F289" s="4">
        <v>2268</v>
      </c>
      <c r="G289" s="5">
        <v>63</v>
      </c>
      <c r="H289">
        <f>_xlfn.XLOOKUP(data[[#This Row],[Product]],products[Product],products[Cost per unit])</f>
        <v>16.73</v>
      </c>
      <c r="I289" s="16">
        <f>data[[#This Row],[Cost Per Unit]]*data[[#This Row],[Units]]</f>
        <v>1053.99</v>
      </c>
      <c r="J289" t="s">
        <v>114</v>
      </c>
      <c r="K289" t="s">
        <v>125</v>
      </c>
    </row>
    <row r="290" spans="3:11" x14ac:dyDescent="0.3">
      <c r="C290" t="s">
        <v>5</v>
      </c>
      <c r="D290" t="s">
        <v>35</v>
      </c>
      <c r="E290" t="s">
        <v>31</v>
      </c>
      <c r="F290" s="4">
        <v>4753</v>
      </c>
      <c r="G290" s="5">
        <v>246</v>
      </c>
      <c r="H290">
        <f>_xlfn.XLOOKUP(data[[#This Row],[Product]],products[Product],products[Cost per unit])</f>
        <v>5.79</v>
      </c>
      <c r="I290" s="16">
        <f>data[[#This Row],[Cost Per Unit]]*data[[#This Row],[Units]]</f>
        <v>1424.34</v>
      </c>
      <c r="J290" t="s">
        <v>119</v>
      </c>
      <c r="K290" t="s">
        <v>130</v>
      </c>
    </row>
    <row r="291" spans="3:11" x14ac:dyDescent="0.3">
      <c r="C291" t="s">
        <v>2</v>
      </c>
      <c r="D291" t="s">
        <v>34</v>
      </c>
      <c r="E291" t="s">
        <v>19</v>
      </c>
      <c r="F291" s="4">
        <v>7511</v>
      </c>
      <c r="G291" s="5">
        <v>120</v>
      </c>
      <c r="H291">
        <f>_xlfn.XLOOKUP(data[[#This Row],[Product]],products[Product],products[Cost per unit])</f>
        <v>7.64</v>
      </c>
      <c r="I291" s="16">
        <f>data[[#This Row],[Cost Per Unit]]*data[[#This Row],[Units]]</f>
        <v>916.8</v>
      </c>
      <c r="J291" t="s">
        <v>120</v>
      </c>
      <c r="K291" t="s">
        <v>131</v>
      </c>
    </row>
    <row r="292" spans="3:11" x14ac:dyDescent="0.3">
      <c r="C292" t="s">
        <v>2</v>
      </c>
      <c r="D292" t="s">
        <v>38</v>
      </c>
      <c r="E292" t="s">
        <v>31</v>
      </c>
      <c r="F292" s="4">
        <v>4326</v>
      </c>
      <c r="G292" s="5">
        <v>348</v>
      </c>
      <c r="H292">
        <f>_xlfn.XLOOKUP(data[[#This Row],[Product]],products[Product],products[Cost per unit])</f>
        <v>5.79</v>
      </c>
      <c r="I292" s="16">
        <f>data[[#This Row],[Cost Per Unit]]*data[[#This Row],[Units]]</f>
        <v>2014.92</v>
      </c>
      <c r="J292" t="s">
        <v>120</v>
      </c>
      <c r="K292" t="s">
        <v>131</v>
      </c>
    </row>
    <row r="293" spans="3:11" x14ac:dyDescent="0.3">
      <c r="C293" t="s">
        <v>41</v>
      </c>
      <c r="D293" t="s">
        <v>34</v>
      </c>
      <c r="E293" t="s">
        <v>23</v>
      </c>
      <c r="F293" s="4">
        <v>4935</v>
      </c>
      <c r="G293" s="5">
        <v>126</v>
      </c>
      <c r="H293">
        <f>_xlfn.XLOOKUP(data[[#This Row],[Product]],products[Product],products[Cost per unit])</f>
        <v>6.49</v>
      </c>
      <c r="I293" s="16">
        <f>data[[#This Row],[Cost Per Unit]]*data[[#This Row],[Units]]</f>
        <v>817.74</v>
      </c>
      <c r="J293" t="s">
        <v>116</v>
      </c>
      <c r="K293" t="s">
        <v>127</v>
      </c>
    </row>
    <row r="294" spans="3:11" x14ac:dyDescent="0.3">
      <c r="C294" t="s">
        <v>6</v>
      </c>
      <c r="D294" t="s">
        <v>35</v>
      </c>
      <c r="E294" t="s">
        <v>30</v>
      </c>
      <c r="F294" s="4">
        <v>4781</v>
      </c>
      <c r="G294" s="5">
        <v>123</v>
      </c>
      <c r="H294">
        <f>_xlfn.XLOOKUP(data[[#This Row],[Product]],products[Product],products[Cost per unit])</f>
        <v>14.49</v>
      </c>
      <c r="I294" s="16">
        <f>data[[#This Row],[Cost Per Unit]]*data[[#This Row],[Units]]</f>
        <v>1782.27</v>
      </c>
      <c r="J294" t="s">
        <v>117</v>
      </c>
      <c r="K294" t="s">
        <v>128</v>
      </c>
    </row>
    <row r="295" spans="3:11" x14ac:dyDescent="0.3">
      <c r="C295" t="s">
        <v>5</v>
      </c>
      <c r="D295" t="s">
        <v>38</v>
      </c>
      <c r="E295" t="s">
        <v>25</v>
      </c>
      <c r="F295" s="4">
        <v>7483</v>
      </c>
      <c r="G295" s="5">
        <v>45</v>
      </c>
      <c r="H295">
        <f>_xlfn.XLOOKUP(data[[#This Row],[Product]],products[Product],products[Cost per unit])</f>
        <v>13.15</v>
      </c>
      <c r="I295" s="16">
        <f>data[[#This Row],[Cost Per Unit]]*data[[#This Row],[Units]]</f>
        <v>591.75</v>
      </c>
      <c r="J295" t="s">
        <v>119</v>
      </c>
      <c r="K295" t="s">
        <v>130</v>
      </c>
    </row>
    <row r="296" spans="3:11" x14ac:dyDescent="0.3">
      <c r="C296" t="s">
        <v>10</v>
      </c>
      <c r="D296" t="s">
        <v>38</v>
      </c>
      <c r="E296" t="s">
        <v>4</v>
      </c>
      <c r="F296" s="4">
        <v>6860</v>
      </c>
      <c r="G296" s="5">
        <v>126</v>
      </c>
      <c r="H296">
        <f>_xlfn.XLOOKUP(data[[#This Row],[Product]],products[Product],products[Cost per unit])</f>
        <v>11.88</v>
      </c>
      <c r="I296" s="16">
        <f>data[[#This Row],[Cost Per Unit]]*data[[#This Row],[Units]]</f>
        <v>1496.88</v>
      </c>
      <c r="J296" t="s">
        <v>122</v>
      </c>
      <c r="K296" t="s">
        <v>133</v>
      </c>
    </row>
    <row r="297" spans="3:11" x14ac:dyDescent="0.3">
      <c r="C297" t="s">
        <v>40</v>
      </c>
      <c r="D297" t="s">
        <v>37</v>
      </c>
      <c r="E297" t="s">
        <v>29</v>
      </c>
      <c r="F297" s="4">
        <v>9002</v>
      </c>
      <c r="G297" s="5">
        <v>72</v>
      </c>
      <c r="H297">
        <f>_xlfn.XLOOKUP(data[[#This Row],[Product]],products[Product],products[Cost per unit])</f>
        <v>7.16</v>
      </c>
      <c r="I297" s="16">
        <f>data[[#This Row],[Cost Per Unit]]*data[[#This Row],[Units]]</f>
        <v>515.52</v>
      </c>
      <c r="J297" t="s">
        <v>113</v>
      </c>
      <c r="K297" t="s">
        <v>124</v>
      </c>
    </row>
    <row r="298" spans="3:11" x14ac:dyDescent="0.3">
      <c r="C298" t="s">
        <v>6</v>
      </c>
      <c r="D298" t="s">
        <v>36</v>
      </c>
      <c r="E298" t="s">
        <v>29</v>
      </c>
      <c r="F298" s="4">
        <v>1400</v>
      </c>
      <c r="G298" s="5">
        <v>135</v>
      </c>
      <c r="H298">
        <f>_xlfn.XLOOKUP(data[[#This Row],[Product]],products[Product],products[Cost per unit])</f>
        <v>7.16</v>
      </c>
      <c r="I298" s="16">
        <f>data[[#This Row],[Cost Per Unit]]*data[[#This Row],[Units]]</f>
        <v>966.6</v>
      </c>
      <c r="J298" t="s">
        <v>117</v>
      </c>
      <c r="K298" t="s">
        <v>128</v>
      </c>
    </row>
    <row r="299" spans="3:11" x14ac:dyDescent="0.3">
      <c r="C299" t="s">
        <v>10</v>
      </c>
      <c r="D299" t="s">
        <v>34</v>
      </c>
      <c r="E299" t="s">
        <v>22</v>
      </c>
      <c r="F299" s="4">
        <v>4053</v>
      </c>
      <c r="G299" s="5">
        <v>24</v>
      </c>
      <c r="H299">
        <f>_xlfn.XLOOKUP(data[[#This Row],[Product]],products[Product],products[Cost per unit])</f>
        <v>9.77</v>
      </c>
      <c r="I299" s="16">
        <f>data[[#This Row],[Cost Per Unit]]*data[[#This Row],[Units]]</f>
        <v>234.48</v>
      </c>
      <c r="J299" t="s">
        <v>122</v>
      </c>
      <c r="K299" t="s">
        <v>133</v>
      </c>
    </row>
    <row r="300" spans="3:11" x14ac:dyDescent="0.3">
      <c r="C300" t="s">
        <v>7</v>
      </c>
      <c r="D300" t="s">
        <v>36</v>
      </c>
      <c r="E300" t="s">
        <v>31</v>
      </c>
      <c r="F300" s="4">
        <v>2149</v>
      </c>
      <c r="G300" s="5">
        <v>117</v>
      </c>
      <c r="H300">
        <f>_xlfn.XLOOKUP(data[[#This Row],[Product]],products[Product],products[Cost per unit])</f>
        <v>5.79</v>
      </c>
      <c r="I300" s="16">
        <f>data[[#This Row],[Cost Per Unit]]*data[[#This Row],[Units]]</f>
        <v>677.43</v>
      </c>
      <c r="J300" t="s">
        <v>118</v>
      </c>
      <c r="K300" t="s">
        <v>129</v>
      </c>
    </row>
    <row r="301" spans="3:11" x14ac:dyDescent="0.3">
      <c r="C301" t="s">
        <v>3</v>
      </c>
      <c r="D301" t="s">
        <v>39</v>
      </c>
      <c r="E301" t="s">
        <v>29</v>
      </c>
      <c r="F301" s="4">
        <v>3640</v>
      </c>
      <c r="G301" s="5">
        <v>51</v>
      </c>
      <c r="H301">
        <f>_xlfn.XLOOKUP(data[[#This Row],[Product]],products[Product],products[Cost per unit])</f>
        <v>7.16</v>
      </c>
      <c r="I301" s="16">
        <f>data[[#This Row],[Cost Per Unit]]*data[[#This Row],[Units]]</f>
        <v>365.16</v>
      </c>
      <c r="J301" t="s">
        <v>121</v>
      </c>
      <c r="K301" t="s">
        <v>132</v>
      </c>
    </row>
    <row r="302" spans="3:11" x14ac:dyDescent="0.3">
      <c r="C302" t="s">
        <v>2</v>
      </c>
      <c r="D302" t="s">
        <v>39</v>
      </c>
      <c r="E302" t="s">
        <v>23</v>
      </c>
      <c r="F302" s="4">
        <v>630</v>
      </c>
      <c r="G302" s="5">
        <v>36</v>
      </c>
      <c r="H302">
        <f>_xlfn.XLOOKUP(data[[#This Row],[Product]],products[Product],products[Cost per unit])</f>
        <v>6.49</v>
      </c>
      <c r="I302" s="16">
        <f>data[[#This Row],[Cost Per Unit]]*data[[#This Row],[Units]]</f>
        <v>233.64000000000001</v>
      </c>
      <c r="J302" t="s">
        <v>120</v>
      </c>
      <c r="K302" t="s">
        <v>131</v>
      </c>
    </row>
    <row r="303" spans="3:11" x14ac:dyDescent="0.3">
      <c r="C303" t="s">
        <v>9</v>
      </c>
      <c r="D303" t="s">
        <v>35</v>
      </c>
      <c r="E303" t="s">
        <v>27</v>
      </c>
      <c r="F303" s="4">
        <v>2429</v>
      </c>
      <c r="G303" s="5">
        <v>144</v>
      </c>
      <c r="H303">
        <f>_xlfn.XLOOKUP(data[[#This Row],[Product]],products[Product],products[Cost per unit])</f>
        <v>16.73</v>
      </c>
      <c r="I303" s="16">
        <f>data[[#This Row],[Cost Per Unit]]*data[[#This Row],[Units]]</f>
        <v>2409.12</v>
      </c>
      <c r="J303" t="s">
        <v>115</v>
      </c>
      <c r="K303" t="s">
        <v>126</v>
      </c>
    </row>
    <row r="304" spans="3:11" x14ac:dyDescent="0.3">
      <c r="C304" t="s">
        <v>9</v>
      </c>
      <c r="D304" t="s">
        <v>36</v>
      </c>
      <c r="E304" t="s">
        <v>25</v>
      </c>
      <c r="F304" s="4">
        <v>2142</v>
      </c>
      <c r="G304" s="5">
        <v>114</v>
      </c>
      <c r="H304">
        <f>_xlfn.XLOOKUP(data[[#This Row],[Product]],products[Product],products[Cost per unit])</f>
        <v>13.15</v>
      </c>
      <c r="I304" s="16">
        <f>data[[#This Row],[Cost Per Unit]]*data[[#This Row],[Units]]</f>
        <v>1499.1000000000001</v>
      </c>
      <c r="J304" t="s">
        <v>115</v>
      </c>
      <c r="K304" t="s">
        <v>126</v>
      </c>
    </row>
    <row r="305" spans="3:11" x14ac:dyDescent="0.3">
      <c r="C305" t="s">
        <v>7</v>
      </c>
      <c r="D305" t="s">
        <v>37</v>
      </c>
      <c r="E305" t="s">
        <v>30</v>
      </c>
      <c r="F305" s="4">
        <v>6454</v>
      </c>
      <c r="G305" s="5">
        <v>54</v>
      </c>
      <c r="H305">
        <f>_xlfn.XLOOKUP(data[[#This Row],[Product]],products[Product],products[Cost per unit])</f>
        <v>14.49</v>
      </c>
      <c r="I305" s="16">
        <f>data[[#This Row],[Cost Per Unit]]*data[[#This Row],[Units]]</f>
        <v>782.46</v>
      </c>
      <c r="J305" t="s">
        <v>118</v>
      </c>
      <c r="K305" t="s">
        <v>129</v>
      </c>
    </row>
    <row r="306" spans="3:11" x14ac:dyDescent="0.3">
      <c r="C306" t="s">
        <v>7</v>
      </c>
      <c r="D306" t="s">
        <v>37</v>
      </c>
      <c r="E306" t="s">
        <v>16</v>
      </c>
      <c r="F306" s="4">
        <v>4487</v>
      </c>
      <c r="G306" s="5">
        <v>333</v>
      </c>
      <c r="H306">
        <f>_xlfn.XLOOKUP(data[[#This Row],[Product]],products[Product],products[Cost per unit])</f>
        <v>8.7899999999999991</v>
      </c>
      <c r="I306" s="16">
        <f>data[[#This Row],[Cost Per Unit]]*data[[#This Row],[Units]]</f>
        <v>2927.0699999999997</v>
      </c>
      <c r="J306" t="s">
        <v>118</v>
      </c>
      <c r="K306" t="s">
        <v>129</v>
      </c>
    </row>
    <row r="307" spans="3:11" x14ac:dyDescent="0.3">
      <c r="C307" t="s">
        <v>3</v>
      </c>
      <c r="D307" t="s">
        <v>37</v>
      </c>
      <c r="E307" t="s">
        <v>4</v>
      </c>
      <c r="F307" s="4">
        <v>938</v>
      </c>
      <c r="G307" s="5">
        <v>366</v>
      </c>
      <c r="H307">
        <f>_xlfn.XLOOKUP(data[[#This Row],[Product]],products[Product],products[Cost per unit])</f>
        <v>11.88</v>
      </c>
      <c r="I307" s="16">
        <f>data[[#This Row],[Cost Per Unit]]*data[[#This Row],[Units]]</f>
        <v>4348.08</v>
      </c>
      <c r="J307" t="s">
        <v>121</v>
      </c>
      <c r="K307" t="s">
        <v>132</v>
      </c>
    </row>
    <row r="308" spans="3:11" x14ac:dyDescent="0.3">
      <c r="C308" t="s">
        <v>3</v>
      </c>
      <c r="D308" t="s">
        <v>38</v>
      </c>
      <c r="E308" t="s">
        <v>26</v>
      </c>
      <c r="F308" s="4">
        <v>8841</v>
      </c>
      <c r="G308" s="5">
        <v>303</v>
      </c>
      <c r="H308">
        <f>_xlfn.XLOOKUP(data[[#This Row],[Product]],products[Product],products[Cost per unit])</f>
        <v>5.6</v>
      </c>
      <c r="I308" s="16">
        <f>data[[#This Row],[Cost Per Unit]]*data[[#This Row],[Units]]</f>
        <v>1696.8</v>
      </c>
      <c r="J308" t="s">
        <v>121</v>
      </c>
      <c r="K308" t="s">
        <v>132</v>
      </c>
    </row>
    <row r="309" spans="3:11" x14ac:dyDescent="0.3">
      <c r="C309" t="s">
        <v>2</v>
      </c>
      <c r="D309" t="s">
        <v>39</v>
      </c>
      <c r="E309" t="s">
        <v>33</v>
      </c>
      <c r="F309" s="4">
        <v>4018</v>
      </c>
      <c r="G309" s="5">
        <v>126</v>
      </c>
      <c r="H309">
        <f>_xlfn.XLOOKUP(data[[#This Row],[Product]],products[Product],products[Cost per unit])</f>
        <v>12.37</v>
      </c>
      <c r="I309" s="16">
        <f>data[[#This Row],[Cost Per Unit]]*data[[#This Row],[Units]]</f>
        <v>1558.62</v>
      </c>
      <c r="J309" t="s">
        <v>120</v>
      </c>
      <c r="K309" t="s">
        <v>131</v>
      </c>
    </row>
    <row r="310" spans="3:11" x14ac:dyDescent="0.3">
      <c r="C310" t="s">
        <v>41</v>
      </c>
      <c r="D310" t="s">
        <v>37</v>
      </c>
      <c r="E310" t="s">
        <v>15</v>
      </c>
      <c r="F310" s="4">
        <v>714</v>
      </c>
      <c r="G310" s="5">
        <v>231</v>
      </c>
      <c r="H310">
        <f>_xlfn.XLOOKUP(data[[#This Row],[Product]],products[Product],products[Cost per unit])</f>
        <v>11.73</v>
      </c>
      <c r="I310" s="16">
        <f>data[[#This Row],[Cost Per Unit]]*data[[#This Row],[Units]]</f>
        <v>2709.63</v>
      </c>
      <c r="J310" t="s">
        <v>116</v>
      </c>
      <c r="K310" t="s">
        <v>127</v>
      </c>
    </row>
    <row r="311" spans="3:11" x14ac:dyDescent="0.3">
      <c r="C311" t="s">
        <v>9</v>
      </c>
      <c r="D311" t="s">
        <v>38</v>
      </c>
      <c r="E311" t="s">
        <v>25</v>
      </c>
      <c r="F311" s="4">
        <v>3850</v>
      </c>
      <c r="G311" s="5">
        <v>102</v>
      </c>
      <c r="H311">
        <f>_xlfn.XLOOKUP(data[[#This Row],[Product]],products[Product],products[Cost per unit])</f>
        <v>13.15</v>
      </c>
      <c r="I311" s="16">
        <f>data[[#This Row],[Cost Per Unit]]*data[[#This Row],[Units]]</f>
        <v>1341.3</v>
      </c>
      <c r="J311" t="s">
        <v>115</v>
      </c>
      <c r="K311" t="s">
        <v>126</v>
      </c>
    </row>
    <row r="312" spans="3:11" x14ac:dyDescent="0.3">
      <c r="F312" s="4"/>
      <c r="G312" s="5"/>
    </row>
    <row r="313" spans="3:11" x14ac:dyDescent="0.3">
      <c r="F313" s="4"/>
      <c r="G313" s="5"/>
    </row>
    <row r="314" spans="3:11" x14ac:dyDescent="0.3">
      <c r="F314" s="4"/>
      <c r="G314" s="5"/>
    </row>
    <row r="315" spans="3:11" x14ac:dyDescent="0.3">
      <c r="F315" s="4"/>
      <c r="G315" s="5"/>
    </row>
    <row r="316" spans="3:11" x14ac:dyDescent="0.3">
      <c r="F316" s="4"/>
      <c r="G316" s="5"/>
    </row>
    <row r="317" spans="3:11" x14ac:dyDescent="0.3">
      <c r="F317" s="4"/>
      <c r="G317" s="5"/>
    </row>
    <row r="318" spans="3:11" x14ac:dyDescent="0.3">
      <c r="F318" s="4"/>
      <c r="G318" s="5"/>
    </row>
    <row r="319" spans="3:11" x14ac:dyDescent="0.3">
      <c r="F319" s="4"/>
      <c r="G319" s="5"/>
    </row>
    <row r="320" spans="3:11" x14ac:dyDescent="0.3">
      <c r="F320" s="4"/>
      <c r="G320" s="5"/>
    </row>
    <row r="321" spans="6:7" x14ac:dyDescent="0.3">
      <c r="F321" s="4"/>
      <c r="G321" s="5"/>
    </row>
    <row r="322" spans="6:7" x14ac:dyDescent="0.3">
      <c r="F322" s="4"/>
      <c r="G322" s="5"/>
    </row>
    <row r="323" spans="6:7" x14ac:dyDescent="0.3">
      <c r="F323" s="4"/>
      <c r="G323" s="5"/>
    </row>
    <row r="324" spans="6:7" x14ac:dyDescent="0.3">
      <c r="F324" s="4"/>
      <c r="G324" s="5"/>
    </row>
    <row r="325" spans="6:7" x14ac:dyDescent="0.3">
      <c r="F325" s="4"/>
      <c r="G325" s="5"/>
    </row>
    <row r="326" spans="6:7" x14ac:dyDescent="0.3">
      <c r="F326" s="4"/>
      <c r="G326" s="5"/>
    </row>
    <row r="327" spans="6:7" x14ac:dyDescent="0.3">
      <c r="F327" s="4"/>
      <c r="G327" s="5"/>
    </row>
    <row r="328" spans="6:7" x14ac:dyDescent="0.3">
      <c r="F328" s="4"/>
      <c r="G328" s="5"/>
    </row>
    <row r="329" spans="6:7" x14ac:dyDescent="0.3">
      <c r="F329" s="4"/>
      <c r="G329" s="5"/>
    </row>
    <row r="330" spans="6:7" x14ac:dyDescent="0.3">
      <c r="F330" s="4"/>
      <c r="G330" s="5"/>
    </row>
    <row r="331" spans="6:7" x14ac:dyDescent="0.3">
      <c r="F331" s="4"/>
      <c r="G331" s="5"/>
    </row>
    <row r="332" spans="6:7" x14ac:dyDescent="0.3">
      <c r="F332" s="4"/>
      <c r="G332" s="5"/>
    </row>
    <row r="333" spans="6:7" x14ac:dyDescent="0.3">
      <c r="F333" s="4"/>
      <c r="G333" s="5"/>
    </row>
    <row r="334" spans="6:7" x14ac:dyDescent="0.3">
      <c r="F334" s="4"/>
      <c r="G334" s="5"/>
    </row>
    <row r="335" spans="6:7" x14ac:dyDescent="0.3">
      <c r="F335" s="4"/>
      <c r="G335" s="5"/>
    </row>
    <row r="336" spans="6:7" x14ac:dyDescent="0.3">
      <c r="F336" s="4"/>
      <c r="G336" s="5"/>
    </row>
    <row r="337" spans="6:7" x14ac:dyDescent="0.3">
      <c r="F337" s="4"/>
      <c r="G337" s="5"/>
    </row>
    <row r="338" spans="6:7" x14ac:dyDescent="0.3">
      <c r="F338" s="4"/>
      <c r="G338" s="5"/>
    </row>
    <row r="339" spans="6:7" x14ac:dyDescent="0.3">
      <c r="F339" s="4"/>
      <c r="G339" s="5"/>
    </row>
    <row r="340" spans="6:7" x14ac:dyDescent="0.3">
      <c r="F340" s="4"/>
      <c r="G340" s="5"/>
    </row>
    <row r="341" spans="6:7" x14ac:dyDescent="0.3">
      <c r="F341" s="4"/>
      <c r="G341" s="5"/>
    </row>
    <row r="342" spans="6:7" x14ac:dyDescent="0.3">
      <c r="F342" s="4"/>
      <c r="G342" s="5"/>
    </row>
    <row r="343" spans="6:7" x14ac:dyDescent="0.3">
      <c r="F343" s="4"/>
      <c r="G343" s="5"/>
    </row>
    <row r="344" spans="6:7" x14ac:dyDescent="0.3">
      <c r="F344" s="4"/>
      <c r="G344" s="5"/>
    </row>
    <row r="345" spans="6:7" x14ac:dyDescent="0.3">
      <c r="F345" s="4"/>
      <c r="G345" s="5"/>
    </row>
    <row r="346" spans="6:7" x14ac:dyDescent="0.3">
      <c r="F346" s="4"/>
      <c r="G346" s="5"/>
    </row>
    <row r="347" spans="6:7" x14ac:dyDescent="0.3">
      <c r="F347" s="4"/>
      <c r="G347" s="5"/>
    </row>
    <row r="348" spans="6:7" x14ac:dyDescent="0.3">
      <c r="F348" s="4"/>
      <c r="G348" s="5"/>
    </row>
    <row r="349" spans="6:7" x14ac:dyDescent="0.3">
      <c r="F349" s="4"/>
      <c r="G349" s="5"/>
    </row>
    <row r="350" spans="6:7" x14ac:dyDescent="0.3">
      <c r="F350" s="4"/>
      <c r="G350" s="5"/>
    </row>
    <row r="351" spans="6:7" x14ac:dyDescent="0.3">
      <c r="F351" s="4"/>
      <c r="G351" s="5"/>
    </row>
    <row r="352" spans="6:7" x14ac:dyDescent="0.3">
      <c r="F352" s="4"/>
      <c r="G352" s="5"/>
    </row>
    <row r="353" spans="6:7" x14ac:dyDescent="0.3">
      <c r="F353" s="4"/>
      <c r="G353" s="5"/>
    </row>
    <row r="354" spans="6:7" x14ac:dyDescent="0.3">
      <c r="F354" s="4"/>
      <c r="G354" s="5"/>
    </row>
    <row r="355" spans="6:7" x14ac:dyDescent="0.3">
      <c r="F355" s="4"/>
      <c r="G355" s="5"/>
    </row>
    <row r="356" spans="6:7" x14ac:dyDescent="0.3">
      <c r="F356" s="4"/>
      <c r="G356" s="5"/>
    </row>
    <row r="357" spans="6:7" x14ac:dyDescent="0.3">
      <c r="F357" s="4"/>
      <c r="G357" s="5"/>
    </row>
    <row r="358" spans="6:7" x14ac:dyDescent="0.3">
      <c r="F358" s="4"/>
      <c r="G358" s="5"/>
    </row>
    <row r="359" spans="6:7" x14ac:dyDescent="0.3">
      <c r="F359" s="4"/>
      <c r="G359" s="5"/>
    </row>
    <row r="360" spans="6:7" x14ac:dyDescent="0.3">
      <c r="F360" s="4"/>
      <c r="G360" s="5"/>
    </row>
    <row r="361" spans="6:7" x14ac:dyDescent="0.3">
      <c r="F361" s="4"/>
      <c r="G361" s="5"/>
    </row>
    <row r="362" spans="6:7" x14ac:dyDescent="0.3">
      <c r="F362" s="4"/>
      <c r="G362" s="5"/>
    </row>
    <row r="363" spans="6:7" x14ac:dyDescent="0.3">
      <c r="F363" s="4"/>
      <c r="G363" s="5"/>
    </row>
    <row r="364" spans="6:7" x14ac:dyDescent="0.3">
      <c r="F364" s="4"/>
      <c r="G364" s="5"/>
    </row>
    <row r="365" spans="6:7" x14ac:dyDescent="0.3">
      <c r="F365" s="4"/>
      <c r="G365" s="5"/>
    </row>
    <row r="366" spans="6:7" x14ac:dyDescent="0.3">
      <c r="F366" s="4"/>
      <c r="G366" s="5"/>
    </row>
    <row r="367" spans="6:7" x14ac:dyDescent="0.3">
      <c r="F367" s="4"/>
      <c r="G367" s="5"/>
    </row>
    <row r="368" spans="6:7" x14ac:dyDescent="0.3">
      <c r="F368" s="4"/>
      <c r="G368" s="5"/>
    </row>
    <row r="369" spans="6:7" x14ac:dyDescent="0.3">
      <c r="F369" s="4"/>
      <c r="G369" s="5"/>
    </row>
    <row r="370" spans="6:7" x14ac:dyDescent="0.3">
      <c r="F370" s="4"/>
      <c r="G370" s="5"/>
    </row>
    <row r="371" spans="6:7" x14ac:dyDescent="0.3">
      <c r="F371" s="4"/>
      <c r="G371" s="5"/>
    </row>
    <row r="372" spans="6:7" x14ac:dyDescent="0.3">
      <c r="F372" s="4"/>
      <c r="G372" s="5"/>
    </row>
    <row r="373" spans="6:7" x14ac:dyDescent="0.3">
      <c r="F373" s="4"/>
      <c r="G373" s="5"/>
    </row>
    <row r="374" spans="6:7" x14ac:dyDescent="0.3">
      <c r="F374" s="4"/>
      <c r="G374" s="5"/>
    </row>
    <row r="375" spans="6:7" x14ac:dyDescent="0.3">
      <c r="F375" s="4"/>
      <c r="G375" s="5"/>
    </row>
    <row r="376" spans="6:7" x14ac:dyDescent="0.3">
      <c r="F376" s="4"/>
      <c r="G376" s="5"/>
    </row>
    <row r="377" spans="6:7" x14ac:dyDescent="0.3">
      <c r="F377" s="4"/>
      <c r="G377" s="5"/>
    </row>
    <row r="378" spans="6:7" x14ac:dyDescent="0.3">
      <c r="F378" s="4"/>
      <c r="G378" s="5"/>
    </row>
    <row r="379" spans="6:7" x14ac:dyDescent="0.3">
      <c r="F379" s="4"/>
      <c r="G379" s="5"/>
    </row>
    <row r="380" spans="6:7" x14ac:dyDescent="0.3">
      <c r="F380" s="4"/>
      <c r="G380" s="5"/>
    </row>
    <row r="381" spans="6:7" x14ac:dyDescent="0.3">
      <c r="F381" s="4"/>
      <c r="G381" s="5"/>
    </row>
    <row r="382" spans="6:7" x14ac:dyDescent="0.3">
      <c r="F382" s="4"/>
      <c r="G382" s="5"/>
    </row>
    <row r="383" spans="6:7" x14ac:dyDescent="0.3">
      <c r="F383" s="4"/>
      <c r="G383" s="5"/>
    </row>
    <row r="384" spans="6:7" x14ac:dyDescent="0.3">
      <c r="F384" s="4"/>
      <c r="G384" s="5"/>
    </row>
    <row r="385" spans="6:7" x14ac:dyDescent="0.3">
      <c r="F385" s="4"/>
      <c r="G385" s="5"/>
    </row>
    <row r="386" spans="6:7" x14ac:dyDescent="0.3">
      <c r="F386" s="4"/>
      <c r="G386" s="5"/>
    </row>
    <row r="387" spans="6:7" x14ac:dyDescent="0.3">
      <c r="F387" s="4"/>
      <c r="G387" s="5"/>
    </row>
    <row r="388" spans="6:7" x14ac:dyDescent="0.3">
      <c r="F388" s="4"/>
      <c r="G388" s="5"/>
    </row>
    <row r="389" spans="6:7" x14ac:dyDescent="0.3">
      <c r="F389" s="4"/>
      <c r="G389" s="5"/>
    </row>
    <row r="390" spans="6:7" x14ac:dyDescent="0.3">
      <c r="F390" s="4"/>
      <c r="G390" s="5"/>
    </row>
    <row r="391" spans="6:7" x14ac:dyDescent="0.3">
      <c r="F391" s="4"/>
      <c r="G391" s="5"/>
    </row>
    <row r="392" spans="6:7" x14ac:dyDescent="0.3">
      <c r="F392" s="4"/>
      <c r="G392" s="5"/>
    </row>
    <row r="393" spans="6:7" x14ac:dyDescent="0.3">
      <c r="F393" s="4"/>
      <c r="G393" s="5"/>
    </row>
    <row r="394" spans="6:7" x14ac:dyDescent="0.3">
      <c r="F394" s="4"/>
      <c r="G394" s="5"/>
    </row>
    <row r="395" spans="6:7" x14ac:dyDescent="0.3">
      <c r="F395" s="4"/>
      <c r="G395" s="5"/>
    </row>
    <row r="396" spans="6:7" x14ac:dyDescent="0.3">
      <c r="F396" s="4"/>
      <c r="G396" s="5"/>
    </row>
    <row r="397" spans="6:7" x14ac:dyDescent="0.3">
      <c r="F397" s="4"/>
      <c r="G397" s="5"/>
    </row>
    <row r="398" spans="6:7" x14ac:dyDescent="0.3">
      <c r="F398" s="4"/>
      <c r="G398" s="5"/>
    </row>
    <row r="399" spans="6:7" x14ac:dyDescent="0.3">
      <c r="F399" s="4"/>
      <c r="G399" s="5"/>
    </row>
    <row r="400" spans="6:7" x14ac:dyDescent="0.3">
      <c r="F400" s="4"/>
      <c r="G400" s="5"/>
    </row>
    <row r="401" spans="6:7" x14ac:dyDescent="0.3">
      <c r="F401" s="4"/>
      <c r="G401" s="5"/>
    </row>
    <row r="402" spans="6:7" x14ac:dyDescent="0.3">
      <c r="F402" s="4"/>
      <c r="G402" s="5"/>
    </row>
    <row r="403" spans="6:7" x14ac:dyDescent="0.3">
      <c r="F403" s="4"/>
      <c r="G403" s="5"/>
    </row>
    <row r="404" spans="6:7" x14ac:dyDescent="0.3">
      <c r="F404" s="4"/>
      <c r="G404" s="5"/>
    </row>
    <row r="405" spans="6:7" x14ac:dyDescent="0.3">
      <c r="F405" s="4"/>
      <c r="G405" s="5"/>
    </row>
    <row r="406" spans="6:7" x14ac:dyDescent="0.3">
      <c r="F406" s="4"/>
      <c r="G406" s="5"/>
    </row>
    <row r="407" spans="6:7" x14ac:dyDescent="0.3">
      <c r="F407" s="4"/>
      <c r="G407" s="5"/>
    </row>
    <row r="408" spans="6:7" x14ac:dyDescent="0.3">
      <c r="F408" s="4"/>
      <c r="G408" s="5"/>
    </row>
    <row r="409" spans="6:7" x14ac:dyDescent="0.3">
      <c r="F409" s="4"/>
      <c r="G409" s="5"/>
    </row>
    <row r="410" spans="6:7" x14ac:dyDescent="0.3">
      <c r="F410" s="4"/>
      <c r="G410" s="5"/>
    </row>
    <row r="411" spans="6:7" x14ac:dyDescent="0.3">
      <c r="F411" s="4"/>
      <c r="G411" s="5"/>
    </row>
    <row r="412" spans="6:7" x14ac:dyDescent="0.3">
      <c r="F412" s="4"/>
      <c r="G412" s="5"/>
    </row>
    <row r="413" spans="6:7" x14ac:dyDescent="0.3">
      <c r="F413" s="4"/>
      <c r="G413" s="5"/>
    </row>
    <row r="414" spans="6:7" x14ac:dyDescent="0.3">
      <c r="F414" s="4"/>
      <c r="G414" s="5"/>
    </row>
    <row r="415" spans="6:7" x14ac:dyDescent="0.3">
      <c r="F415" s="4"/>
      <c r="G415" s="5"/>
    </row>
    <row r="416" spans="6:7" x14ac:dyDescent="0.3">
      <c r="F416" s="4"/>
      <c r="G416" s="5"/>
    </row>
    <row r="417" spans="6:7" x14ac:dyDescent="0.3">
      <c r="F417" s="4"/>
      <c r="G417" s="5"/>
    </row>
    <row r="418" spans="6:7" x14ac:dyDescent="0.3">
      <c r="F418" s="4"/>
      <c r="G418" s="5"/>
    </row>
    <row r="419" spans="6:7" x14ac:dyDescent="0.3">
      <c r="F419" s="4"/>
      <c r="G419" s="5"/>
    </row>
    <row r="420" spans="6:7" x14ac:dyDescent="0.3">
      <c r="F420" s="4"/>
      <c r="G420" s="5"/>
    </row>
    <row r="421" spans="6:7" x14ac:dyDescent="0.3">
      <c r="F421" s="4"/>
      <c r="G421" s="5"/>
    </row>
    <row r="422" spans="6:7" x14ac:dyDescent="0.3">
      <c r="F422" s="4"/>
      <c r="G422" s="5"/>
    </row>
    <row r="423" spans="6:7" x14ac:dyDescent="0.3">
      <c r="F423" s="4"/>
      <c r="G423" s="5"/>
    </row>
    <row r="424" spans="6:7" x14ac:dyDescent="0.3">
      <c r="F424" s="4"/>
      <c r="G424" s="5"/>
    </row>
    <row r="425" spans="6:7" x14ac:dyDescent="0.3">
      <c r="F425" s="4"/>
      <c r="G425" s="5"/>
    </row>
    <row r="426" spans="6:7" x14ac:dyDescent="0.3">
      <c r="F426" s="4"/>
      <c r="G426" s="5"/>
    </row>
    <row r="427" spans="6:7" x14ac:dyDescent="0.3">
      <c r="F427" s="4"/>
      <c r="G427" s="5"/>
    </row>
    <row r="428" spans="6:7" x14ac:dyDescent="0.3">
      <c r="F428" s="4"/>
      <c r="G428" s="5"/>
    </row>
    <row r="429" spans="6:7" x14ac:dyDescent="0.3">
      <c r="F429" s="4"/>
      <c r="G429" s="5"/>
    </row>
    <row r="430" spans="6:7" x14ac:dyDescent="0.3">
      <c r="F430" s="4"/>
      <c r="G430" s="5"/>
    </row>
    <row r="431" spans="6:7" x14ac:dyDescent="0.3">
      <c r="F431" s="4"/>
      <c r="G431" s="5"/>
    </row>
    <row r="432" spans="6:7" x14ac:dyDescent="0.3">
      <c r="F432" s="4"/>
      <c r="G432" s="5"/>
    </row>
    <row r="433" spans="6:7" x14ac:dyDescent="0.3">
      <c r="F433" s="4"/>
      <c r="G433" s="5"/>
    </row>
    <row r="434" spans="6:7" x14ac:dyDescent="0.3">
      <c r="F434" s="4"/>
      <c r="G434" s="5"/>
    </row>
    <row r="435" spans="6:7" x14ac:dyDescent="0.3">
      <c r="F435" s="4"/>
      <c r="G435" s="5"/>
    </row>
    <row r="436" spans="6:7" x14ac:dyDescent="0.3">
      <c r="F436" s="4"/>
      <c r="G436" s="5"/>
    </row>
    <row r="437" spans="6:7" x14ac:dyDescent="0.3">
      <c r="F437" s="4"/>
      <c r="G437" s="5"/>
    </row>
    <row r="438" spans="6:7" x14ac:dyDescent="0.3">
      <c r="F438" s="4"/>
      <c r="G438" s="5"/>
    </row>
    <row r="439" spans="6:7" x14ac:dyDescent="0.3">
      <c r="F439" s="4"/>
      <c r="G439" s="5"/>
    </row>
    <row r="440" spans="6:7" x14ac:dyDescent="0.3">
      <c r="F440" s="4"/>
      <c r="G440" s="5"/>
    </row>
    <row r="441" spans="6:7" x14ac:dyDescent="0.3">
      <c r="F441" s="4"/>
      <c r="G441" s="5"/>
    </row>
    <row r="442" spans="6:7" x14ac:dyDescent="0.3">
      <c r="F442" s="4"/>
      <c r="G442" s="5"/>
    </row>
    <row r="443" spans="6:7" x14ac:dyDescent="0.3">
      <c r="F443" s="4"/>
      <c r="G443" s="5"/>
    </row>
    <row r="444" spans="6:7" x14ac:dyDescent="0.3">
      <c r="F444" s="4"/>
      <c r="G444" s="5"/>
    </row>
    <row r="445" spans="6:7" x14ac:dyDescent="0.3">
      <c r="F445" s="4"/>
      <c r="G445" s="5"/>
    </row>
    <row r="446" spans="6:7" x14ac:dyDescent="0.3">
      <c r="F446" s="4"/>
      <c r="G446" s="5"/>
    </row>
    <row r="447" spans="6:7" x14ac:dyDescent="0.3">
      <c r="F447" s="4"/>
      <c r="G447" s="5"/>
    </row>
    <row r="448" spans="6:7" x14ac:dyDescent="0.3">
      <c r="F448" s="4"/>
      <c r="G448" s="5"/>
    </row>
    <row r="449" spans="6:7" x14ac:dyDescent="0.3">
      <c r="F449" s="4"/>
      <c r="G449" s="5"/>
    </row>
    <row r="450" spans="6:7" x14ac:dyDescent="0.3">
      <c r="F450" s="4"/>
      <c r="G450" s="5"/>
    </row>
    <row r="451" spans="6:7" x14ac:dyDescent="0.3">
      <c r="F451" s="4"/>
      <c r="G451" s="5"/>
    </row>
    <row r="452" spans="6:7" x14ac:dyDescent="0.3">
      <c r="F452" s="4"/>
      <c r="G452" s="5"/>
    </row>
    <row r="453" spans="6:7" x14ac:dyDescent="0.3">
      <c r="F453" s="4"/>
      <c r="G453" s="5"/>
    </row>
    <row r="454" spans="6:7" x14ac:dyDescent="0.3">
      <c r="F454" s="4"/>
      <c r="G454" s="5"/>
    </row>
    <row r="455" spans="6:7" x14ac:dyDescent="0.3">
      <c r="F455" s="4"/>
      <c r="G455" s="5"/>
    </row>
    <row r="456" spans="6:7" x14ac:dyDescent="0.3">
      <c r="F456" s="4"/>
      <c r="G456" s="5"/>
    </row>
    <row r="457" spans="6:7" x14ac:dyDescent="0.3">
      <c r="F457" s="4"/>
      <c r="G457" s="5"/>
    </row>
    <row r="458" spans="6:7" x14ac:dyDescent="0.3">
      <c r="F458" s="4"/>
      <c r="G458" s="5"/>
    </row>
    <row r="459" spans="6:7" x14ac:dyDescent="0.3">
      <c r="F459" s="4"/>
      <c r="G459" s="5"/>
    </row>
    <row r="460" spans="6:7" x14ac:dyDescent="0.3">
      <c r="F460" s="4"/>
      <c r="G460" s="5"/>
    </row>
    <row r="461" spans="6:7" x14ac:dyDescent="0.3">
      <c r="F461" s="4"/>
      <c r="G461" s="5"/>
    </row>
    <row r="462" spans="6:7" x14ac:dyDescent="0.3">
      <c r="F462" s="4"/>
      <c r="G462" s="5"/>
    </row>
    <row r="463" spans="6:7" x14ac:dyDescent="0.3">
      <c r="F463" s="4"/>
      <c r="G463" s="5"/>
    </row>
    <row r="464" spans="6:7" x14ac:dyDescent="0.3">
      <c r="F464" s="4"/>
      <c r="G464" s="5"/>
    </row>
    <row r="465" spans="6:7" x14ac:dyDescent="0.3">
      <c r="F465" s="4"/>
      <c r="G465" s="5"/>
    </row>
    <row r="466" spans="6:7" x14ac:dyDescent="0.3">
      <c r="F466" s="4"/>
      <c r="G466" s="5"/>
    </row>
    <row r="467" spans="6:7" x14ac:dyDescent="0.3">
      <c r="F467" s="4"/>
      <c r="G467" s="5"/>
    </row>
    <row r="468" spans="6:7" x14ac:dyDescent="0.3">
      <c r="F468" s="4"/>
      <c r="G468" s="5"/>
    </row>
    <row r="469" spans="6:7" x14ac:dyDescent="0.3">
      <c r="F469" s="4"/>
      <c r="G469" s="5"/>
    </row>
    <row r="470" spans="6:7" x14ac:dyDescent="0.3">
      <c r="F470" s="4"/>
      <c r="G470" s="5"/>
    </row>
    <row r="471" spans="6:7" x14ac:dyDescent="0.3">
      <c r="F471" s="4"/>
      <c r="G471" s="5"/>
    </row>
    <row r="472" spans="6:7" x14ac:dyDescent="0.3">
      <c r="F472" s="4"/>
      <c r="G472" s="5"/>
    </row>
    <row r="473" spans="6:7" x14ac:dyDescent="0.3">
      <c r="F473" s="4"/>
      <c r="G473" s="5"/>
    </row>
    <row r="474" spans="6:7" x14ac:dyDescent="0.3">
      <c r="F474" s="4"/>
      <c r="G474" s="5"/>
    </row>
    <row r="475" spans="6:7" x14ac:dyDescent="0.3">
      <c r="F475" s="4"/>
      <c r="G475" s="5"/>
    </row>
    <row r="476" spans="6:7" x14ac:dyDescent="0.3">
      <c r="F476" s="4"/>
      <c r="G476" s="5"/>
    </row>
    <row r="477" spans="6:7" x14ac:dyDescent="0.3">
      <c r="F477" s="4"/>
      <c r="G477" s="5"/>
    </row>
    <row r="478" spans="6:7" x14ac:dyDescent="0.3">
      <c r="F478" s="4"/>
      <c r="G478" s="5"/>
    </row>
    <row r="479" spans="6:7" x14ac:dyDescent="0.3">
      <c r="F479" s="4"/>
      <c r="G479" s="5"/>
    </row>
    <row r="480" spans="6:7" x14ac:dyDescent="0.3">
      <c r="F480" s="4"/>
      <c r="G480" s="5"/>
    </row>
    <row r="481" spans="6:7" x14ac:dyDescent="0.3">
      <c r="F481" s="4"/>
      <c r="G481" s="5"/>
    </row>
    <row r="482" spans="6:7" x14ac:dyDescent="0.3">
      <c r="F482" s="4"/>
      <c r="G482" s="5"/>
    </row>
    <row r="483" spans="6:7" x14ac:dyDescent="0.3">
      <c r="F483" s="4"/>
      <c r="G483" s="5"/>
    </row>
    <row r="484" spans="6:7" x14ac:dyDescent="0.3">
      <c r="F484" s="4"/>
      <c r="G484" s="5"/>
    </row>
    <row r="485" spans="6:7" x14ac:dyDescent="0.3">
      <c r="F485" s="4"/>
      <c r="G485" s="5"/>
    </row>
    <row r="486" spans="6:7" x14ac:dyDescent="0.3">
      <c r="F486" s="4"/>
      <c r="G486" s="5"/>
    </row>
    <row r="487" spans="6:7" x14ac:dyDescent="0.3">
      <c r="F487" s="4"/>
      <c r="G487" s="5"/>
    </row>
    <row r="488" spans="6:7" x14ac:dyDescent="0.3">
      <c r="F488" s="4"/>
      <c r="G488" s="5"/>
    </row>
    <row r="489" spans="6:7" x14ac:dyDescent="0.3">
      <c r="F489" s="4"/>
      <c r="G489" s="5"/>
    </row>
    <row r="490" spans="6:7" x14ac:dyDescent="0.3">
      <c r="F490" s="4"/>
      <c r="G490" s="5"/>
    </row>
    <row r="491" spans="6:7" x14ac:dyDescent="0.3">
      <c r="F491" s="4"/>
      <c r="G491" s="5"/>
    </row>
    <row r="492" spans="6:7" x14ac:dyDescent="0.3">
      <c r="F492" s="4"/>
      <c r="G492" s="5"/>
    </row>
    <row r="493" spans="6:7" x14ac:dyDescent="0.3">
      <c r="F493" s="4"/>
      <c r="G493" s="5"/>
    </row>
    <row r="494" spans="6:7" x14ac:dyDescent="0.3">
      <c r="F494" s="4"/>
      <c r="G494" s="5"/>
    </row>
    <row r="495" spans="6:7" x14ac:dyDescent="0.3">
      <c r="F495" s="4"/>
      <c r="G495" s="5"/>
    </row>
    <row r="496" spans="6:7" x14ac:dyDescent="0.3">
      <c r="F496" s="4"/>
      <c r="G496" s="5"/>
    </row>
    <row r="497" spans="6:7" x14ac:dyDescent="0.3">
      <c r="F497" s="4"/>
      <c r="G497" s="5"/>
    </row>
    <row r="498" spans="6:7" x14ac:dyDescent="0.3">
      <c r="F498" s="4"/>
      <c r="G498" s="5"/>
    </row>
    <row r="499" spans="6:7" x14ac:dyDescent="0.3">
      <c r="F499" s="4"/>
      <c r="G499" s="5"/>
    </row>
    <row r="500" spans="6:7" x14ac:dyDescent="0.3">
      <c r="F500" s="4"/>
      <c r="G500" s="5"/>
    </row>
    <row r="501" spans="6:7" x14ac:dyDescent="0.3">
      <c r="F501" s="4"/>
      <c r="G501" s="5"/>
    </row>
    <row r="502" spans="6:7" x14ac:dyDescent="0.3">
      <c r="F502" s="4"/>
      <c r="G502" s="5"/>
    </row>
    <row r="503" spans="6:7" x14ac:dyDescent="0.3">
      <c r="F503" s="4"/>
      <c r="G503" s="5"/>
    </row>
    <row r="504" spans="6:7" x14ac:dyDescent="0.3">
      <c r="F504" s="4"/>
      <c r="G504" s="5"/>
    </row>
    <row r="505" spans="6:7" x14ac:dyDescent="0.3">
      <c r="F505" s="4"/>
      <c r="G505" s="5"/>
    </row>
    <row r="506" spans="6:7" x14ac:dyDescent="0.3">
      <c r="F506" s="4"/>
      <c r="G506" s="5"/>
    </row>
    <row r="507" spans="6:7" x14ac:dyDescent="0.3">
      <c r="F507" s="4"/>
      <c r="G507" s="5"/>
    </row>
    <row r="508" spans="6:7" x14ac:dyDescent="0.3">
      <c r="F508" s="4"/>
      <c r="G508" s="5"/>
    </row>
    <row r="509" spans="6:7" x14ac:dyDescent="0.3">
      <c r="F509" s="4"/>
      <c r="G509" s="5"/>
    </row>
    <row r="510" spans="6:7" x14ac:dyDescent="0.3">
      <c r="F510" s="4"/>
      <c r="G510" s="5"/>
    </row>
    <row r="511" spans="6:7" x14ac:dyDescent="0.3">
      <c r="F511" s="4"/>
      <c r="G511" s="5"/>
    </row>
    <row r="512" spans="6:7" x14ac:dyDescent="0.3">
      <c r="F512" s="4"/>
      <c r="G512" s="5"/>
    </row>
    <row r="513" spans="6:7" x14ac:dyDescent="0.3">
      <c r="F513" s="4"/>
      <c r="G513" s="5"/>
    </row>
    <row r="514" spans="6:7" x14ac:dyDescent="0.3">
      <c r="F514" s="4"/>
      <c r="G514" s="5"/>
    </row>
    <row r="515" spans="6:7" x14ac:dyDescent="0.3">
      <c r="F515" s="4"/>
      <c r="G515" s="5"/>
    </row>
    <row r="516" spans="6:7" x14ac:dyDescent="0.3">
      <c r="F516" s="4"/>
      <c r="G516" s="5"/>
    </row>
    <row r="517" spans="6:7" x14ac:dyDescent="0.3">
      <c r="F517" s="4"/>
      <c r="G517" s="5"/>
    </row>
    <row r="518" spans="6:7" x14ac:dyDescent="0.3">
      <c r="F518" s="4"/>
      <c r="G518" s="5"/>
    </row>
    <row r="519" spans="6:7" x14ac:dyDescent="0.3">
      <c r="F519" s="4"/>
      <c r="G519" s="5"/>
    </row>
    <row r="520" spans="6:7" x14ac:dyDescent="0.3">
      <c r="F520" s="4"/>
      <c r="G520" s="5"/>
    </row>
    <row r="521" spans="6:7" x14ac:dyDescent="0.3">
      <c r="F521" s="4"/>
      <c r="G521" s="5"/>
    </row>
    <row r="522" spans="6:7" x14ac:dyDescent="0.3">
      <c r="F522" s="4"/>
      <c r="G522" s="5"/>
    </row>
    <row r="523" spans="6:7" x14ac:dyDescent="0.3">
      <c r="F523" s="4"/>
      <c r="G523" s="5"/>
    </row>
    <row r="524" spans="6:7" x14ac:dyDescent="0.3">
      <c r="F524" s="4"/>
      <c r="G524" s="5"/>
    </row>
    <row r="525" spans="6:7" x14ac:dyDescent="0.3">
      <c r="F525" s="4"/>
      <c r="G525" s="5"/>
    </row>
    <row r="526" spans="6:7" x14ac:dyDescent="0.3">
      <c r="F526" s="4"/>
      <c r="G526" s="5"/>
    </row>
    <row r="527" spans="6:7" x14ac:dyDescent="0.3">
      <c r="F527" s="4"/>
      <c r="G527" s="5"/>
    </row>
    <row r="528" spans="6:7" x14ac:dyDescent="0.3">
      <c r="F528" s="4"/>
      <c r="G528" s="5"/>
    </row>
    <row r="529" spans="6:7" x14ac:dyDescent="0.3">
      <c r="F529" s="4"/>
      <c r="G529" s="5"/>
    </row>
    <row r="530" spans="6:7" x14ac:dyDescent="0.3">
      <c r="F530" s="4"/>
      <c r="G530" s="5"/>
    </row>
    <row r="531" spans="6:7" x14ac:dyDescent="0.3">
      <c r="F531" s="4"/>
      <c r="G531" s="5"/>
    </row>
    <row r="532" spans="6:7" x14ac:dyDescent="0.3">
      <c r="F532" s="4"/>
      <c r="G532" s="5"/>
    </row>
    <row r="533" spans="6:7" x14ac:dyDescent="0.3">
      <c r="F533" s="4"/>
      <c r="G533" s="5"/>
    </row>
    <row r="534" spans="6:7" x14ac:dyDescent="0.3">
      <c r="F534" s="4"/>
      <c r="G534" s="5"/>
    </row>
    <row r="535" spans="6:7" x14ac:dyDescent="0.3">
      <c r="F535" s="4"/>
      <c r="G535" s="5"/>
    </row>
    <row r="536" spans="6:7" x14ac:dyDescent="0.3">
      <c r="F536" s="4"/>
      <c r="G536" s="5"/>
    </row>
    <row r="537" spans="6:7" x14ac:dyDescent="0.3">
      <c r="F537" s="4"/>
      <c r="G537" s="5"/>
    </row>
    <row r="538" spans="6:7" x14ac:dyDescent="0.3">
      <c r="F538" s="4"/>
      <c r="G538" s="5"/>
    </row>
    <row r="539" spans="6:7" x14ac:dyDescent="0.3">
      <c r="F539" s="4"/>
      <c r="G539" s="5"/>
    </row>
    <row r="540" spans="6:7" x14ac:dyDescent="0.3">
      <c r="F540" s="4"/>
      <c r="G540" s="5"/>
    </row>
    <row r="541" spans="6:7" x14ac:dyDescent="0.3">
      <c r="F541" s="4"/>
      <c r="G541" s="5"/>
    </row>
    <row r="542" spans="6:7" x14ac:dyDescent="0.3">
      <c r="F542" s="4"/>
      <c r="G542" s="5"/>
    </row>
    <row r="543" spans="6:7" x14ac:dyDescent="0.3">
      <c r="F543" s="4"/>
      <c r="G543" s="5"/>
    </row>
    <row r="544" spans="6:7" x14ac:dyDescent="0.3">
      <c r="F544" s="4"/>
      <c r="G544" s="5"/>
    </row>
    <row r="545" spans="6:7" x14ac:dyDescent="0.3">
      <c r="F545" s="4"/>
      <c r="G545" s="5"/>
    </row>
    <row r="546" spans="6:7" x14ac:dyDescent="0.3">
      <c r="F546" s="4"/>
      <c r="G546" s="5"/>
    </row>
    <row r="547" spans="6:7" x14ac:dyDescent="0.3">
      <c r="F547" s="4"/>
      <c r="G547" s="5"/>
    </row>
    <row r="548" spans="6:7" x14ac:dyDescent="0.3">
      <c r="F548" s="4"/>
      <c r="G548" s="5"/>
    </row>
    <row r="549" spans="6:7" x14ac:dyDescent="0.3">
      <c r="F549" s="4"/>
      <c r="G549" s="5"/>
    </row>
    <row r="550" spans="6:7" x14ac:dyDescent="0.3">
      <c r="F550" s="4"/>
      <c r="G550" s="5"/>
    </row>
    <row r="551" spans="6:7" x14ac:dyDescent="0.3">
      <c r="F551" s="4"/>
      <c r="G551" s="5"/>
    </row>
    <row r="552" spans="6:7" x14ac:dyDescent="0.3">
      <c r="F552" s="4"/>
      <c r="G552" s="5"/>
    </row>
    <row r="553" spans="6:7" x14ac:dyDescent="0.3">
      <c r="F553" s="4"/>
      <c r="G553" s="5"/>
    </row>
    <row r="554" spans="6:7" x14ac:dyDescent="0.3">
      <c r="F554" s="4"/>
      <c r="G554" s="5"/>
    </row>
    <row r="555" spans="6:7" x14ac:dyDescent="0.3">
      <c r="F555" s="4"/>
      <c r="G555" s="5"/>
    </row>
    <row r="556" spans="6:7" x14ac:dyDescent="0.3">
      <c r="F556" s="4"/>
      <c r="G556" s="5"/>
    </row>
    <row r="557" spans="6:7" x14ac:dyDescent="0.3">
      <c r="F557" s="4"/>
      <c r="G557" s="5"/>
    </row>
    <row r="558" spans="6:7" x14ac:dyDescent="0.3">
      <c r="F558" s="4"/>
      <c r="G558" s="5"/>
    </row>
    <row r="559" spans="6:7" x14ac:dyDescent="0.3">
      <c r="F559" s="4"/>
      <c r="G559" s="5"/>
    </row>
    <row r="560" spans="6:7" x14ac:dyDescent="0.3">
      <c r="F560" s="4"/>
      <c r="G560" s="5"/>
    </row>
    <row r="561" spans="6:7" x14ac:dyDescent="0.3">
      <c r="F561" s="4"/>
      <c r="G561" s="5"/>
    </row>
    <row r="562" spans="6:7" x14ac:dyDescent="0.3">
      <c r="F562" s="4"/>
      <c r="G562" s="5"/>
    </row>
    <row r="563" spans="6:7" x14ac:dyDescent="0.3">
      <c r="F563" s="4"/>
      <c r="G563" s="5"/>
    </row>
    <row r="564" spans="6:7" x14ac:dyDescent="0.3">
      <c r="F564" s="4"/>
      <c r="G564" s="5"/>
    </row>
    <row r="565" spans="6:7" x14ac:dyDescent="0.3">
      <c r="F565" s="4"/>
      <c r="G565" s="5"/>
    </row>
    <row r="566" spans="6:7" x14ac:dyDescent="0.3">
      <c r="F566" s="4"/>
      <c r="G566" s="5"/>
    </row>
    <row r="567" spans="6:7" x14ac:dyDescent="0.3">
      <c r="F567" s="4"/>
      <c r="G567" s="5"/>
    </row>
    <row r="568" spans="6:7" x14ac:dyDescent="0.3">
      <c r="F568" s="4"/>
      <c r="G568" s="5"/>
    </row>
    <row r="569" spans="6:7" x14ac:dyDescent="0.3">
      <c r="F569" s="4"/>
      <c r="G569" s="5"/>
    </row>
    <row r="570" spans="6:7" x14ac:dyDescent="0.3">
      <c r="F570" s="4"/>
      <c r="G570" s="5"/>
    </row>
    <row r="571" spans="6:7" x14ac:dyDescent="0.3">
      <c r="F571" s="4"/>
      <c r="G571" s="5"/>
    </row>
    <row r="572" spans="6:7" x14ac:dyDescent="0.3">
      <c r="F572" s="4"/>
      <c r="G572" s="5"/>
    </row>
    <row r="573" spans="6:7" x14ac:dyDescent="0.3">
      <c r="F573" s="4"/>
      <c r="G573" s="5"/>
    </row>
    <row r="574" spans="6:7" x14ac:dyDescent="0.3">
      <c r="F574" s="4"/>
      <c r="G574" s="5"/>
    </row>
    <row r="575" spans="6:7" x14ac:dyDescent="0.3">
      <c r="F575" s="4"/>
      <c r="G575" s="5"/>
    </row>
    <row r="576" spans="6:7" x14ac:dyDescent="0.3">
      <c r="F576" s="4"/>
      <c r="G576" s="5"/>
    </row>
    <row r="577" spans="6:7" x14ac:dyDescent="0.3">
      <c r="F577" s="4"/>
      <c r="G577" s="5"/>
    </row>
    <row r="578" spans="6:7" x14ac:dyDescent="0.3">
      <c r="F578" s="4"/>
      <c r="G578" s="5"/>
    </row>
    <row r="579" spans="6:7" x14ac:dyDescent="0.3">
      <c r="F579" s="4"/>
      <c r="G579" s="5"/>
    </row>
    <row r="580" spans="6:7" x14ac:dyDescent="0.3">
      <c r="F580" s="4"/>
      <c r="G580" s="5"/>
    </row>
    <row r="581" spans="6:7" x14ac:dyDescent="0.3">
      <c r="F581" s="4"/>
      <c r="G581" s="5"/>
    </row>
    <row r="582" spans="6:7" x14ac:dyDescent="0.3">
      <c r="F582" s="4"/>
      <c r="G582" s="5"/>
    </row>
    <row r="583" spans="6:7" x14ac:dyDescent="0.3">
      <c r="F583" s="4"/>
      <c r="G583" s="5"/>
    </row>
    <row r="584" spans="6:7" x14ac:dyDescent="0.3">
      <c r="F584" s="4"/>
      <c r="G584" s="5"/>
    </row>
    <row r="585" spans="6:7" x14ac:dyDescent="0.3">
      <c r="F585" s="4"/>
      <c r="G585" s="5"/>
    </row>
    <row r="586" spans="6:7" x14ac:dyDescent="0.3">
      <c r="F586" s="4"/>
      <c r="G586" s="5"/>
    </row>
    <row r="587" spans="6:7" x14ac:dyDescent="0.3">
      <c r="F587" s="4"/>
      <c r="G587" s="5"/>
    </row>
    <row r="588" spans="6:7" x14ac:dyDescent="0.3">
      <c r="F588" s="4"/>
      <c r="G588" s="5"/>
    </row>
    <row r="589" spans="6:7" x14ac:dyDescent="0.3">
      <c r="F589" s="4"/>
      <c r="G589" s="5"/>
    </row>
    <row r="590" spans="6:7" x14ac:dyDescent="0.3">
      <c r="F590" s="4"/>
      <c r="G590" s="5"/>
    </row>
    <row r="591" spans="6:7" x14ac:dyDescent="0.3">
      <c r="F591" s="4"/>
      <c r="G591" s="5"/>
    </row>
    <row r="592" spans="6:7" x14ac:dyDescent="0.3">
      <c r="F592" s="4"/>
      <c r="G592" s="5"/>
    </row>
    <row r="593" spans="6:7" x14ac:dyDescent="0.3">
      <c r="F593" s="4"/>
      <c r="G593" s="5"/>
    </row>
    <row r="594" spans="6:7" x14ac:dyDescent="0.3">
      <c r="F594" s="4"/>
      <c r="G594" s="5"/>
    </row>
    <row r="595" spans="6:7" x14ac:dyDescent="0.3">
      <c r="F595" s="4"/>
      <c r="G595" s="5"/>
    </row>
    <row r="596" spans="6:7" x14ac:dyDescent="0.3">
      <c r="F596" s="4"/>
      <c r="G596" s="5"/>
    </row>
    <row r="597" spans="6:7" x14ac:dyDescent="0.3">
      <c r="F597" s="4"/>
      <c r="G597" s="5"/>
    </row>
    <row r="598" spans="6:7" x14ac:dyDescent="0.3">
      <c r="F598" s="4"/>
      <c r="G598" s="5"/>
    </row>
    <row r="599" spans="6:7" x14ac:dyDescent="0.3">
      <c r="F599" s="4"/>
      <c r="G599" s="5"/>
    </row>
    <row r="600" spans="6:7" x14ac:dyDescent="0.3">
      <c r="F600" s="4"/>
      <c r="G600" s="5"/>
    </row>
    <row r="601" spans="6:7" x14ac:dyDescent="0.3">
      <c r="F601" s="4"/>
      <c r="G601" s="5"/>
    </row>
    <row r="602" spans="6:7" x14ac:dyDescent="0.3">
      <c r="F602" s="4"/>
      <c r="G602" s="5"/>
    </row>
    <row r="603" spans="6:7" x14ac:dyDescent="0.3">
      <c r="F603" s="4"/>
      <c r="G603" s="5"/>
    </row>
    <row r="604" spans="6:7" x14ac:dyDescent="0.3">
      <c r="F604" s="4"/>
      <c r="G604" s="5"/>
    </row>
    <row r="605" spans="6:7" x14ac:dyDescent="0.3">
      <c r="F605" s="4"/>
      <c r="G605" s="5"/>
    </row>
    <row r="606" spans="6:7" x14ac:dyDescent="0.3">
      <c r="F606" s="4"/>
      <c r="G606" s="5"/>
    </row>
    <row r="607" spans="6:7" x14ac:dyDescent="0.3">
      <c r="F607" s="4"/>
      <c r="G607" s="5"/>
    </row>
    <row r="608" spans="6:7" x14ac:dyDescent="0.3">
      <c r="F608" s="4"/>
      <c r="G608" s="5"/>
    </row>
    <row r="609" spans="6:7" x14ac:dyDescent="0.3">
      <c r="F609" s="4"/>
      <c r="G609" s="5"/>
    </row>
    <row r="610" spans="6:7" x14ac:dyDescent="0.3">
      <c r="F610" s="4"/>
      <c r="G610" s="5"/>
    </row>
    <row r="611" spans="6:7" x14ac:dyDescent="0.3">
      <c r="F611" s="4"/>
      <c r="G611" s="5"/>
    </row>
    <row r="612" spans="6:7" x14ac:dyDescent="0.3">
      <c r="F612" s="4"/>
      <c r="G612" s="5"/>
    </row>
    <row r="613" spans="6:7" x14ac:dyDescent="0.3">
      <c r="F613" s="4"/>
      <c r="G613" s="5"/>
    </row>
    <row r="614" spans="6:7" x14ac:dyDescent="0.3">
      <c r="F614" s="4"/>
      <c r="G614" s="5"/>
    </row>
    <row r="615" spans="6:7" x14ac:dyDescent="0.3">
      <c r="F615" s="4"/>
      <c r="G615" s="5"/>
    </row>
    <row r="616" spans="6:7" x14ac:dyDescent="0.3">
      <c r="F616" s="4"/>
      <c r="G616" s="5"/>
    </row>
    <row r="617" spans="6:7" x14ac:dyDescent="0.3">
      <c r="F617" s="4"/>
      <c r="G617" s="5"/>
    </row>
    <row r="618" spans="6:7" x14ac:dyDescent="0.3">
      <c r="F618" s="4"/>
      <c r="G618" s="5"/>
    </row>
    <row r="619" spans="6:7" x14ac:dyDescent="0.3">
      <c r="F619" s="4"/>
      <c r="G619" s="5"/>
    </row>
    <row r="620" spans="6:7" x14ac:dyDescent="0.3">
      <c r="F620" s="4"/>
      <c r="G620" s="5"/>
    </row>
    <row r="621" spans="6:7" x14ac:dyDescent="0.3">
      <c r="F621" s="4"/>
      <c r="G621" s="5"/>
    </row>
    <row r="622" spans="6:7" x14ac:dyDescent="0.3">
      <c r="F622" s="4"/>
      <c r="G622" s="5"/>
    </row>
    <row r="623" spans="6:7" x14ac:dyDescent="0.3">
      <c r="F623" s="4"/>
      <c r="G623" s="5"/>
    </row>
    <row r="624" spans="6:7" x14ac:dyDescent="0.3">
      <c r="F624" s="4"/>
      <c r="G624" s="5"/>
    </row>
    <row r="625" spans="6:7" x14ac:dyDescent="0.3">
      <c r="F625" s="4"/>
      <c r="G625" s="5"/>
    </row>
    <row r="626" spans="6:7" x14ac:dyDescent="0.3">
      <c r="F626" s="4"/>
      <c r="G626" s="5"/>
    </row>
    <row r="627" spans="6:7" x14ac:dyDescent="0.3">
      <c r="F627" s="4"/>
      <c r="G627" s="5"/>
    </row>
    <row r="628" spans="6:7" x14ac:dyDescent="0.3">
      <c r="F628" s="4"/>
      <c r="G628" s="5"/>
    </row>
    <row r="629" spans="6:7" x14ac:dyDescent="0.3">
      <c r="F629" s="4"/>
      <c r="G629" s="5"/>
    </row>
    <row r="630" spans="6:7" x14ac:dyDescent="0.3">
      <c r="F630" s="4"/>
      <c r="G630" s="5"/>
    </row>
    <row r="631" spans="6:7" x14ac:dyDescent="0.3">
      <c r="F631" s="4"/>
      <c r="G631" s="5"/>
    </row>
    <row r="632" spans="6:7" x14ac:dyDescent="0.3">
      <c r="F632" s="4"/>
      <c r="G632" s="5"/>
    </row>
    <row r="633" spans="6:7" x14ac:dyDescent="0.3">
      <c r="F633" s="4"/>
      <c r="G633" s="5"/>
    </row>
    <row r="634" spans="6:7" x14ac:dyDescent="0.3">
      <c r="F634" s="4"/>
      <c r="G634" s="5"/>
    </row>
    <row r="635" spans="6:7" x14ac:dyDescent="0.3">
      <c r="F635" s="4"/>
      <c r="G635" s="5"/>
    </row>
    <row r="636" spans="6:7" x14ac:dyDescent="0.3">
      <c r="F636" s="4"/>
      <c r="G636" s="5"/>
    </row>
    <row r="637" spans="6:7" x14ac:dyDescent="0.3">
      <c r="F637" s="4"/>
      <c r="G637" s="5"/>
    </row>
    <row r="638" spans="6:7" x14ac:dyDescent="0.3">
      <c r="F638" s="4"/>
      <c r="G638" s="5"/>
    </row>
    <row r="639" spans="6:7" x14ac:dyDescent="0.3">
      <c r="F639" s="4"/>
      <c r="G639" s="5"/>
    </row>
    <row r="640" spans="6:7" x14ac:dyDescent="0.3">
      <c r="F640" s="4"/>
      <c r="G640" s="5"/>
    </row>
    <row r="641" spans="6:7" x14ac:dyDescent="0.3">
      <c r="F641" s="4"/>
      <c r="G641" s="5"/>
    </row>
    <row r="642" spans="6:7" x14ac:dyDescent="0.3">
      <c r="F642" s="4"/>
      <c r="G642" s="5"/>
    </row>
    <row r="643" spans="6:7" x14ac:dyDescent="0.3">
      <c r="F643" s="4"/>
      <c r="G643" s="5"/>
    </row>
    <row r="644" spans="6:7" x14ac:dyDescent="0.3">
      <c r="F644" s="4"/>
      <c r="G644" s="5"/>
    </row>
    <row r="645" spans="6:7" x14ac:dyDescent="0.3">
      <c r="F645" s="4"/>
      <c r="G645" s="5"/>
    </row>
    <row r="646" spans="6:7" x14ac:dyDescent="0.3">
      <c r="F646" s="4"/>
      <c r="G646" s="5"/>
    </row>
    <row r="647" spans="6:7" x14ac:dyDescent="0.3">
      <c r="F647" s="4"/>
      <c r="G647" s="5"/>
    </row>
    <row r="648" spans="6:7" x14ac:dyDescent="0.3">
      <c r="F648" s="4"/>
      <c r="G648" s="5"/>
    </row>
    <row r="649" spans="6:7" x14ac:dyDescent="0.3">
      <c r="F649" s="4"/>
      <c r="G649" s="5"/>
    </row>
    <row r="650" spans="6:7" x14ac:dyDescent="0.3">
      <c r="F650" s="4"/>
      <c r="G650" s="5"/>
    </row>
    <row r="651" spans="6:7" x14ac:dyDescent="0.3">
      <c r="F651" s="4"/>
      <c r="G651" s="5"/>
    </row>
    <row r="652" spans="6:7" x14ac:dyDescent="0.3">
      <c r="F652" s="4"/>
      <c r="G652" s="5"/>
    </row>
    <row r="653" spans="6:7" x14ac:dyDescent="0.3">
      <c r="F653" s="4"/>
      <c r="G653" s="5"/>
    </row>
    <row r="654" spans="6:7" x14ac:dyDescent="0.3">
      <c r="F654" s="4"/>
      <c r="G654" s="5"/>
    </row>
    <row r="655" spans="6:7" x14ac:dyDescent="0.3">
      <c r="F655" s="4"/>
      <c r="G655" s="5"/>
    </row>
    <row r="656" spans="6:7" x14ac:dyDescent="0.3">
      <c r="F656" s="4"/>
      <c r="G656" s="5"/>
    </row>
    <row r="657" spans="6:7" x14ac:dyDescent="0.3">
      <c r="F657" s="4"/>
      <c r="G657" s="5"/>
    </row>
    <row r="658" spans="6:7" x14ac:dyDescent="0.3">
      <c r="F658" s="4"/>
      <c r="G658" s="5"/>
    </row>
  </sheetData>
  <pageMargins left="0.7" right="0.7" top="0.75" bottom="0.75" header="0.3" footer="0.3"/>
  <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7732A-D32C-4E8F-891F-263F48730EFB}">
  <dimension ref="C1:M12"/>
  <sheetViews>
    <sheetView workbookViewId="0">
      <selection activeCell="D12" sqref="D12"/>
    </sheetView>
  </sheetViews>
  <sheetFormatPr defaultRowHeight="14.4" x14ac:dyDescent="0.3"/>
  <cols>
    <col min="3" max="3" width="24.6640625" bestFit="1" customWidth="1"/>
  </cols>
  <sheetData>
    <row r="1" spans="3:13" ht="28.8" customHeight="1" x14ac:dyDescent="0.3">
      <c r="D1" s="58" t="s">
        <v>56</v>
      </c>
      <c r="E1" s="58"/>
      <c r="F1" s="58"/>
      <c r="G1" s="58"/>
      <c r="H1" s="58"/>
      <c r="I1" s="58"/>
      <c r="J1" s="58"/>
      <c r="K1" s="58"/>
      <c r="L1" s="58"/>
      <c r="M1" s="58"/>
    </row>
    <row r="2" spans="3:13" x14ac:dyDescent="0.3">
      <c r="D2" s="58"/>
      <c r="E2" s="58"/>
      <c r="F2" s="58"/>
      <c r="G2" s="58"/>
      <c r="H2" s="58"/>
      <c r="I2" s="58"/>
      <c r="J2" s="58"/>
      <c r="K2" s="58"/>
      <c r="L2" s="58"/>
      <c r="M2" s="58"/>
    </row>
    <row r="4" spans="3:13" x14ac:dyDescent="0.3">
      <c r="D4" t="s">
        <v>1</v>
      </c>
      <c r="E4" t="s">
        <v>50</v>
      </c>
    </row>
    <row r="5" spans="3:13" x14ac:dyDescent="0.3">
      <c r="C5" t="s">
        <v>57</v>
      </c>
      <c r="D5">
        <f>AVERAGE(data[Amount])</f>
        <v>4136.2299999999996</v>
      </c>
      <c r="E5">
        <f>AVERAGE(data[Units])</f>
        <v>152.19999999999999</v>
      </c>
    </row>
    <row r="6" spans="3:13" x14ac:dyDescent="0.3">
      <c r="C6" t="s">
        <v>58</v>
      </c>
      <c r="D6">
        <f>MEDIAN(data[Amount])</f>
        <v>3437</v>
      </c>
      <c r="E6">
        <f>MEDIAN(data[Units])</f>
        <v>124.5</v>
      </c>
    </row>
    <row r="7" spans="3:13" x14ac:dyDescent="0.3">
      <c r="C7" t="s">
        <v>59</v>
      </c>
      <c r="D7">
        <f>MIN(data[Amount])</f>
        <v>0</v>
      </c>
      <c r="E7">
        <f>MIN(data[Units])</f>
        <v>0</v>
      </c>
    </row>
    <row r="8" spans="3:13" x14ac:dyDescent="0.3">
      <c r="C8" t="s">
        <v>60</v>
      </c>
      <c r="D8">
        <f>MAX(data[Amount])</f>
        <v>16184</v>
      </c>
      <c r="E8">
        <f>MAX(data[Units])</f>
        <v>525</v>
      </c>
    </row>
    <row r="9" spans="3:13" x14ac:dyDescent="0.3">
      <c r="C9" t="s">
        <v>61</v>
      </c>
      <c r="D9">
        <f>D8-D7</f>
        <v>16184</v>
      </c>
      <c r="E9">
        <f>D8-D7</f>
        <v>16184</v>
      </c>
    </row>
    <row r="10" spans="3:13" x14ac:dyDescent="0.3">
      <c r="C10" t="s">
        <v>62</v>
      </c>
      <c r="D10">
        <f>_xlfn.PERCENTILE.EXC(data[Amount],0.25)</f>
        <v>1652</v>
      </c>
      <c r="E10">
        <f>_xlfn.PERCENTILE.EXC(data[Units],0.25)</f>
        <v>54</v>
      </c>
    </row>
    <row r="11" spans="3:13" x14ac:dyDescent="0.3">
      <c r="C11" t="s">
        <v>63</v>
      </c>
      <c r="D11">
        <f>_xlfn.PERCENTILE.EXC(data[Amount],0.75)</f>
        <v>6245.75</v>
      </c>
      <c r="E11">
        <f>_xlfn.PERCENTILE.EXC(data[Units],0.75)</f>
        <v>223.5</v>
      </c>
    </row>
    <row r="12" spans="3:13" x14ac:dyDescent="0.3">
      <c r="C12" t="s">
        <v>64</v>
      </c>
      <c r="D12">
        <f>COUNTA(_xlfn.UNIQUE(data[Product]))</f>
        <v>22</v>
      </c>
    </row>
  </sheetData>
  <mergeCells count="1">
    <mergeCell ref="D1:M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199A5D-8FB6-4DEC-BDFF-EFF90E09F756}">
  <dimension ref="C1:N307"/>
  <sheetViews>
    <sheetView workbookViewId="0">
      <selection activeCell="F8" sqref="F8:F307"/>
    </sheetView>
  </sheetViews>
  <sheetFormatPr defaultRowHeight="14.4" x14ac:dyDescent="0.3"/>
  <cols>
    <col min="3" max="3" width="15.109375" bestFit="1" customWidth="1"/>
    <col min="4" max="4" width="11.5546875" bestFit="1" customWidth="1"/>
    <col min="5" max="5" width="20.21875" bestFit="1" customWidth="1"/>
    <col min="6" max="6" width="8" bestFit="1" customWidth="1"/>
    <col min="7" max="7" width="7.5546875" customWidth="1"/>
  </cols>
  <sheetData>
    <row r="1" spans="3:14" ht="14.4" customHeight="1" x14ac:dyDescent="0.3">
      <c r="E1" s="59" t="s">
        <v>65</v>
      </c>
      <c r="F1" s="59"/>
      <c r="G1" s="59"/>
      <c r="H1" s="59"/>
      <c r="I1" s="59"/>
      <c r="J1" s="59"/>
      <c r="K1" s="59"/>
      <c r="L1" s="59"/>
      <c r="M1" s="59"/>
      <c r="N1" s="59"/>
    </row>
    <row r="2" spans="3:14" ht="14.4" customHeight="1" x14ac:dyDescent="0.3">
      <c r="E2" s="59"/>
      <c r="F2" s="59"/>
      <c r="G2" s="59"/>
      <c r="H2" s="59"/>
      <c r="I2" s="59"/>
      <c r="J2" s="59"/>
      <c r="K2" s="59"/>
      <c r="L2" s="59"/>
      <c r="M2" s="59"/>
      <c r="N2" s="59"/>
    </row>
    <row r="3" spans="3:14" x14ac:dyDescent="0.3">
      <c r="E3" s="59"/>
      <c r="F3" s="59"/>
      <c r="G3" s="59"/>
      <c r="H3" s="59"/>
      <c r="I3" s="59"/>
      <c r="J3" s="59"/>
      <c r="K3" s="59"/>
      <c r="L3" s="59"/>
      <c r="M3" s="59"/>
      <c r="N3" s="59"/>
    </row>
    <row r="7" spans="3:14" x14ac:dyDescent="0.3">
      <c r="C7" s="6" t="s">
        <v>11</v>
      </c>
      <c r="D7" s="6" t="s">
        <v>12</v>
      </c>
      <c r="E7" s="6" t="s">
        <v>0</v>
      </c>
      <c r="F7" s="10" t="s">
        <v>1</v>
      </c>
      <c r="G7" s="10" t="s">
        <v>50</v>
      </c>
    </row>
    <row r="8" spans="3:14" x14ac:dyDescent="0.3">
      <c r="C8" t="s">
        <v>5</v>
      </c>
      <c r="D8" t="s">
        <v>36</v>
      </c>
      <c r="E8" t="s">
        <v>16</v>
      </c>
      <c r="F8" s="4">
        <v>16184</v>
      </c>
      <c r="G8" s="5">
        <v>39</v>
      </c>
    </row>
    <row r="9" spans="3:14" x14ac:dyDescent="0.3">
      <c r="C9" t="s">
        <v>5</v>
      </c>
      <c r="D9" t="s">
        <v>34</v>
      </c>
      <c r="E9" t="s">
        <v>20</v>
      </c>
      <c r="F9" s="4">
        <v>15610</v>
      </c>
      <c r="G9" s="5">
        <v>339</v>
      </c>
    </row>
    <row r="10" spans="3:14" x14ac:dyDescent="0.3">
      <c r="C10" t="s">
        <v>9</v>
      </c>
      <c r="D10" t="s">
        <v>34</v>
      </c>
      <c r="E10" t="s">
        <v>28</v>
      </c>
      <c r="F10" s="4">
        <v>14329</v>
      </c>
      <c r="G10" s="5">
        <v>150</v>
      </c>
    </row>
    <row r="11" spans="3:14" x14ac:dyDescent="0.3">
      <c r="C11" t="s">
        <v>5</v>
      </c>
      <c r="D11" t="s">
        <v>35</v>
      </c>
      <c r="E11" t="s">
        <v>15</v>
      </c>
      <c r="F11" s="4">
        <v>13391</v>
      </c>
      <c r="G11" s="5">
        <v>201</v>
      </c>
    </row>
    <row r="12" spans="3:14" x14ac:dyDescent="0.3">
      <c r="C12" t="s">
        <v>10</v>
      </c>
      <c r="D12" t="s">
        <v>39</v>
      </c>
      <c r="E12" t="s">
        <v>33</v>
      </c>
      <c r="F12" s="4">
        <v>12950</v>
      </c>
      <c r="G12" s="5">
        <v>30</v>
      </c>
    </row>
    <row r="13" spans="3:14" x14ac:dyDescent="0.3">
      <c r="C13" t="s">
        <v>40</v>
      </c>
      <c r="D13" t="s">
        <v>35</v>
      </c>
      <c r="E13" t="s">
        <v>32</v>
      </c>
      <c r="F13" s="4">
        <v>12348</v>
      </c>
      <c r="G13" s="5">
        <v>234</v>
      </c>
    </row>
    <row r="14" spans="3:14" x14ac:dyDescent="0.3">
      <c r="C14" t="s">
        <v>2</v>
      </c>
      <c r="D14" t="s">
        <v>37</v>
      </c>
      <c r="E14" t="s">
        <v>18</v>
      </c>
      <c r="F14" s="4">
        <v>11571</v>
      </c>
      <c r="G14" s="5">
        <v>138</v>
      </c>
    </row>
    <row r="15" spans="3:14" x14ac:dyDescent="0.3">
      <c r="C15" t="s">
        <v>9</v>
      </c>
      <c r="D15" t="s">
        <v>36</v>
      </c>
      <c r="E15" t="s">
        <v>27</v>
      </c>
      <c r="F15" s="4">
        <v>11522</v>
      </c>
      <c r="G15" s="5">
        <v>204</v>
      </c>
    </row>
    <row r="16" spans="3:14" x14ac:dyDescent="0.3">
      <c r="C16" t="s">
        <v>2</v>
      </c>
      <c r="D16" t="s">
        <v>36</v>
      </c>
      <c r="E16" t="s">
        <v>16</v>
      </c>
      <c r="F16" s="4">
        <v>11417</v>
      </c>
      <c r="G16" s="5">
        <v>21</v>
      </c>
      <c r="M16" t="s">
        <v>66</v>
      </c>
    </row>
    <row r="17" spans="3:7" x14ac:dyDescent="0.3">
      <c r="C17" t="s">
        <v>41</v>
      </c>
      <c r="D17" t="s">
        <v>36</v>
      </c>
      <c r="E17" t="s">
        <v>13</v>
      </c>
      <c r="F17" s="4">
        <v>10311</v>
      </c>
      <c r="G17" s="5">
        <v>231</v>
      </c>
    </row>
    <row r="18" spans="3:7" x14ac:dyDescent="0.3">
      <c r="C18" t="s">
        <v>41</v>
      </c>
      <c r="D18" t="s">
        <v>36</v>
      </c>
      <c r="E18" t="s">
        <v>32</v>
      </c>
      <c r="F18" s="4">
        <v>10304</v>
      </c>
      <c r="G18" s="5">
        <v>84</v>
      </c>
    </row>
    <row r="19" spans="3:7" x14ac:dyDescent="0.3">
      <c r="C19" t="s">
        <v>7</v>
      </c>
      <c r="D19" t="s">
        <v>38</v>
      </c>
      <c r="E19" t="s">
        <v>30</v>
      </c>
      <c r="F19" s="4">
        <v>10129</v>
      </c>
      <c r="G19" s="5">
        <v>312</v>
      </c>
    </row>
    <row r="20" spans="3:7" x14ac:dyDescent="0.3">
      <c r="C20" t="s">
        <v>6</v>
      </c>
      <c r="D20" t="s">
        <v>36</v>
      </c>
      <c r="E20" t="s">
        <v>4</v>
      </c>
      <c r="F20" s="4">
        <v>10073</v>
      </c>
      <c r="G20" s="5">
        <v>120</v>
      </c>
    </row>
    <row r="21" spans="3:7" x14ac:dyDescent="0.3">
      <c r="C21" t="s">
        <v>2</v>
      </c>
      <c r="D21" t="s">
        <v>37</v>
      </c>
      <c r="E21" t="s">
        <v>17</v>
      </c>
      <c r="F21" s="4">
        <v>9926</v>
      </c>
      <c r="G21" s="5">
        <v>201</v>
      </c>
    </row>
    <row r="22" spans="3:7" x14ac:dyDescent="0.3">
      <c r="C22" t="s">
        <v>7</v>
      </c>
      <c r="D22" t="s">
        <v>37</v>
      </c>
      <c r="E22" t="s">
        <v>22</v>
      </c>
      <c r="F22" s="4">
        <v>9835</v>
      </c>
      <c r="G22" s="5">
        <v>207</v>
      </c>
    </row>
    <row r="23" spans="3:7" x14ac:dyDescent="0.3">
      <c r="C23" t="s">
        <v>40</v>
      </c>
      <c r="D23" t="s">
        <v>36</v>
      </c>
      <c r="E23" t="s">
        <v>33</v>
      </c>
      <c r="F23" s="4">
        <v>9772</v>
      </c>
      <c r="G23" s="5">
        <v>90</v>
      </c>
    </row>
    <row r="24" spans="3:7" x14ac:dyDescent="0.3">
      <c r="C24" t="s">
        <v>8</v>
      </c>
      <c r="D24" t="s">
        <v>37</v>
      </c>
      <c r="E24" t="s">
        <v>15</v>
      </c>
      <c r="F24" s="4">
        <v>9709</v>
      </c>
      <c r="G24" s="5">
        <v>30</v>
      </c>
    </row>
    <row r="25" spans="3:7" x14ac:dyDescent="0.3">
      <c r="C25" t="s">
        <v>8</v>
      </c>
      <c r="D25" t="s">
        <v>39</v>
      </c>
      <c r="E25" t="s">
        <v>18</v>
      </c>
      <c r="F25" s="4">
        <v>9660</v>
      </c>
      <c r="G25" s="5">
        <v>27</v>
      </c>
    </row>
    <row r="26" spans="3:7" x14ac:dyDescent="0.3">
      <c r="C26" t="s">
        <v>41</v>
      </c>
      <c r="D26" t="s">
        <v>36</v>
      </c>
      <c r="E26" t="s">
        <v>18</v>
      </c>
      <c r="F26" s="4">
        <v>9632</v>
      </c>
      <c r="G26" s="5">
        <v>288</v>
      </c>
    </row>
    <row r="27" spans="3:7" x14ac:dyDescent="0.3">
      <c r="C27" t="s">
        <v>9</v>
      </c>
      <c r="D27" t="s">
        <v>38</v>
      </c>
      <c r="E27" t="s">
        <v>33</v>
      </c>
      <c r="F27" s="4">
        <v>9506</v>
      </c>
      <c r="G27" s="5">
        <v>87</v>
      </c>
    </row>
    <row r="28" spans="3:7" x14ac:dyDescent="0.3">
      <c r="C28" t="s">
        <v>2</v>
      </c>
      <c r="D28" t="s">
        <v>39</v>
      </c>
      <c r="E28" t="s">
        <v>20</v>
      </c>
      <c r="F28" s="4">
        <v>9443</v>
      </c>
      <c r="G28" s="5">
        <v>162</v>
      </c>
    </row>
    <row r="29" spans="3:7" x14ac:dyDescent="0.3">
      <c r="C29" t="s">
        <v>3</v>
      </c>
      <c r="D29" t="s">
        <v>36</v>
      </c>
      <c r="E29" t="s">
        <v>16</v>
      </c>
      <c r="F29" s="4">
        <v>9198</v>
      </c>
      <c r="G29" s="5">
        <v>36</v>
      </c>
    </row>
    <row r="30" spans="3:7" x14ac:dyDescent="0.3">
      <c r="C30" t="s">
        <v>9</v>
      </c>
      <c r="D30" t="s">
        <v>36</v>
      </c>
      <c r="E30" t="s">
        <v>30</v>
      </c>
      <c r="F30" s="4">
        <v>9051</v>
      </c>
      <c r="G30" s="5">
        <v>57</v>
      </c>
    </row>
    <row r="31" spans="3:7" x14ac:dyDescent="0.3">
      <c r="C31" t="s">
        <v>40</v>
      </c>
      <c r="D31" t="s">
        <v>37</v>
      </c>
      <c r="E31" t="s">
        <v>29</v>
      </c>
      <c r="F31" s="4">
        <v>9002</v>
      </c>
      <c r="G31" s="5">
        <v>72</v>
      </c>
    </row>
    <row r="32" spans="3:7" x14ac:dyDescent="0.3">
      <c r="C32" t="s">
        <v>8</v>
      </c>
      <c r="D32" t="s">
        <v>39</v>
      </c>
      <c r="E32" t="s">
        <v>31</v>
      </c>
      <c r="F32" s="4">
        <v>8890</v>
      </c>
      <c r="G32" s="5">
        <v>210</v>
      </c>
    </row>
    <row r="33" spans="3:7" x14ac:dyDescent="0.3">
      <c r="C33" t="s">
        <v>40</v>
      </c>
      <c r="D33" t="s">
        <v>35</v>
      </c>
      <c r="E33" t="s">
        <v>33</v>
      </c>
      <c r="F33" s="4">
        <v>8869</v>
      </c>
      <c r="G33" s="5">
        <v>432</v>
      </c>
    </row>
    <row r="34" spans="3:7" x14ac:dyDescent="0.3">
      <c r="C34" t="s">
        <v>7</v>
      </c>
      <c r="D34" t="s">
        <v>34</v>
      </c>
      <c r="E34" t="s">
        <v>24</v>
      </c>
      <c r="F34" s="4">
        <v>8862</v>
      </c>
      <c r="G34" s="5">
        <v>189</v>
      </c>
    </row>
    <row r="35" spans="3:7" x14ac:dyDescent="0.3">
      <c r="C35" t="s">
        <v>3</v>
      </c>
      <c r="D35" t="s">
        <v>38</v>
      </c>
      <c r="E35" t="s">
        <v>26</v>
      </c>
      <c r="F35" s="4">
        <v>8841</v>
      </c>
      <c r="G35" s="5">
        <v>303</v>
      </c>
    </row>
    <row r="36" spans="3:7" x14ac:dyDescent="0.3">
      <c r="C36" t="s">
        <v>5</v>
      </c>
      <c r="D36" t="s">
        <v>37</v>
      </c>
      <c r="E36" t="s">
        <v>25</v>
      </c>
      <c r="F36" s="4">
        <v>8813</v>
      </c>
      <c r="G36" s="5">
        <v>21</v>
      </c>
    </row>
    <row r="37" spans="3:7" x14ac:dyDescent="0.3">
      <c r="C37" t="s">
        <v>9</v>
      </c>
      <c r="D37" t="s">
        <v>34</v>
      </c>
      <c r="E37" t="s">
        <v>20</v>
      </c>
      <c r="F37" s="4">
        <v>8463</v>
      </c>
      <c r="G37" s="5">
        <v>492</v>
      </c>
    </row>
    <row r="38" spans="3:7" x14ac:dyDescent="0.3">
      <c r="C38" t="s">
        <v>7</v>
      </c>
      <c r="D38" t="s">
        <v>36</v>
      </c>
      <c r="E38" t="s">
        <v>22</v>
      </c>
      <c r="F38" s="4">
        <v>8435</v>
      </c>
      <c r="G38" s="5">
        <v>42</v>
      </c>
    </row>
    <row r="39" spans="3:7" x14ac:dyDescent="0.3">
      <c r="C39" t="s">
        <v>2</v>
      </c>
      <c r="D39" t="s">
        <v>36</v>
      </c>
      <c r="E39" t="s">
        <v>29</v>
      </c>
      <c r="F39" s="4">
        <v>8211</v>
      </c>
      <c r="G39" s="5">
        <v>75</v>
      </c>
    </row>
    <row r="40" spans="3:7" x14ac:dyDescent="0.3">
      <c r="C40" t="s">
        <v>9</v>
      </c>
      <c r="D40" t="s">
        <v>34</v>
      </c>
      <c r="E40" t="s">
        <v>23</v>
      </c>
      <c r="F40" s="4">
        <v>8155</v>
      </c>
      <c r="G40" s="5">
        <v>90</v>
      </c>
    </row>
    <row r="41" spans="3:7" x14ac:dyDescent="0.3">
      <c r="C41" t="s">
        <v>6</v>
      </c>
      <c r="D41" t="s">
        <v>34</v>
      </c>
      <c r="E41" t="s">
        <v>26</v>
      </c>
      <c r="F41" s="4">
        <v>8008</v>
      </c>
      <c r="G41" s="5">
        <v>456</v>
      </c>
    </row>
    <row r="42" spans="3:7" x14ac:dyDescent="0.3">
      <c r="C42" t="s">
        <v>41</v>
      </c>
      <c r="D42" t="s">
        <v>34</v>
      </c>
      <c r="E42" t="s">
        <v>33</v>
      </c>
      <c r="F42" s="4">
        <v>7847</v>
      </c>
      <c r="G42" s="5">
        <v>174</v>
      </c>
    </row>
    <row r="43" spans="3:7" x14ac:dyDescent="0.3">
      <c r="C43" t="s">
        <v>9</v>
      </c>
      <c r="D43" t="s">
        <v>35</v>
      </c>
      <c r="E43" t="s">
        <v>15</v>
      </c>
      <c r="F43" s="4">
        <v>7833</v>
      </c>
      <c r="G43" s="5">
        <v>243</v>
      </c>
    </row>
    <row r="44" spans="3:7" x14ac:dyDescent="0.3">
      <c r="C44" t="s">
        <v>2</v>
      </c>
      <c r="D44" t="s">
        <v>39</v>
      </c>
      <c r="E44" t="s">
        <v>27</v>
      </c>
      <c r="F44" s="4">
        <v>7812</v>
      </c>
      <c r="G44" s="5">
        <v>81</v>
      </c>
    </row>
    <row r="45" spans="3:7" x14ac:dyDescent="0.3">
      <c r="C45" t="s">
        <v>3</v>
      </c>
      <c r="D45" t="s">
        <v>34</v>
      </c>
      <c r="E45" t="s">
        <v>32</v>
      </c>
      <c r="F45" s="4">
        <v>7777</v>
      </c>
      <c r="G45" s="5">
        <v>504</v>
      </c>
    </row>
    <row r="46" spans="3:7" x14ac:dyDescent="0.3">
      <c r="C46" t="s">
        <v>7</v>
      </c>
      <c r="D46" t="s">
        <v>34</v>
      </c>
      <c r="E46" t="s">
        <v>17</v>
      </c>
      <c r="F46" s="4">
        <v>7777</v>
      </c>
      <c r="G46" s="5">
        <v>39</v>
      </c>
    </row>
    <row r="47" spans="3:7" x14ac:dyDescent="0.3">
      <c r="C47" t="s">
        <v>6</v>
      </c>
      <c r="D47" t="s">
        <v>37</v>
      </c>
      <c r="E47" t="s">
        <v>31</v>
      </c>
      <c r="F47" s="4">
        <v>7693</v>
      </c>
      <c r="G47" s="5">
        <v>87</v>
      </c>
    </row>
    <row r="48" spans="3:7" x14ac:dyDescent="0.3">
      <c r="C48" t="s">
        <v>40</v>
      </c>
      <c r="D48" t="s">
        <v>37</v>
      </c>
      <c r="E48" t="s">
        <v>19</v>
      </c>
      <c r="F48" s="4">
        <v>7693</v>
      </c>
      <c r="G48" s="5">
        <v>21</v>
      </c>
    </row>
    <row r="49" spans="3:7" x14ac:dyDescent="0.3">
      <c r="C49" t="s">
        <v>2</v>
      </c>
      <c r="D49" t="s">
        <v>39</v>
      </c>
      <c r="E49" t="s">
        <v>21</v>
      </c>
      <c r="F49" s="4">
        <v>7651</v>
      </c>
      <c r="G49" s="5">
        <v>213</v>
      </c>
    </row>
    <row r="50" spans="3:7" x14ac:dyDescent="0.3">
      <c r="C50" t="s">
        <v>2</v>
      </c>
      <c r="D50" t="s">
        <v>34</v>
      </c>
      <c r="E50" t="s">
        <v>19</v>
      </c>
      <c r="F50" s="4">
        <v>7511</v>
      </c>
      <c r="G50" s="5">
        <v>120</v>
      </c>
    </row>
    <row r="51" spans="3:7" x14ac:dyDescent="0.3">
      <c r="C51" t="s">
        <v>5</v>
      </c>
      <c r="D51" t="s">
        <v>38</v>
      </c>
      <c r="E51" t="s">
        <v>25</v>
      </c>
      <c r="F51" s="4">
        <v>7483</v>
      </c>
      <c r="G51" s="5">
        <v>45</v>
      </c>
    </row>
    <row r="52" spans="3:7" x14ac:dyDescent="0.3">
      <c r="C52" t="s">
        <v>41</v>
      </c>
      <c r="D52" t="s">
        <v>35</v>
      </c>
      <c r="E52" t="s">
        <v>28</v>
      </c>
      <c r="F52" s="4">
        <v>7455</v>
      </c>
      <c r="G52" s="5">
        <v>216</v>
      </c>
    </row>
    <row r="53" spans="3:7" x14ac:dyDescent="0.3">
      <c r="C53" t="s">
        <v>6</v>
      </c>
      <c r="D53" t="s">
        <v>38</v>
      </c>
      <c r="E53" t="s">
        <v>21</v>
      </c>
      <c r="F53" s="4">
        <v>7322</v>
      </c>
      <c r="G53" s="5">
        <v>36</v>
      </c>
    </row>
    <row r="54" spans="3:7" x14ac:dyDescent="0.3">
      <c r="C54" t="s">
        <v>3</v>
      </c>
      <c r="D54" t="s">
        <v>37</v>
      </c>
      <c r="E54" t="s">
        <v>28</v>
      </c>
      <c r="F54" s="4">
        <v>7308</v>
      </c>
      <c r="G54" s="5">
        <v>327</v>
      </c>
    </row>
    <row r="55" spans="3:7" x14ac:dyDescent="0.3">
      <c r="C55" t="s">
        <v>5</v>
      </c>
      <c r="D55" t="s">
        <v>34</v>
      </c>
      <c r="E55" t="s">
        <v>15</v>
      </c>
      <c r="F55" s="4">
        <v>7280</v>
      </c>
      <c r="G55" s="5">
        <v>201</v>
      </c>
    </row>
    <row r="56" spans="3:7" x14ac:dyDescent="0.3">
      <c r="C56" t="s">
        <v>9</v>
      </c>
      <c r="D56" t="s">
        <v>37</v>
      </c>
      <c r="E56" t="s">
        <v>20</v>
      </c>
      <c r="F56" s="4">
        <v>7273</v>
      </c>
      <c r="G56" s="5">
        <v>96</v>
      </c>
    </row>
    <row r="57" spans="3:7" x14ac:dyDescent="0.3">
      <c r="C57" t="s">
        <v>3</v>
      </c>
      <c r="D57" t="s">
        <v>34</v>
      </c>
      <c r="E57" t="s">
        <v>14</v>
      </c>
      <c r="F57" s="4">
        <v>7259</v>
      </c>
      <c r="G57" s="5">
        <v>276</v>
      </c>
    </row>
    <row r="58" spans="3:7" x14ac:dyDescent="0.3">
      <c r="C58" t="s">
        <v>5</v>
      </c>
      <c r="D58" t="s">
        <v>38</v>
      </c>
      <c r="E58" t="s">
        <v>13</v>
      </c>
      <c r="F58" s="4">
        <v>7189</v>
      </c>
      <c r="G58" s="5">
        <v>54</v>
      </c>
    </row>
    <row r="59" spans="3:7" x14ac:dyDescent="0.3">
      <c r="C59" t="s">
        <v>8</v>
      </c>
      <c r="D59" t="s">
        <v>39</v>
      </c>
      <c r="E59" t="s">
        <v>30</v>
      </c>
      <c r="F59" s="4">
        <v>7021</v>
      </c>
      <c r="G59" s="5">
        <v>183</v>
      </c>
    </row>
    <row r="60" spans="3:7" x14ac:dyDescent="0.3">
      <c r="C60" t="s">
        <v>5</v>
      </c>
      <c r="D60" t="s">
        <v>34</v>
      </c>
      <c r="E60" t="s">
        <v>27</v>
      </c>
      <c r="F60" s="4">
        <v>6986</v>
      </c>
      <c r="G60" s="5">
        <v>21</v>
      </c>
    </row>
    <row r="61" spans="3:7" x14ac:dyDescent="0.3">
      <c r="C61" t="s">
        <v>5</v>
      </c>
      <c r="D61" t="s">
        <v>39</v>
      </c>
      <c r="E61" t="s">
        <v>22</v>
      </c>
      <c r="F61" s="4">
        <v>6909</v>
      </c>
      <c r="G61" s="5">
        <v>81</v>
      </c>
    </row>
    <row r="62" spans="3:7" x14ac:dyDescent="0.3">
      <c r="C62" t="s">
        <v>10</v>
      </c>
      <c r="D62" t="s">
        <v>38</v>
      </c>
      <c r="E62" t="s">
        <v>4</v>
      </c>
      <c r="F62" s="4">
        <v>6860</v>
      </c>
      <c r="G62" s="5">
        <v>126</v>
      </c>
    </row>
    <row r="63" spans="3:7" x14ac:dyDescent="0.3">
      <c r="C63" t="s">
        <v>40</v>
      </c>
      <c r="D63" t="s">
        <v>35</v>
      </c>
      <c r="E63" t="s">
        <v>22</v>
      </c>
      <c r="F63" s="4">
        <v>6853</v>
      </c>
      <c r="G63" s="5">
        <v>372</v>
      </c>
    </row>
    <row r="64" spans="3:7" x14ac:dyDescent="0.3">
      <c r="C64" t="s">
        <v>9</v>
      </c>
      <c r="D64" t="s">
        <v>34</v>
      </c>
      <c r="E64" t="s">
        <v>21</v>
      </c>
      <c r="F64" s="4">
        <v>6832</v>
      </c>
      <c r="G64" s="5">
        <v>27</v>
      </c>
    </row>
    <row r="65" spans="3:7" x14ac:dyDescent="0.3">
      <c r="C65" t="s">
        <v>6</v>
      </c>
      <c r="D65" t="s">
        <v>37</v>
      </c>
      <c r="E65" t="s">
        <v>26</v>
      </c>
      <c r="F65" s="4">
        <v>6818</v>
      </c>
      <c r="G65" s="5">
        <v>6</v>
      </c>
    </row>
    <row r="66" spans="3:7" x14ac:dyDescent="0.3">
      <c r="C66" t="s">
        <v>7</v>
      </c>
      <c r="D66" t="s">
        <v>35</v>
      </c>
      <c r="E66" t="s">
        <v>30</v>
      </c>
      <c r="F66" s="4">
        <v>6755</v>
      </c>
      <c r="G66" s="5">
        <v>252</v>
      </c>
    </row>
    <row r="67" spans="3:7" x14ac:dyDescent="0.3">
      <c r="C67" t="s">
        <v>40</v>
      </c>
      <c r="D67" t="s">
        <v>34</v>
      </c>
      <c r="E67" t="s">
        <v>26</v>
      </c>
      <c r="F67" s="4">
        <v>6748</v>
      </c>
      <c r="G67" s="5">
        <v>48</v>
      </c>
    </row>
    <row r="68" spans="3:7" x14ac:dyDescent="0.3">
      <c r="C68" t="s">
        <v>6</v>
      </c>
      <c r="D68" t="s">
        <v>34</v>
      </c>
      <c r="E68" t="s">
        <v>32</v>
      </c>
      <c r="F68" s="4">
        <v>6734</v>
      </c>
      <c r="G68" s="5">
        <v>123</v>
      </c>
    </row>
    <row r="69" spans="3:7" x14ac:dyDescent="0.3">
      <c r="C69" t="s">
        <v>8</v>
      </c>
      <c r="D69" t="s">
        <v>35</v>
      </c>
      <c r="E69" t="s">
        <v>32</v>
      </c>
      <c r="F69" s="4">
        <v>6706</v>
      </c>
      <c r="G69" s="5">
        <v>459</v>
      </c>
    </row>
    <row r="70" spans="3:7" x14ac:dyDescent="0.3">
      <c r="C70" t="s">
        <v>10</v>
      </c>
      <c r="D70" t="s">
        <v>36</v>
      </c>
      <c r="E70" t="s">
        <v>32</v>
      </c>
      <c r="F70" s="4">
        <v>6657</v>
      </c>
      <c r="G70" s="5">
        <v>303</v>
      </c>
    </row>
    <row r="71" spans="3:7" x14ac:dyDescent="0.3">
      <c r="C71" t="s">
        <v>3</v>
      </c>
      <c r="D71" t="s">
        <v>35</v>
      </c>
      <c r="E71" t="s">
        <v>15</v>
      </c>
      <c r="F71" s="4">
        <v>6657</v>
      </c>
      <c r="G71" s="5">
        <v>276</v>
      </c>
    </row>
    <row r="72" spans="3:7" x14ac:dyDescent="0.3">
      <c r="C72" t="s">
        <v>7</v>
      </c>
      <c r="D72" t="s">
        <v>37</v>
      </c>
      <c r="E72" t="s">
        <v>14</v>
      </c>
      <c r="F72" s="4">
        <v>6608</v>
      </c>
      <c r="G72" s="5">
        <v>225</v>
      </c>
    </row>
    <row r="73" spans="3:7" x14ac:dyDescent="0.3">
      <c r="C73" t="s">
        <v>2</v>
      </c>
      <c r="D73" t="s">
        <v>38</v>
      </c>
      <c r="E73" t="s">
        <v>28</v>
      </c>
      <c r="F73" s="4">
        <v>6580</v>
      </c>
      <c r="G73" s="5">
        <v>183</v>
      </c>
    </row>
    <row r="74" spans="3:7" x14ac:dyDescent="0.3">
      <c r="C74" t="s">
        <v>7</v>
      </c>
      <c r="D74" t="s">
        <v>37</v>
      </c>
      <c r="E74" t="s">
        <v>30</v>
      </c>
      <c r="F74" s="4">
        <v>6454</v>
      </c>
      <c r="G74" s="5">
        <v>54</v>
      </c>
    </row>
    <row r="75" spans="3:7" x14ac:dyDescent="0.3">
      <c r="C75" t="s">
        <v>8</v>
      </c>
      <c r="D75" t="s">
        <v>38</v>
      </c>
      <c r="E75" t="s">
        <v>21</v>
      </c>
      <c r="F75" s="4">
        <v>6433</v>
      </c>
      <c r="G75" s="5">
        <v>78</v>
      </c>
    </row>
    <row r="76" spans="3:7" x14ac:dyDescent="0.3">
      <c r="C76" t="s">
        <v>41</v>
      </c>
      <c r="D76" t="s">
        <v>37</v>
      </c>
      <c r="E76" t="s">
        <v>24</v>
      </c>
      <c r="F76" s="4">
        <v>6398</v>
      </c>
      <c r="G76" s="5">
        <v>102</v>
      </c>
    </row>
    <row r="77" spans="3:7" x14ac:dyDescent="0.3">
      <c r="C77" t="s">
        <v>7</v>
      </c>
      <c r="D77" t="s">
        <v>37</v>
      </c>
      <c r="E77" t="s">
        <v>33</v>
      </c>
      <c r="F77" s="4">
        <v>6391</v>
      </c>
      <c r="G77" s="5">
        <v>48</v>
      </c>
    </row>
    <row r="78" spans="3:7" x14ac:dyDescent="0.3">
      <c r="C78" t="s">
        <v>40</v>
      </c>
      <c r="D78" t="s">
        <v>39</v>
      </c>
      <c r="E78" t="s">
        <v>27</v>
      </c>
      <c r="F78" s="4">
        <v>6370</v>
      </c>
      <c r="G78" s="5">
        <v>30</v>
      </c>
    </row>
    <row r="79" spans="3:7" x14ac:dyDescent="0.3">
      <c r="C79" t="s">
        <v>5</v>
      </c>
      <c r="D79" t="s">
        <v>36</v>
      </c>
      <c r="E79" t="s">
        <v>23</v>
      </c>
      <c r="F79" s="4">
        <v>6314</v>
      </c>
      <c r="G79" s="5">
        <v>15</v>
      </c>
    </row>
    <row r="80" spans="3:7" x14ac:dyDescent="0.3">
      <c r="C80" t="s">
        <v>3</v>
      </c>
      <c r="D80" t="s">
        <v>34</v>
      </c>
      <c r="E80" t="s">
        <v>25</v>
      </c>
      <c r="F80" s="4">
        <v>6300</v>
      </c>
      <c r="G80" s="5">
        <v>42</v>
      </c>
    </row>
    <row r="81" spans="3:7" x14ac:dyDescent="0.3">
      <c r="C81" t="s">
        <v>8</v>
      </c>
      <c r="D81" t="s">
        <v>37</v>
      </c>
      <c r="E81" t="s">
        <v>26</v>
      </c>
      <c r="F81" s="4">
        <v>6279</v>
      </c>
      <c r="G81" s="5">
        <v>45</v>
      </c>
    </row>
    <row r="82" spans="3:7" x14ac:dyDescent="0.3">
      <c r="C82" t="s">
        <v>5</v>
      </c>
      <c r="D82" t="s">
        <v>34</v>
      </c>
      <c r="E82" t="s">
        <v>22</v>
      </c>
      <c r="F82" s="4">
        <v>6279</v>
      </c>
      <c r="G82" s="5">
        <v>237</v>
      </c>
    </row>
    <row r="83" spans="3:7" x14ac:dyDescent="0.3">
      <c r="C83" t="s">
        <v>5</v>
      </c>
      <c r="D83" t="s">
        <v>36</v>
      </c>
      <c r="E83" t="s">
        <v>13</v>
      </c>
      <c r="F83" s="4">
        <v>6146</v>
      </c>
      <c r="G83" s="5">
        <v>63</v>
      </c>
    </row>
    <row r="84" spans="3:7" x14ac:dyDescent="0.3">
      <c r="C84" t="s">
        <v>40</v>
      </c>
      <c r="D84" t="s">
        <v>37</v>
      </c>
      <c r="E84" t="s">
        <v>27</v>
      </c>
      <c r="F84" s="4">
        <v>6132</v>
      </c>
      <c r="G84" s="5">
        <v>93</v>
      </c>
    </row>
    <row r="85" spans="3:7" x14ac:dyDescent="0.3">
      <c r="C85" t="s">
        <v>40</v>
      </c>
      <c r="D85" t="s">
        <v>38</v>
      </c>
      <c r="E85" t="s">
        <v>4</v>
      </c>
      <c r="F85" s="4">
        <v>6125</v>
      </c>
      <c r="G85" s="5">
        <v>102</v>
      </c>
    </row>
    <row r="86" spans="3:7" x14ac:dyDescent="0.3">
      <c r="C86" t="s">
        <v>6</v>
      </c>
      <c r="D86" t="s">
        <v>36</v>
      </c>
      <c r="E86" t="s">
        <v>32</v>
      </c>
      <c r="F86" s="4">
        <v>6118</v>
      </c>
      <c r="G86" s="5">
        <v>9</v>
      </c>
    </row>
    <row r="87" spans="3:7" x14ac:dyDescent="0.3">
      <c r="C87" t="s">
        <v>41</v>
      </c>
      <c r="D87" t="s">
        <v>36</v>
      </c>
      <c r="E87" t="s">
        <v>30</v>
      </c>
      <c r="F87" s="4">
        <v>6118</v>
      </c>
      <c r="G87" s="5">
        <v>174</v>
      </c>
    </row>
    <row r="88" spans="3:7" x14ac:dyDescent="0.3">
      <c r="C88" t="s">
        <v>5</v>
      </c>
      <c r="D88" t="s">
        <v>36</v>
      </c>
      <c r="E88" t="s">
        <v>18</v>
      </c>
      <c r="F88" s="4">
        <v>6111</v>
      </c>
      <c r="G88" s="5">
        <v>3</v>
      </c>
    </row>
    <row r="89" spans="3:7" x14ac:dyDescent="0.3">
      <c r="C89" t="s">
        <v>6</v>
      </c>
      <c r="D89" t="s">
        <v>39</v>
      </c>
      <c r="E89" t="s">
        <v>17</v>
      </c>
      <c r="F89" s="4">
        <v>6048</v>
      </c>
      <c r="G89" s="5">
        <v>27</v>
      </c>
    </row>
    <row r="90" spans="3:7" x14ac:dyDescent="0.3">
      <c r="C90" t="s">
        <v>2</v>
      </c>
      <c r="D90" t="s">
        <v>39</v>
      </c>
      <c r="E90" t="s">
        <v>28</v>
      </c>
      <c r="F90" s="4">
        <v>6027</v>
      </c>
      <c r="G90" s="5">
        <v>144</v>
      </c>
    </row>
    <row r="91" spans="3:7" x14ac:dyDescent="0.3">
      <c r="C91" t="s">
        <v>41</v>
      </c>
      <c r="D91" t="s">
        <v>38</v>
      </c>
      <c r="E91" t="s">
        <v>22</v>
      </c>
      <c r="F91" s="4">
        <v>5915</v>
      </c>
      <c r="G91" s="5">
        <v>3</v>
      </c>
    </row>
    <row r="92" spans="3:7" x14ac:dyDescent="0.3">
      <c r="C92" t="s">
        <v>40</v>
      </c>
      <c r="D92" t="s">
        <v>39</v>
      </c>
      <c r="E92" t="s">
        <v>22</v>
      </c>
      <c r="F92" s="4">
        <v>5817</v>
      </c>
      <c r="G92" s="5">
        <v>12</v>
      </c>
    </row>
    <row r="93" spans="3:7" x14ac:dyDescent="0.3">
      <c r="C93" t="s">
        <v>40</v>
      </c>
      <c r="D93" t="s">
        <v>39</v>
      </c>
      <c r="E93" t="s">
        <v>15</v>
      </c>
      <c r="F93" s="4">
        <v>5775</v>
      </c>
      <c r="G93" s="5">
        <v>42</v>
      </c>
    </row>
    <row r="94" spans="3:7" x14ac:dyDescent="0.3">
      <c r="C94" t="s">
        <v>7</v>
      </c>
      <c r="D94" t="s">
        <v>38</v>
      </c>
      <c r="E94" t="s">
        <v>28</v>
      </c>
      <c r="F94" s="4">
        <v>5677</v>
      </c>
      <c r="G94" s="5">
        <v>258</v>
      </c>
    </row>
    <row r="95" spans="3:7" x14ac:dyDescent="0.3">
      <c r="C95" t="s">
        <v>40</v>
      </c>
      <c r="D95" t="s">
        <v>38</v>
      </c>
      <c r="E95" t="s">
        <v>13</v>
      </c>
      <c r="F95" s="4">
        <v>5670</v>
      </c>
      <c r="G95" s="5">
        <v>297</v>
      </c>
    </row>
    <row r="96" spans="3:7" x14ac:dyDescent="0.3">
      <c r="C96" t="s">
        <v>10</v>
      </c>
      <c r="D96" t="s">
        <v>38</v>
      </c>
      <c r="E96" t="s">
        <v>14</v>
      </c>
      <c r="F96" s="4">
        <v>5586</v>
      </c>
      <c r="G96" s="5">
        <v>525</v>
      </c>
    </row>
    <row r="97" spans="3:7" x14ac:dyDescent="0.3">
      <c r="C97" t="s">
        <v>7</v>
      </c>
      <c r="D97" t="s">
        <v>36</v>
      </c>
      <c r="E97" t="s">
        <v>29</v>
      </c>
      <c r="F97" s="4">
        <v>5551</v>
      </c>
      <c r="G97" s="5">
        <v>252</v>
      </c>
    </row>
    <row r="98" spans="3:7" x14ac:dyDescent="0.3">
      <c r="C98" t="s">
        <v>5</v>
      </c>
      <c r="D98" t="s">
        <v>38</v>
      </c>
      <c r="E98" t="s">
        <v>19</v>
      </c>
      <c r="F98" s="4">
        <v>5474</v>
      </c>
      <c r="G98" s="5">
        <v>168</v>
      </c>
    </row>
    <row r="99" spans="3:7" x14ac:dyDescent="0.3">
      <c r="C99" t="s">
        <v>40</v>
      </c>
      <c r="D99" t="s">
        <v>36</v>
      </c>
      <c r="E99" t="s">
        <v>25</v>
      </c>
      <c r="F99" s="4">
        <v>5439</v>
      </c>
      <c r="G99" s="5">
        <v>30</v>
      </c>
    </row>
    <row r="100" spans="3:7" x14ac:dyDescent="0.3">
      <c r="C100" t="s">
        <v>10</v>
      </c>
      <c r="D100" t="s">
        <v>34</v>
      </c>
      <c r="E100" t="s">
        <v>19</v>
      </c>
      <c r="F100" s="4">
        <v>5355</v>
      </c>
      <c r="G100" s="5">
        <v>204</v>
      </c>
    </row>
    <row r="101" spans="3:7" x14ac:dyDescent="0.3">
      <c r="C101" t="s">
        <v>7</v>
      </c>
      <c r="D101" t="s">
        <v>37</v>
      </c>
      <c r="E101" t="s">
        <v>26</v>
      </c>
      <c r="F101" s="4">
        <v>5306</v>
      </c>
      <c r="G101" s="5">
        <v>0</v>
      </c>
    </row>
    <row r="102" spans="3:7" x14ac:dyDescent="0.3">
      <c r="C102" t="s">
        <v>5</v>
      </c>
      <c r="D102" t="s">
        <v>39</v>
      </c>
      <c r="E102" t="s">
        <v>26</v>
      </c>
      <c r="F102" s="4">
        <v>5236</v>
      </c>
      <c r="G102" s="5">
        <v>51</v>
      </c>
    </row>
    <row r="103" spans="3:7" x14ac:dyDescent="0.3">
      <c r="C103" t="s">
        <v>7</v>
      </c>
      <c r="D103" t="s">
        <v>35</v>
      </c>
      <c r="E103" t="s">
        <v>28</v>
      </c>
      <c r="F103" s="4">
        <v>5194</v>
      </c>
      <c r="G103" s="5">
        <v>288</v>
      </c>
    </row>
    <row r="104" spans="3:7" x14ac:dyDescent="0.3">
      <c r="C104" t="s">
        <v>5</v>
      </c>
      <c r="D104" t="s">
        <v>38</v>
      </c>
      <c r="E104" t="s">
        <v>32</v>
      </c>
      <c r="F104" s="4">
        <v>5075</v>
      </c>
      <c r="G104" s="5">
        <v>21</v>
      </c>
    </row>
    <row r="105" spans="3:7" x14ac:dyDescent="0.3">
      <c r="C105" t="s">
        <v>40</v>
      </c>
      <c r="D105" t="s">
        <v>34</v>
      </c>
      <c r="E105" t="s">
        <v>17</v>
      </c>
      <c r="F105" s="4">
        <v>5019</v>
      </c>
      <c r="G105" s="5">
        <v>156</v>
      </c>
    </row>
    <row r="106" spans="3:7" x14ac:dyDescent="0.3">
      <c r="C106" t="s">
        <v>8</v>
      </c>
      <c r="D106" t="s">
        <v>36</v>
      </c>
      <c r="E106" t="s">
        <v>23</v>
      </c>
      <c r="F106" s="4">
        <v>5019</v>
      </c>
      <c r="G106" s="5">
        <v>150</v>
      </c>
    </row>
    <row r="107" spans="3:7" x14ac:dyDescent="0.3">
      <c r="C107" t="s">
        <v>8</v>
      </c>
      <c r="D107" t="s">
        <v>35</v>
      </c>
      <c r="E107" t="s">
        <v>22</v>
      </c>
      <c r="F107" s="4">
        <v>5012</v>
      </c>
      <c r="G107" s="5">
        <v>210</v>
      </c>
    </row>
    <row r="108" spans="3:7" x14ac:dyDescent="0.3">
      <c r="C108" t="s">
        <v>5</v>
      </c>
      <c r="D108" t="s">
        <v>37</v>
      </c>
      <c r="E108" t="s">
        <v>14</v>
      </c>
      <c r="F108" s="4">
        <v>4991</v>
      </c>
      <c r="G108" s="5">
        <v>12</v>
      </c>
    </row>
    <row r="109" spans="3:7" x14ac:dyDescent="0.3">
      <c r="C109" t="s">
        <v>10</v>
      </c>
      <c r="D109" t="s">
        <v>34</v>
      </c>
      <c r="E109" t="s">
        <v>26</v>
      </c>
      <c r="F109" s="4">
        <v>4991</v>
      </c>
      <c r="G109" s="5">
        <v>9</v>
      </c>
    </row>
    <row r="110" spans="3:7" x14ac:dyDescent="0.3">
      <c r="C110" t="s">
        <v>6</v>
      </c>
      <c r="D110" t="s">
        <v>36</v>
      </c>
      <c r="E110" t="s">
        <v>17</v>
      </c>
      <c r="F110" s="4">
        <v>4970</v>
      </c>
      <c r="G110" s="5">
        <v>156</v>
      </c>
    </row>
    <row r="111" spans="3:7" x14ac:dyDescent="0.3">
      <c r="C111" t="s">
        <v>3</v>
      </c>
      <c r="D111" t="s">
        <v>39</v>
      </c>
      <c r="E111" t="s">
        <v>26</v>
      </c>
      <c r="F111" s="4">
        <v>4956</v>
      </c>
      <c r="G111" s="5">
        <v>171</v>
      </c>
    </row>
    <row r="112" spans="3:7" x14ac:dyDescent="0.3">
      <c r="C112" t="s">
        <v>6</v>
      </c>
      <c r="D112" t="s">
        <v>37</v>
      </c>
      <c r="E112" t="s">
        <v>23</v>
      </c>
      <c r="F112" s="4">
        <v>4949</v>
      </c>
      <c r="G112" s="5">
        <v>189</v>
      </c>
    </row>
    <row r="113" spans="3:7" x14ac:dyDescent="0.3">
      <c r="C113" t="s">
        <v>41</v>
      </c>
      <c r="D113" t="s">
        <v>34</v>
      </c>
      <c r="E113" t="s">
        <v>23</v>
      </c>
      <c r="F113" s="4">
        <v>4935</v>
      </c>
      <c r="G113" s="5">
        <v>126</v>
      </c>
    </row>
    <row r="114" spans="3:7" x14ac:dyDescent="0.3">
      <c r="C114" t="s">
        <v>10</v>
      </c>
      <c r="D114" t="s">
        <v>39</v>
      </c>
      <c r="E114" t="s">
        <v>21</v>
      </c>
      <c r="F114" s="4">
        <v>4858</v>
      </c>
      <c r="G114" s="5">
        <v>279</v>
      </c>
    </row>
    <row r="115" spans="3:7" x14ac:dyDescent="0.3">
      <c r="C115" t="s">
        <v>2</v>
      </c>
      <c r="D115" t="s">
        <v>39</v>
      </c>
      <c r="E115" t="s">
        <v>15</v>
      </c>
      <c r="F115" s="4">
        <v>4802</v>
      </c>
      <c r="G115" s="5">
        <v>36</v>
      </c>
    </row>
    <row r="116" spans="3:7" x14ac:dyDescent="0.3">
      <c r="C116" t="s">
        <v>6</v>
      </c>
      <c r="D116" t="s">
        <v>35</v>
      </c>
      <c r="E116" t="s">
        <v>30</v>
      </c>
      <c r="F116" s="4">
        <v>4781</v>
      </c>
      <c r="G116" s="5">
        <v>123</v>
      </c>
    </row>
    <row r="117" spans="3:7" x14ac:dyDescent="0.3">
      <c r="C117" t="s">
        <v>41</v>
      </c>
      <c r="D117" t="s">
        <v>35</v>
      </c>
      <c r="E117" t="s">
        <v>13</v>
      </c>
      <c r="F117" s="4">
        <v>4760</v>
      </c>
      <c r="G117" s="5">
        <v>69</v>
      </c>
    </row>
    <row r="118" spans="3:7" x14ac:dyDescent="0.3">
      <c r="C118" t="s">
        <v>8</v>
      </c>
      <c r="D118" t="s">
        <v>35</v>
      </c>
      <c r="E118" t="s">
        <v>27</v>
      </c>
      <c r="F118" s="4">
        <v>4753</v>
      </c>
      <c r="G118" s="5">
        <v>300</v>
      </c>
    </row>
    <row r="119" spans="3:7" x14ac:dyDescent="0.3">
      <c r="C119" t="s">
        <v>5</v>
      </c>
      <c r="D119" t="s">
        <v>35</v>
      </c>
      <c r="E119" t="s">
        <v>31</v>
      </c>
      <c r="F119" s="4">
        <v>4753</v>
      </c>
      <c r="G119" s="5">
        <v>246</v>
      </c>
    </row>
    <row r="120" spans="3:7" x14ac:dyDescent="0.3">
      <c r="C120" t="s">
        <v>40</v>
      </c>
      <c r="D120" t="s">
        <v>35</v>
      </c>
      <c r="E120" t="s">
        <v>16</v>
      </c>
      <c r="F120" s="4">
        <v>4725</v>
      </c>
      <c r="G120" s="5">
        <v>174</v>
      </c>
    </row>
    <row r="121" spans="3:7" x14ac:dyDescent="0.3">
      <c r="C121" t="s">
        <v>10</v>
      </c>
      <c r="D121" t="s">
        <v>37</v>
      </c>
      <c r="E121" t="s">
        <v>23</v>
      </c>
      <c r="F121" s="4">
        <v>4683</v>
      </c>
      <c r="G121" s="5">
        <v>30</v>
      </c>
    </row>
    <row r="122" spans="3:7" x14ac:dyDescent="0.3">
      <c r="C122" t="s">
        <v>7</v>
      </c>
      <c r="D122" t="s">
        <v>35</v>
      </c>
      <c r="E122" t="s">
        <v>14</v>
      </c>
      <c r="F122" s="4">
        <v>4606</v>
      </c>
      <c r="G122" s="5">
        <v>63</v>
      </c>
    </row>
    <row r="123" spans="3:7" x14ac:dyDescent="0.3">
      <c r="C123" t="s">
        <v>3</v>
      </c>
      <c r="D123" t="s">
        <v>37</v>
      </c>
      <c r="E123" t="s">
        <v>29</v>
      </c>
      <c r="F123" s="4">
        <v>4592</v>
      </c>
      <c r="G123" s="5">
        <v>324</v>
      </c>
    </row>
    <row r="124" spans="3:7" x14ac:dyDescent="0.3">
      <c r="C124" t="s">
        <v>7</v>
      </c>
      <c r="D124" t="s">
        <v>35</v>
      </c>
      <c r="E124" t="s">
        <v>19</v>
      </c>
      <c r="F124" s="4">
        <v>4585</v>
      </c>
      <c r="G124" s="5">
        <v>240</v>
      </c>
    </row>
    <row r="125" spans="3:7" x14ac:dyDescent="0.3">
      <c r="C125" t="s">
        <v>7</v>
      </c>
      <c r="D125" t="s">
        <v>37</v>
      </c>
      <c r="E125" t="s">
        <v>17</v>
      </c>
      <c r="F125" s="4">
        <v>4487</v>
      </c>
      <c r="G125" s="5">
        <v>111</v>
      </c>
    </row>
    <row r="126" spans="3:7" x14ac:dyDescent="0.3">
      <c r="C126" t="s">
        <v>7</v>
      </c>
      <c r="D126" t="s">
        <v>37</v>
      </c>
      <c r="E126" t="s">
        <v>16</v>
      </c>
      <c r="F126" s="4">
        <v>4487</v>
      </c>
      <c r="G126" s="5">
        <v>333</v>
      </c>
    </row>
    <row r="127" spans="3:7" x14ac:dyDescent="0.3">
      <c r="C127" t="s">
        <v>5</v>
      </c>
      <c r="D127" t="s">
        <v>35</v>
      </c>
      <c r="E127" t="s">
        <v>29</v>
      </c>
      <c r="F127" s="4">
        <v>4480</v>
      </c>
      <c r="G127" s="5">
        <v>357</v>
      </c>
    </row>
    <row r="128" spans="3:7" x14ac:dyDescent="0.3">
      <c r="C128" t="s">
        <v>7</v>
      </c>
      <c r="D128" t="s">
        <v>39</v>
      </c>
      <c r="E128" t="s">
        <v>17</v>
      </c>
      <c r="F128" s="4">
        <v>4438</v>
      </c>
      <c r="G128" s="5">
        <v>246</v>
      </c>
    </row>
    <row r="129" spans="3:7" x14ac:dyDescent="0.3">
      <c r="C129" t="s">
        <v>40</v>
      </c>
      <c r="D129" t="s">
        <v>36</v>
      </c>
      <c r="E129" t="s">
        <v>13</v>
      </c>
      <c r="F129" s="4">
        <v>4424</v>
      </c>
      <c r="G129" s="5">
        <v>201</v>
      </c>
    </row>
    <row r="130" spans="3:7" x14ac:dyDescent="0.3">
      <c r="C130" t="s">
        <v>2</v>
      </c>
      <c r="D130" t="s">
        <v>38</v>
      </c>
      <c r="E130" t="s">
        <v>23</v>
      </c>
      <c r="F130" s="4">
        <v>4417</v>
      </c>
      <c r="G130" s="5">
        <v>153</v>
      </c>
    </row>
    <row r="131" spans="3:7" x14ac:dyDescent="0.3">
      <c r="C131" t="s">
        <v>2</v>
      </c>
      <c r="D131" t="s">
        <v>38</v>
      </c>
      <c r="E131" t="s">
        <v>31</v>
      </c>
      <c r="F131" s="4">
        <v>4326</v>
      </c>
      <c r="G131" s="5">
        <v>348</v>
      </c>
    </row>
    <row r="132" spans="3:7" x14ac:dyDescent="0.3">
      <c r="C132" t="s">
        <v>6</v>
      </c>
      <c r="D132" t="s">
        <v>36</v>
      </c>
      <c r="E132" t="s">
        <v>13</v>
      </c>
      <c r="F132" s="4">
        <v>4319</v>
      </c>
      <c r="G132" s="5">
        <v>30</v>
      </c>
    </row>
    <row r="133" spans="3:7" x14ac:dyDescent="0.3">
      <c r="C133" t="s">
        <v>9</v>
      </c>
      <c r="D133" t="s">
        <v>37</v>
      </c>
      <c r="E133" t="s">
        <v>25</v>
      </c>
      <c r="F133" s="4">
        <v>4305</v>
      </c>
      <c r="G133" s="5">
        <v>156</v>
      </c>
    </row>
    <row r="134" spans="3:7" x14ac:dyDescent="0.3">
      <c r="C134" t="s">
        <v>6</v>
      </c>
      <c r="D134" t="s">
        <v>34</v>
      </c>
      <c r="E134" t="s">
        <v>27</v>
      </c>
      <c r="F134" s="4">
        <v>4242</v>
      </c>
      <c r="G134" s="5">
        <v>207</v>
      </c>
    </row>
    <row r="135" spans="3:7" x14ac:dyDescent="0.3">
      <c r="C135" t="s">
        <v>9</v>
      </c>
      <c r="D135" t="s">
        <v>38</v>
      </c>
      <c r="E135" t="s">
        <v>24</v>
      </c>
      <c r="F135" s="4">
        <v>4137</v>
      </c>
      <c r="G135" s="5">
        <v>60</v>
      </c>
    </row>
    <row r="136" spans="3:7" x14ac:dyDescent="0.3">
      <c r="C136" t="s">
        <v>10</v>
      </c>
      <c r="D136" t="s">
        <v>34</v>
      </c>
      <c r="E136" t="s">
        <v>22</v>
      </c>
      <c r="F136" s="4">
        <v>4053</v>
      </c>
      <c r="G136" s="5">
        <v>24</v>
      </c>
    </row>
    <row r="137" spans="3:7" x14ac:dyDescent="0.3">
      <c r="C137" t="s">
        <v>40</v>
      </c>
      <c r="D137" t="s">
        <v>34</v>
      </c>
      <c r="E137" t="s">
        <v>19</v>
      </c>
      <c r="F137" s="4">
        <v>4018</v>
      </c>
      <c r="G137" s="5">
        <v>162</v>
      </c>
    </row>
    <row r="138" spans="3:7" x14ac:dyDescent="0.3">
      <c r="C138" t="s">
        <v>5</v>
      </c>
      <c r="D138" t="s">
        <v>39</v>
      </c>
      <c r="E138" t="s">
        <v>24</v>
      </c>
      <c r="F138" s="4">
        <v>4018</v>
      </c>
      <c r="G138" s="5">
        <v>171</v>
      </c>
    </row>
    <row r="139" spans="3:7" x14ac:dyDescent="0.3">
      <c r="C139" t="s">
        <v>2</v>
      </c>
      <c r="D139" t="s">
        <v>39</v>
      </c>
      <c r="E139" t="s">
        <v>33</v>
      </c>
      <c r="F139" s="4">
        <v>4018</v>
      </c>
      <c r="G139" s="5">
        <v>126</v>
      </c>
    </row>
    <row r="140" spans="3:7" x14ac:dyDescent="0.3">
      <c r="C140" t="s">
        <v>3</v>
      </c>
      <c r="D140" t="s">
        <v>37</v>
      </c>
      <c r="E140" t="s">
        <v>17</v>
      </c>
      <c r="F140" s="4">
        <v>3983</v>
      </c>
      <c r="G140" s="5">
        <v>144</v>
      </c>
    </row>
    <row r="141" spans="3:7" x14ac:dyDescent="0.3">
      <c r="C141" t="s">
        <v>41</v>
      </c>
      <c r="D141" t="s">
        <v>39</v>
      </c>
      <c r="E141" t="s">
        <v>14</v>
      </c>
      <c r="F141" s="4">
        <v>3976</v>
      </c>
      <c r="G141" s="5">
        <v>72</v>
      </c>
    </row>
    <row r="142" spans="3:7" x14ac:dyDescent="0.3">
      <c r="C142" t="s">
        <v>9</v>
      </c>
      <c r="D142" t="s">
        <v>39</v>
      </c>
      <c r="E142" t="s">
        <v>24</v>
      </c>
      <c r="F142" s="4">
        <v>3920</v>
      </c>
      <c r="G142" s="5">
        <v>306</v>
      </c>
    </row>
    <row r="143" spans="3:7" x14ac:dyDescent="0.3">
      <c r="C143" t="s">
        <v>6</v>
      </c>
      <c r="D143" t="s">
        <v>35</v>
      </c>
      <c r="E143" t="s">
        <v>27</v>
      </c>
      <c r="F143" s="4">
        <v>3864</v>
      </c>
      <c r="G143" s="5">
        <v>177</v>
      </c>
    </row>
    <row r="144" spans="3:7" x14ac:dyDescent="0.3">
      <c r="C144" t="s">
        <v>9</v>
      </c>
      <c r="D144" t="s">
        <v>38</v>
      </c>
      <c r="E144" t="s">
        <v>25</v>
      </c>
      <c r="F144" s="4">
        <v>3850</v>
      </c>
      <c r="G144" s="5">
        <v>102</v>
      </c>
    </row>
    <row r="145" spans="3:7" x14ac:dyDescent="0.3">
      <c r="C145" t="s">
        <v>7</v>
      </c>
      <c r="D145" t="s">
        <v>34</v>
      </c>
      <c r="E145" t="s">
        <v>15</v>
      </c>
      <c r="F145" s="4">
        <v>3829</v>
      </c>
      <c r="G145" s="5">
        <v>24</v>
      </c>
    </row>
    <row r="146" spans="3:7" x14ac:dyDescent="0.3">
      <c r="C146" t="s">
        <v>10</v>
      </c>
      <c r="D146" t="s">
        <v>35</v>
      </c>
      <c r="E146" t="s">
        <v>18</v>
      </c>
      <c r="F146" s="4">
        <v>3808</v>
      </c>
      <c r="G146" s="5">
        <v>279</v>
      </c>
    </row>
    <row r="147" spans="3:7" x14ac:dyDescent="0.3">
      <c r="C147" t="s">
        <v>40</v>
      </c>
      <c r="D147" t="s">
        <v>34</v>
      </c>
      <c r="E147" t="s">
        <v>33</v>
      </c>
      <c r="F147" s="4">
        <v>3794</v>
      </c>
      <c r="G147" s="5">
        <v>159</v>
      </c>
    </row>
    <row r="148" spans="3:7" x14ac:dyDescent="0.3">
      <c r="C148" t="s">
        <v>3</v>
      </c>
      <c r="D148" t="s">
        <v>36</v>
      </c>
      <c r="E148" t="s">
        <v>23</v>
      </c>
      <c r="F148" s="4">
        <v>3773</v>
      </c>
      <c r="G148" s="5">
        <v>165</v>
      </c>
    </row>
    <row r="149" spans="3:7" x14ac:dyDescent="0.3">
      <c r="C149" t="s">
        <v>6</v>
      </c>
      <c r="D149" t="s">
        <v>34</v>
      </c>
      <c r="E149" t="s">
        <v>17</v>
      </c>
      <c r="F149" s="4">
        <v>3759</v>
      </c>
      <c r="G149" s="5">
        <v>150</v>
      </c>
    </row>
    <row r="150" spans="3:7" x14ac:dyDescent="0.3">
      <c r="C150" t="s">
        <v>8</v>
      </c>
      <c r="D150" t="s">
        <v>38</v>
      </c>
      <c r="E150" t="s">
        <v>32</v>
      </c>
      <c r="F150" s="4">
        <v>3752</v>
      </c>
      <c r="G150" s="5">
        <v>213</v>
      </c>
    </row>
    <row r="151" spans="3:7" x14ac:dyDescent="0.3">
      <c r="C151" t="s">
        <v>3</v>
      </c>
      <c r="D151" t="s">
        <v>34</v>
      </c>
      <c r="E151" t="s">
        <v>28</v>
      </c>
      <c r="F151" s="4">
        <v>3689</v>
      </c>
      <c r="G151" s="5">
        <v>312</v>
      </c>
    </row>
    <row r="152" spans="3:7" x14ac:dyDescent="0.3">
      <c r="C152" t="s">
        <v>3</v>
      </c>
      <c r="D152" t="s">
        <v>39</v>
      </c>
      <c r="E152" t="s">
        <v>29</v>
      </c>
      <c r="F152" s="4">
        <v>3640</v>
      </c>
      <c r="G152" s="5">
        <v>51</v>
      </c>
    </row>
    <row r="153" spans="3:7" x14ac:dyDescent="0.3">
      <c r="C153" t="s">
        <v>8</v>
      </c>
      <c r="D153" t="s">
        <v>35</v>
      </c>
      <c r="E153" t="s">
        <v>30</v>
      </c>
      <c r="F153" s="4">
        <v>3598</v>
      </c>
      <c r="G153" s="5">
        <v>81</v>
      </c>
    </row>
    <row r="154" spans="3:7" x14ac:dyDescent="0.3">
      <c r="C154" t="s">
        <v>6</v>
      </c>
      <c r="D154" t="s">
        <v>37</v>
      </c>
      <c r="E154" t="s">
        <v>28</v>
      </c>
      <c r="F154" s="4">
        <v>3556</v>
      </c>
      <c r="G154" s="5">
        <v>459</v>
      </c>
    </row>
    <row r="155" spans="3:7" x14ac:dyDescent="0.3">
      <c r="C155" t="s">
        <v>2</v>
      </c>
      <c r="D155" t="s">
        <v>38</v>
      </c>
      <c r="E155" t="s">
        <v>4</v>
      </c>
      <c r="F155" s="4">
        <v>3549</v>
      </c>
      <c r="G155" s="5">
        <v>3</v>
      </c>
    </row>
    <row r="156" spans="3:7" x14ac:dyDescent="0.3">
      <c r="C156" t="s">
        <v>8</v>
      </c>
      <c r="D156" t="s">
        <v>34</v>
      </c>
      <c r="E156" t="s">
        <v>31</v>
      </c>
      <c r="F156" s="4">
        <v>3507</v>
      </c>
      <c r="G156" s="5">
        <v>288</v>
      </c>
    </row>
    <row r="157" spans="3:7" x14ac:dyDescent="0.3">
      <c r="C157" t="s">
        <v>10</v>
      </c>
      <c r="D157" t="s">
        <v>35</v>
      </c>
      <c r="E157" t="s">
        <v>14</v>
      </c>
      <c r="F157" s="4">
        <v>3472</v>
      </c>
      <c r="G157" s="5">
        <v>96</v>
      </c>
    </row>
    <row r="158" spans="3:7" x14ac:dyDescent="0.3">
      <c r="C158" t="s">
        <v>6</v>
      </c>
      <c r="D158" t="s">
        <v>34</v>
      </c>
      <c r="E158" t="s">
        <v>30</v>
      </c>
      <c r="F158" s="4">
        <v>3402</v>
      </c>
      <c r="G158" s="5">
        <v>366</v>
      </c>
    </row>
    <row r="159" spans="3:7" x14ac:dyDescent="0.3">
      <c r="C159" t="s">
        <v>41</v>
      </c>
      <c r="D159" t="s">
        <v>37</v>
      </c>
      <c r="E159" t="s">
        <v>20</v>
      </c>
      <c r="F159" s="4">
        <v>3388</v>
      </c>
      <c r="G159" s="5">
        <v>123</v>
      </c>
    </row>
    <row r="160" spans="3:7" x14ac:dyDescent="0.3">
      <c r="C160" t="s">
        <v>6</v>
      </c>
      <c r="D160" t="s">
        <v>34</v>
      </c>
      <c r="E160" t="s">
        <v>29</v>
      </c>
      <c r="F160" s="4">
        <v>3339</v>
      </c>
      <c r="G160" s="5">
        <v>75</v>
      </c>
    </row>
    <row r="161" spans="3:7" x14ac:dyDescent="0.3">
      <c r="C161" t="s">
        <v>3</v>
      </c>
      <c r="D161" t="s">
        <v>36</v>
      </c>
      <c r="E161" t="s">
        <v>25</v>
      </c>
      <c r="F161" s="4">
        <v>3339</v>
      </c>
      <c r="G161" s="5">
        <v>39</v>
      </c>
    </row>
    <row r="162" spans="3:7" x14ac:dyDescent="0.3">
      <c r="C162" t="s">
        <v>5</v>
      </c>
      <c r="D162" t="s">
        <v>36</v>
      </c>
      <c r="E162" t="s">
        <v>17</v>
      </c>
      <c r="F162" s="4">
        <v>3339</v>
      </c>
      <c r="G162" s="5">
        <v>348</v>
      </c>
    </row>
    <row r="163" spans="3:7" x14ac:dyDescent="0.3">
      <c r="C163" t="s">
        <v>7</v>
      </c>
      <c r="D163" t="s">
        <v>34</v>
      </c>
      <c r="E163" t="s">
        <v>32</v>
      </c>
      <c r="F163" s="4">
        <v>3262</v>
      </c>
      <c r="G163" s="5">
        <v>75</v>
      </c>
    </row>
    <row r="164" spans="3:7" x14ac:dyDescent="0.3">
      <c r="C164" t="s">
        <v>9</v>
      </c>
      <c r="D164" t="s">
        <v>39</v>
      </c>
      <c r="E164" t="s">
        <v>25</v>
      </c>
      <c r="F164" s="4">
        <v>3192</v>
      </c>
      <c r="G164" s="5">
        <v>72</v>
      </c>
    </row>
    <row r="165" spans="3:7" x14ac:dyDescent="0.3">
      <c r="C165" t="s">
        <v>40</v>
      </c>
      <c r="D165" t="s">
        <v>36</v>
      </c>
      <c r="E165" t="s">
        <v>27</v>
      </c>
      <c r="F165" s="4">
        <v>3164</v>
      </c>
      <c r="G165" s="5">
        <v>306</v>
      </c>
    </row>
    <row r="166" spans="3:7" x14ac:dyDescent="0.3">
      <c r="C166" t="s">
        <v>3</v>
      </c>
      <c r="D166" t="s">
        <v>34</v>
      </c>
      <c r="E166" t="s">
        <v>26</v>
      </c>
      <c r="F166" s="4">
        <v>3108</v>
      </c>
      <c r="G166" s="5">
        <v>54</v>
      </c>
    </row>
    <row r="167" spans="3:7" x14ac:dyDescent="0.3">
      <c r="C167" t="s">
        <v>40</v>
      </c>
      <c r="D167" t="s">
        <v>39</v>
      </c>
      <c r="E167" t="s">
        <v>28</v>
      </c>
      <c r="F167" s="4">
        <v>3101</v>
      </c>
      <c r="G167" s="5">
        <v>225</v>
      </c>
    </row>
    <row r="168" spans="3:7" x14ac:dyDescent="0.3">
      <c r="C168" t="s">
        <v>2</v>
      </c>
      <c r="D168" t="s">
        <v>36</v>
      </c>
      <c r="E168" t="s">
        <v>31</v>
      </c>
      <c r="F168" s="4">
        <v>3094</v>
      </c>
      <c r="G168" s="5">
        <v>246</v>
      </c>
    </row>
    <row r="169" spans="3:7" x14ac:dyDescent="0.3">
      <c r="C169" t="s">
        <v>10</v>
      </c>
      <c r="D169" t="s">
        <v>37</v>
      </c>
      <c r="E169" t="s">
        <v>28</v>
      </c>
      <c r="F169" s="4">
        <v>3059</v>
      </c>
      <c r="G169" s="5">
        <v>27</v>
      </c>
    </row>
    <row r="170" spans="3:7" x14ac:dyDescent="0.3">
      <c r="C170" t="s">
        <v>6</v>
      </c>
      <c r="D170" t="s">
        <v>39</v>
      </c>
      <c r="E170" t="s">
        <v>29</v>
      </c>
      <c r="F170" s="4">
        <v>3052</v>
      </c>
      <c r="G170" s="5">
        <v>378</v>
      </c>
    </row>
    <row r="171" spans="3:7" x14ac:dyDescent="0.3">
      <c r="C171" t="s">
        <v>6</v>
      </c>
      <c r="D171" t="s">
        <v>39</v>
      </c>
      <c r="E171" t="s">
        <v>24</v>
      </c>
      <c r="F171" s="4">
        <v>2989</v>
      </c>
      <c r="G171" s="5">
        <v>3</v>
      </c>
    </row>
    <row r="172" spans="3:7" x14ac:dyDescent="0.3">
      <c r="C172" t="s">
        <v>9</v>
      </c>
      <c r="D172" t="s">
        <v>36</v>
      </c>
      <c r="E172" t="s">
        <v>32</v>
      </c>
      <c r="F172" s="4">
        <v>2954</v>
      </c>
      <c r="G172" s="5">
        <v>189</v>
      </c>
    </row>
    <row r="173" spans="3:7" x14ac:dyDescent="0.3">
      <c r="C173" t="s">
        <v>41</v>
      </c>
      <c r="D173" t="s">
        <v>37</v>
      </c>
      <c r="E173" t="s">
        <v>21</v>
      </c>
      <c r="F173" s="4">
        <v>2933</v>
      </c>
      <c r="G173" s="5">
        <v>9</v>
      </c>
    </row>
    <row r="174" spans="3:7" x14ac:dyDescent="0.3">
      <c r="C174" t="s">
        <v>9</v>
      </c>
      <c r="D174" t="s">
        <v>37</v>
      </c>
      <c r="E174" t="s">
        <v>28</v>
      </c>
      <c r="F174" s="4">
        <v>2919</v>
      </c>
      <c r="G174" s="5">
        <v>45</v>
      </c>
    </row>
    <row r="175" spans="3:7" x14ac:dyDescent="0.3">
      <c r="C175" t="s">
        <v>3</v>
      </c>
      <c r="D175" t="s">
        <v>34</v>
      </c>
      <c r="E175" t="s">
        <v>17</v>
      </c>
      <c r="F175" s="4">
        <v>2919</v>
      </c>
      <c r="G175" s="5">
        <v>93</v>
      </c>
    </row>
    <row r="176" spans="3:7" x14ac:dyDescent="0.3">
      <c r="C176" t="s">
        <v>5</v>
      </c>
      <c r="D176" t="s">
        <v>34</v>
      </c>
      <c r="E176" t="s">
        <v>29</v>
      </c>
      <c r="F176" s="4">
        <v>2891</v>
      </c>
      <c r="G176" s="5">
        <v>102</v>
      </c>
    </row>
    <row r="177" spans="3:7" x14ac:dyDescent="0.3">
      <c r="C177" t="s">
        <v>7</v>
      </c>
      <c r="D177" t="s">
        <v>36</v>
      </c>
      <c r="E177" t="s">
        <v>19</v>
      </c>
      <c r="F177" s="4">
        <v>2870</v>
      </c>
      <c r="G177" s="5">
        <v>300</v>
      </c>
    </row>
    <row r="178" spans="3:7" x14ac:dyDescent="0.3">
      <c r="C178" t="s">
        <v>2</v>
      </c>
      <c r="D178" t="s">
        <v>37</v>
      </c>
      <c r="E178" t="s">
        <v>15</v>
      </c>
      <c r="F178" s="4">
        <v>2863</v>
      </c>
      <c r="G178" s="5">
        <v>42</v>
      </c>
    </row>
    <row r="179" spans="3:7" x14ac:dyDescent="0.3">
      <c r="C179" t="s">
        <v>9</v>
      </c>
      <c r="D179" t="s">
        <v>37</v>
      </c>
      <c r="E179" t="s">
        <v>26</v>
      </c>
      <c r="F179" s="4">
        <v>2856</v>
      </c>
      <c r="G179" s="5">
        <v>246</v>
      </c>
    </row>
    <row r="180" spans="3:7" x14ac:dyDescent="0.3">
      <c r="C180" t="s">
        <v>7</v>
      </c>
      <c r="D180" t="s">
        <v>35</v>
      </c>
      <c r="E180" t="s">
        <v>24</v>
      </c>
      <c r="F180" s="4">
        <v>2793</v>
      </c>
      <c r="G180" s="5">
        <v>114</v>
      </c>
    </row>
    <row r="181" spans="3:7" x14ac:dyDescent="0.3">
      <c r="C181" t="s">
        <v>40</v>
      </c>
      <c r="D181" t="s">
        <v>34</v>
      </c>
      <c r="E181" t="s">
        <v>23</v>
      </c>
      <c r="F181" s="4">
        <v>2779</v>
      </c>
      <c r="G181" s="5">
        <v>75</v>
      </c>
    </row>
    <row r="182" spans="3:7" x14ac:dyDescent="0.3">
      <c r="C182" t="s">
        <v>5</v>
      </c>
      <c r="D182" t="s">
        <v>35</v>
      </c>
      <c r="E182" t="s">
        <v>4</v>
      </c>
      <c r="F182" s="4">
        <v>2744</v>
      </c>
      <c r="G182" s="5">
        <v>9</v>
      </c>
    </row>
    <row r="183" spans="3:7" x14ac:dyDescent="0.3">
      <c r="C183" t="s">
        <v>9</v>
      </c>
      <c r="D183" t="s">
        <v>37</v>
      </c>
      <c r="E183" t="s">
        <v>23</v>
      </c>
      <c r="F183" s="4">
        <v>2737</v>
      </c>
      <c r="G183" s="5">
        <v>93</v>
      </c>
    </row>
    <row r="184" spans="3:7" x14ac:dyDescent="0.3">
      <c r="C184" t="s">
        <v>8</v>
      </c>
      <c r="D184" t="s">
        <v>35</v>
      </c>
      <c r="E184" t="s">
        <v>20</v>
      </c>
      <c r="F184" s="4">
        <v>2702</v>
      </c>
      <c r="G184" s="5">
        <v>363</v>
      </c>
    </row>
    <row r="185" spans="3:7" x14ac:dyDescent="0.3">
      <c r="C185" t="s">
        <v>6</v>
      </c>
      <c r="D185" t="s">
        <v>38</v>
      </c>
      <c r="E185" t="s">
        <v>31</v>
      </c>
      <c r="F185" s="4">
        <v>2681</v>
      </c>
      <c r="G185" s="5">
        <v>54</v>
      </c>
    </row>
    <row r="186" spans="3:7" x14ac:dyDescent="0.3">
      <c r="C186" t="s">
        <v>9</v>
      </c>
      <c r="D186" t="s">
        <v>38</v>
      </c>
      <c r="E186" t="s">
        <v>16</v>
      </c>
      <c r="F186" s="4">
        <v>2646</v>
      </c>
      <c r="G186" s="5">
        <v>120</v>
      </c>
    </row>
    <row r="187" spans="3:7" x14ac:dyDescent="0.3">
      <c r="C187" t="s">
        <v>7</v>
      </c>
      <c r="D187" t="s">
        <v>36</v>
      </c>
      <c r="E187" t="s">
        <v>18</v>
      </c>
      <c r="F187" s="4">
        <v>2646</v>
      </c>
      <c r="G187" s="5">
        <v>177</v>
      </c>
    </row>
    <row r="188" spans="3:7" x14ac:dyDescent="0.3">
      <c r="C188" t="s">
        <v>9</v>
      </c>
      <c r="D188" t="s">
        <v>39</v>
      </c>
      <c r="E188" t="s">
        <v>18</v>
      </c>
      <c r="F188" s="4">
        <v>2639</v>
      </c>
      <c r="G188" s="5">
        <v>204</v>
      </c>
    </row>
    <row r="189" spans="3:7" x14ac:dyDescent="0.3">
      <c r="C189" t="s">
        <v>3</v>
      </c>
      <c r="D189" t="s">
        <v>34</v>
      </c>
      <c r="E189" t="s">
        <v>20</v>
      </c>
      <c r="F189" s="4">
        <v>2583</v>
      </c>
      <c r="G189" s="5">
        <v>18</v>
      </c>
    </row>
    <row r="190" spans="3:7" x14ac:dyDescent="0.3">
      <c r="C190" t="s">
        <v>10</v>
      </c>
      <c r="D190" t="s">
        <v>35</v>
      </c>
      <c r="E190" t="s">
        <v>15</v>
      </c>
      <c r="F190" s="4">
        <v>2562</v>
      </c>
      <c r="G190" s="5">
        <v>6</v>
      </c>
    </row>
    <row r="191" spans="3:7" x14ac:dyDescent="0.3">
      <c r="C191" t="s">
        <v>40</v>
      </c>
      <c r="D191" t="s">
        <v>38</v>
      </c>
      <c r="E191" t="s">
        <v>25</v>
      </c>
      <c r="F191" s="4">
        <v>2541</v>
      </c>
      <c r="G191" s="5">
        <v>90</v>
      </c>
    </row>
    <row r="192" spans="3:7" x14ac:dyDescent="0.3">
      <c r="C192" t="s">
        <v>40</v>
      </c>
      <c r="D192" t="s">
        <v>38</v>
      </c>
      <c r="E192" t="s">
        <v>29</v>
      </c>
      <c r="F192" s="4">
        <v>2541</v>
      </c>
      <c r="G192" s="5">
        <v>45</v>
      </c>
    </row>
    <row r="193" spans="3:7" x14ac:dyDescent="0.3">
      <c r="C193" t="s">
        <v>7</v>
      </c>
      <c r="D193" t="s">
        <v>35</v>
      </c>
      <c r="E193" t="s">
        <v>27</v>
      </c>
      <c r="F193" s="4">
        <v>2478</v>
      </c>
      <c r="G193" s="5">
        <v>21</v>
      </c>
    </row>
    <row r="194" spans="3:7" x14ac:dyDescent="0.3">
      <c r="C194" t="s">
        <v>10</v>
      </c>
      <c r="D194" t="s">
        <v>36</v>
      </c>
      <c r="E194" t="s">
        <v>29</v>
      </c>
      <c r="F194" s="4">
        <v>2471</v>
      </c>
      <c r="G194" s="5">
        <v>342</v>
      </c>
    </row>
    <row r="195" spans="3:7" x14ac:dyDescent="0.3">
      <c r="C195" t="s">
        <v>3</v>
      </c>
      <c r="D195" t="s">
        <v>35</v>
      </c>
      <c r="E195" t="s">
        <v>25</v>
      </c>
      <c r="F195" s="4">
        <v>2464</v>
      </c>
      <c r="G195" s="5">
        <v>234</v>
      </c>
    </row>
    <row r="196" spans="3:7" x14ac:dyDescent="0.3">
      <c r="C196" t="s">
        <v>9</v>
      </c>
      <c r="D196" t="s">
        <v>38</v>
      </c>
      <c r="E196" t="s">
        <v>26</v>
      </c>
      <c r="F196" s="4">
        <v>2436</v>
      </c>
      <c r="G196" s="5">
        <v>99</v>
      </c>
    </row>
    <row r="197" spans="3:7" x14ac:dyDescent="0.3">
      <c r="C197" t="s">
        <v>9</v>
      </c>
      <c r="D197" t="s">
        <v>35</v>
      </c>
      <c r="E197" t="s">
        <v>27</v>
      </c>
      <c r="F197" s="4">
        <v>2429</v>
      </c>
      <c r="G197" s="5">
        <v>144</v>
      </c>
    </row>
    <row r="198" spans="3:7" x14ac:dyDescent="0.3">
      <c r="C198" t="s">
        <v>3</v>
      </c>
      <c r="D198" t="s">
        <v>35</v>
      </c>
      <c r="E198" t="s">
        <v>14</v>
      </c>
      <c r="F198" s="4">
        <v>2415</v>
      </c>
      <c r="G198" s="5">
        <v>255</v>
      </c>
    </row>
    <row r="199" spans="3:7" x14ac:dyDescent="0.3">
      <c r="C199" t="s">
        <v>5</v>
      </c>
      <c r="D199" t="s">
        <v>35</v>
      </c>
      <c r="E199" t="s">
        <v>18</v>
      </c>
      <c r="F199" s="4">
        <v>2415</v>
      </c>
      <c r="G199" s="5">
        <v>15</v>
      </c>
    </row>
    <row r="200" spans="3:7" x14ac:dyDescent="0.3">
      <c r="C200" t="s">
        <v>9</v>
      </c>
      <c r="D200" t="s">
        <v>38</v>
      </c>
      <c r="E200" t="s">
        <v>17</v>
      </c>
      <c r="F200" s="4">
        <v>2408</v>
      </c>
      <c r="G200" s="5">
        <v>9</v>
      </c>
    </row>
    <row r="201" spans="3:7" x14ac:dyDescent="0.3">
      <c r="C201" t="s">
        <v>41</v>
      </c>
      <c r="D201" t="s">
        <v>37</v>
      </c>
      <c r="E201" t="s">
        <v>26</v>
      </c>
      <c r="F201" s="4">
        <v>2324</v>
      </c>
      <c r="G201" s="5">
        <v>177</v>
      </c>
    </row>
    <row r="202" spans="3:7" x14ac:dyDescent="0.3">
      <c r="C202" t="s">
        <v>10</v>
      </c>
      <c r="D202" t="s">
        <v>36</v>
      </c>
      <c r="E202" t="s">
        <v>23</v>
      </c>
      <c r="F202" s="4">
        <v>2317</v>
      </c>
      <c r="G202" s="5">
        <v>261</v>
      </c>
    </row>
    <row r="203" spans="3:7" x14ac:dyDescent="0.3">
      <c r="C203" t="s">
        <v>6</v>
      </c>
      <c r="D203" t="s">
        <v>38</v>
      </c>
      <c r="E203" t="s">
        <v>13</v>
      </c>
      <c r="F203" s="4">
        <v>2317</v>
      </c>
      <c r="G203" s="5">
        <v>123</v>
      </c>
    </row>
    <row r="204" spans="3:7" x14ac:dyDescent="0.3">
      <c r="C204" t="s">
        <v>40</v>
      </c>
      <c r="D204" t="s">
        <v>34</v>
      </c>
      <c r="E204" t="s">
        <v>27</v>
      </c>
      <c r="F204" s="4">
        <v>2289</v>
      </c>
      <c r="G204" s="5">
        <v>135</v>
      </c>
    </row>
    <row r="205" spans="3:7" x14ac:dyDescent="0.3">
      <c r="C205" t="s">
        <v>40</v>
      </c>
      <c r="D205" t="s">
        <v>35</v>
      </c>
      <c r="E205" t="s">
        <v>30</v>
      </c>
      <c r="F205" s="4">
        <v>2275</v>
      </c>
      <c r="G205" s="5">
        <v>447</v>
      </c>
    </row>
    <row r="206" spans="3:7" x14ac:dyDescent="0.3">
      <c r="C206" t="s">
        <v>8</v>
      </c>
      <c r="D206" t="s">
        <v>38</v>
      </c>
      <c r="E206" t="s">
        <v>27</v>
      </c>
      <c r="F206" s="4">
        <v>2268</v>
      </c>
      <c r="G206" s="5">
        <v>63</v>
      </c>
    </row>
    <row r="207" spans="3:7" x14ac:dyDescent="0.3">
      <c r="C207" t="s">
        <v>7</v>
      </c>
      <c r="D207" t="s">
        <v>34</v>
      </c>
      <c r="E207" t="s">
        <v>33</v>
      </c>
      <c r="F207" s="4">
        <v>2226</v>
      </c>
      <c r="G207" s="5">
        <v>48</v>
      </c>
    </row>
    <row r="208" spans="3:7" x14ac:dyDescent="0.3">
      <c r="C208" t="s">
        <v>6</v>
      </c>
      <c r="D208" t="s">
        <v>34</v>
      </c>
      <c r="E208" t="s">
        <v>16</v>
      </c>
      <c r="F208" s="4">
        <v>2219</v>
      </c>
      <c r="G208" s="5">
        <v>75</v>
      </c>
    </row>
    <row r="209" spans="3:7" x14ac:dyDescent="0.3">
      <c r="C209" t="s">
        <v>3</v>
      </c>
      <c r="D209" t="s">
        <v>34</v>
      </c>
      <c r="E209" t="s">
        <v>23</v>
      </c>
      <c r="F209" s="4">
        <v>2212</v>
      </c>
      <c r="G209" s="5">
        <v>117</v>
      </c>
    </row>
    <row r="210" spans="3:7" x14ac:dyDescent="0.3">
      <c r="C210" t="s">
        <v>10</v>
      </c>
      <c r="D210" t="s">
        <v>38</v>
      </c>
      <c r="E210" t="s">
        <v>22</v>
      </c>
      <c r="F210" s="4">
        <v>2205</v>
      </c>
      <c r="G210" s="5">
        <v>141</v>
      </c>
    </row>
    <row r="211" spans="3:7" x14ac:dyDescent="0.3">
      <c r="C211" t="s">
        <v>7</v>
      </c>
      <c r="D211" t="s">
        <v>34</v>
      </c>
      <c r="E211" t="s">
        <v>20</v>
      </c>
      <c r="F211" s="4">
        <v>2205</v>
      </c>
      <c r="G211" s="5">
        <v>138</v>
      </c>
    </row>
    <row r="212" spans="3:7" x14ac:dyDescent="0.3">
      <c r="C212" t="s">
        <v>7</v>
      </c>
      <c r="D212" t="s">
        <v>36</v>
      </c>
      <c r="E212" t="s">
        <v>31</v>
      </c>
      <c r="F212" s="4">
        <v>2149</v>
      </c>
      <c r="G212" s="5">
        <v>117</v>
      </c>
    </row>
    <row r="213" spans="3:7" x14ac:dyDescent="0.3">
      <c r="C213" t="s">
        <v>9</v>
      </c>
      <c r="D213" t="s">
        <v>36</v>
      </c>
      <c r="E213" t="s">
        <v>25</v>
      </c>
      <c r="F213" s="4">
        <v>2142</v>
      </c>
      <c r="G213" s="5">
        <v>114</v>
      </c>
    </row>
    <row r="214" spans="3:7" x14ac:dyDescent="0.3">
      <c r="C214" t="s">
        <v>7</v>
      </c>
      <c r="D214" t="s">
        <v>35</v>
      </c>
      <c r="E214" t="s">
        <v>16</v>
      </c>
      <c r="F214" s="4">
        <v>2135</v>
      </c>
      <c r="G214" s="5">
        <v>27</v>
      </c>
    </row>
    <row r="215" spans="3:7" x14ac:dyDescent="0.3">
      <c r="C215" t="s">
        <v>3</v>
      </c>
      <c r="D215" t="s">
        <v>35</v>
      </c>
      <c r="E215" t="s">
        <v>29</v>
      </c>
      <c r="F215" s="4">
        <v>2114</v>
      </c>
      <c r="G215" s="5">
        <v>66</v>
      </c>
    </row>
    <row r="216" spans="3:7" x14ac:dyDescent="0.3">
      <c r="C216" t="s">
        <v>41</v>
      </c>
      <c r="D216" t="s">
        <v>35</v>
      </c>
      <c r="E216" t="s">
        <v>15</v>
      </c>
      <c r="F216" s="4">
        <v>2114</v>
      </c>
      <c r="G216" s="5">
        <v>186</v>
      </c>
    </row>
    <row r="217" spans="3:7" x14ac:dyDescent="0.3">
      <c r="C217" t="s">
        <v>6</v>
      </c>
      <c r="D217" t="s">
        <v>39</v>
      </c>
      <c r="E217" t="s">
        <v>25</v>
      </c>
      <c r="F217" s="4">
        <v>2100</v>
      </c>
      <c r="G217" s="5">
        <v>414</v>
      </c>
    </row>
    <row r="218" spans="3:7" x14ac:dyDescent="0.3">
      <c r="C218" t="s">
        <v>8</v>
      </c>
      <c r="D218" t="s">
        <v>35</v>
      </c>
      <c r="E218" t="s">
        <v>29</v>
      </c>
      <c r="F218" s="4">
        <v>2023</v>
      </c>
      <c r="G218" s="5">
        <v>168</v>
      </c>
    </row>
    <row r="219" spans="3:7" x14ac:dyDescent="0.3">
      <c r="C219" t="s">
        <v>3</v>
      </c>
      <c r="D219" t="s">
        <v>35</v>
      </c>
      <c r="E219" t="s">
        <v>23</v>
      </c>
      <c r="F219" s="4">
        <v>2023</v>
      </c>
      <c r="G219" s="5">
        <v>78</v>
      </c>
    </row>
    <row r="220" spans="3:7" x14ac:dyDescent="0.3">
      <c r="C220" t="s">
        <v>2</v>
      </c>
      <c r="D220" t="s">
        <v>39</v>
      </c>
      <c r="E220" t="s">
        <v>16</v>
      </c>
      <c r="F220" s="4">
        <v>2016</v>
      </c>
      <c r="G220" s="5">
        <v>117</v>
      </c>
    </row>
    <row r="221" spans="3:7" x14ac:dyDescent="0.3">
      <c r="C221" t="s">
        <v>8</v>
      </c>
      <c r="D221" t="s">
        <v>34</v>
      </c>
      <c r="E221" t="s">
        <v>16</v>
      </c>
      <c r="F221" s="4">
        <v>2009</v>
      </c>
      <c r="G221" s="5">
        <v>219</v>
      </c>
    </row>
    <row r="222" spans="3:7" x14ac:dyDescent="0.3">
      <c r="C222" t="s">
        <v>40</v>
      </c>
      <c r="D222" t="s">
        <v>38</v>
      </c>
      <c r="E222" t="s">
        <v>31</v>
      </c>
      <c r="F222" s="4">
        <v>1988</v>
      </c>
      <c r="G222" s="5">
        <v>39</v>
      </c>
    </row>
    <row r="223" spans="3:7" x14ac:dyDescent="0.3">
      <c r="C223" t="s">
        <v>10</v>
      </c>
      <c r="D223" t="s">
        <v>35</v>
      </c>
      <c r="E223" t="s">
        <v>20</v>
      </c>
      <c r="F223" s="4">
        <v>1974</v>
      </c>
      <c r="G223" s="5">
        <v>195</v>
      </c>
    </row>
    <row r="224" spans="3:7" x14ac:dyDescent="0.3">
      <c r="C224" t="s">
        <v>7</v>
      </c>
      <c r="D224" t="s">
        <v>34</v>
      </c>
      <c r="E224" t="s">
        <v>14</v>
      </c>
      <c r="F224" s="4">
        <v>1932</v>
      </c>
      <c r="G224" s="5">
        <v>369</v>
      </c>
    </row>
    <row r="225" spans="3:7" x14ac:dyDescent="0.3">
      <c r="C225" t="s">
        <v>41</v>
      </c>
      <c r="D225" t="s">
        <v>36</v>
      </c>
      <c r="E225" t="s">
        <v>19</v>
      </c>
      <c r="F225" s="4">
        <v>1925</v>
      </c>
      <c r="G225" s="5">
        <v>192</v>
      </c>
    </row>
    <row r="226" spans="3:7" x14ac:dyDescent="0.3">
      <c r="C226" t="s">
        <v>6</v>
      </c>
      <c r="D226" t="s">
        <v>37</v>
      </c>
      <c r="E226" t="s">
        <v>16</v>
      </c>
      <c r="F226" s="4">
        <v>1904</v>
      </c>
      <c r="G226" s="5">
        <v>405</v>
      </c>
    </row>
    <row r="227" spans="3:7" x14ac:dyDescent="0.3">
      <c r="C227" t="s">
        <v>8</v>
      </c>
      <c r="D227" t="s">
        <v>37</v>
      </c>
      <c r="E227" t="s">
        <v>22</v>
      </c>
      <c r="F227" s="4">
        <v>1890</v>
      </c>
      <c r="G227" s="5">
        <v>195</v>
      </c>
    </row>
    <row r="228" spans="3:7" x14ac:dyDescent="0.3">
      <c r="C228" t="s">
        <v>2</v>
      </c>
      <c r="D228" t="s">
        <v>39</v>
      </c>
      <c r="E228" t="s">
        <v>25</v>
      </c>
      <c r="F228" s="4">
        <v>1785</v>
      </c>
      <c r="G228" s="5">
        <v>462</v>
      </c>
    </row>
    <row r="229" spans="3:7" x14ac:dyDescent="0.3">
      <c r="C229" t="s">
        <v>7</v>
      </c>
      <c r="D229" t="s">
        <v>38</v>
      </c>
      <c r="E229" t="s">
        <v>18</v>
      </c>
      <c r="F229" s="4">
        <v>1778</v>
      </c>
      <c r="G229" s="5">
        <v>270</v>
      </c>
    </row>
    <row r="230" spans="3:7" x14ac:dyDescent="0.3">
      <c r="C230" t="s">
        <v>8</v>
      </c>
      <c r="D230" t="s">
        <v>37</v>
      </c>
      <c r="E230" t="s">
        <v>19</v>
      </c>
      <c r="F230" s="4">
        <v>1771</v>
      </c>
      <c r="G230" s="5">
        <v>204</v>
      </c>
    </row>
    <row r="231" spans="3:7" x14ac:dyDescent="0.3">
      <c r="C231" t="s">
        <v>8</v>
      </c>
      <c r="D231" t="s">
        <v>38</v>
      </c>
      <c r="E231" t="s">
        <v>23</v>
      </c>
      <c r="F231" s="4">
        <v>1701</v>
      </c>
      <c r="G231" s="5">
        <v>234</v>
      </c>
    </row>
    <row r="232" spans="3:7" x14ac:dyDescent="0.3">
      <c r="C232" t="s">
        <v>5</v>
      </c>
      <c r="D232" t="s">
        <v>34</v>
      </c>
      <c r="E232" t="s">
        <v>33</v>
      </c>
      <c r="F232" s="4">
        <v>1652</v>
      </c>
      <c r="G232" s="5">
        <v>93</v>
      </c>
    </row>
    <row r="233" spans="3:7" x14ac:dyDescent="0.3">
      <c r="C233" t="s">
        <v>3</v>
      </c>
      <c r="D233" t="s">
        <v>39</v>
      </c>
      <c r="E233" t="s">
        <v>28</v>
      </c>
      <c r="F233" s="4">
        <v>1652</v>
      </c>
      <c r="G233" s="5">
        <v>102</v>
      </c>
    </row>
    <row r="234" spans="3:7" x14ac:dyDescent="0.3">
      <c r="C234" t="s">
        <v>6</v>
      </c>
      <c r="D234" t="s">
        <v>39</v>
      </c>
      <c r="E234" t="s">
        <v>30</v>
      </c>
      <c r="F234" s="4">
        <v>1638</v>
      </c>
      <c r="G234" s="5">
        <v>63</v>
      </c>
    </row>
    <row r="235" spans="3:7" x14ac:dyDescent="0.3">
      <c r="C235" t="s">
        <v>40</v>
      </c>
      <c r="D235" t="s">
        <v>35</v>
      </c>
      <c r="E235" t="s">
        <v>24</v>
      </c>
      <c r="F235" s="4">
        <v>1638</v>
      </c>
      <c r="G235" s="5">
        <v>48</v>
      </c>
    </row>
    <row r="236" spans="3:7" x14ac:dyDescent="0.3">
      <c r="C236" t="s">
        <v>40</v>
      </c>
      <c r="D236" t="s">
        <v>37</v>
      </c>
      <c r="E236" t="s">
        <v>30</v>
      </c>
      <c r="F236" s="4">
        <v>1624</v>
      </c>
      <c r="G236" s="5">
        <v>114</v>
      </c>
    </row>
    <row r="237" spans="3:7" x14ac:dyDescent="0.3">
      <c r="C237" t="s">
        <v>40</v>
      </c>
      <c r="D237" t="s">
        <v>35</v>
      </c>
      <c r="E237" t="s">
        <v>29</v>
      </c>
      <c r="F237" s="4">
        <v>1617</v>
      </c>
      <c r="G237" s="5">
        <v>126</v>
      </c>
    </row>
    <row r="238" spans="3:7" x14ac:dyDescent="0.3">
      <c r="C238" t="s">
        <v>2</v>
      </c>
      <c r="D238" t="s">
        <v>35</v>
      </c>
      <c r="E238" t="s">
        <v>17</v>
      </c>
      <c r="F238" s="4">
        <v>1589</v>
      </c>
      <c r="G238" s="5">
        <v>303</v>
      </c>
    </row>
    <row r="239" spans="3:7" x14ac:dyDescent="0.3">
      <c r="C239" t="s">
        <v>7</v>
      </c>
      <c r="D239" t="s">
        <v>34</v>
      </c>
      <c r="E239" t="s">
        <v>25</v>
      </c>
      <c r="F239" s="4">
        <v>1568</v>
      </c>
      <c r="G239" s="5">
        <v>96</v>
      </c>
    </row>
    <row r="240" spans="3:7" x14ac:dyDescent="0.3">
      <c r="C240" t="s">
        <v>2</v>
      </c>
      <c r="D240" t="s">
        <v>39</v>
      </c>
      <c r="E240" t="s">
        <v>22</v>
      </c>
      <c r="F240" s="4">
        <v>1568</v>
      </c>
      <c r="G240" s="5">
        <v>141</v>
      </c>
    </row>
    <row r="241" spans="3:7" x14ac:dyDescent="0.3">
      <c r="C241" t="s">
        <v>8</v>
      </c>
      <c r="D241" t="s">
        <v>39</v>
      </c>
      <c r="E241" t="s">
        <v>26</v>
      </c>
      <c r="F241" s="4">
        <v>1561</v>
      </c>
      <c r="G241" s="5">
        <v>27</v>
      </c>
    </row>
    <row r="242" spans="3:7" x14ac:dyDescent="0.3">
      <c r="C242" t="s">
        <v>41</v>
      </c>
      <c r="D242" t="s">
        <v>37</v>
      </c>
      <c r="E242" t="s">
        <v>30</v>
      </c>
      <c r="F242" s="4">
        <v>1526</v>
      </c>
      <c r="G242" s="5">
        <v>240</v>
      </c>
    </row>
    <row r="243" spans="3:7" x14ac:dyDescent="0.3">
      <c r="C243" t="s">
        <v>5</v>
      </c>
      <c r="D243" t="s">
        <v>36</v>
      </c>
      <c r="E243" t="s">
        <v>30</v>
      </c>
      <c r="F243" s="4">
        <v>1526</v>
      </c>
      <c r="G243" s="5">
        <v>105</v>
      </c>
    </row>
    <row r="244" spans="3:7" x14ac:dyDescent="0.3">
      <c r="C244" t="s">
        <v>6</v>
      </c>
      <c r="D244" t="s">
        <v>37</v>
      </c>
      <c r="E244" t="s">
        <v>18</v>
      </c>
      <c r="F244" s="4">
        <v>1505</v>
      </c>
      <c r="G244" s="5">
        <v>102</v>
      </c>
    </row>
    <row r="245" spans="3:7" x14ac:dyDescent="0.3">
      <c r="C245" t="s">
        <v>41</v>
      </c>
      <c r="D245" t="s">
        <v>34</v>
      </c>
      <c r="E245" t="s">
        <v>17</v>
      </c>
      <c r="F245" s="4">
        <v>1463</v>
      </c>
      <c r="G245" s="5">
        <v>39</v>
      </c>
    </row>
    <row r="246" spans="3:7" x14ac:dyDescent="0.3">
      <c r="C246" t="s">
        <v>6</v>
      </c>
      <c r="D246" t="s">
        <v>34</v>
      </c>
      <c r="E246" t="s">
        <v>15</v>
      </c>
      <c r="F246" s="4">
        <v>1442</v>
      </c>
      <c r="G246" s="5">
        <v>15</v>
      </c>
    </row>
    <row r="247" spans="3:7" x14ac:dyDescent="0.3">
      <c r="C247" t="s">
        <v>10</v>
      </c>
      <c r="D247" t="s">
        <v>34</v>
      </c>
      <c r="E247" t="s">
        <v>25</v>
      </c>
      <c r="F247" s="4">
        <v>1428</v>
      </c>
      <c r="G247" s="5">
        <v>93</v>
      </c>
    </row>
    <row r="248" spans="3:7" x14ac:dyDescent="0.3">
      <c r="C248" t="s">
        <v>10</v>
      </c>
      <c r="D248" t="s">
        <v>36</v>
      </c>
      <c r="E248" t="s">
        <v>27</v>
      </c>
      <c r="F248" s="4">
        <v>1407</v>
      </c>
      <c r="G248" s="5">
        <v>72</v>
      </c>
    </row>
    <row r="249" spans="3:7" x14ac:dyDescent="0.3">
      <c r="C249" t="s">
        <v>6</v>
      </c>
      <c r="D249" t="s">
        <v>36</v>
      </c>
      <c r="E249" t="s">
        <v>29</v>
      </c>
      <c r="F249" s="4">
        <v>1400</v>
      </c>
      <c r="G249" s="5">
        <v>135</v>
      </c>
    </row>
    <row r="250" spans="3:7" x14ac:dyDescent="0.3">
      <c r="C250" t="s">
        <v>6</v>
      </c>
      <c r="D250" t="s">
        <v>35</v>
      </c>
      <c r="E250" t="s">
        <v>4</v>
      </c>
      <c r="F250" s="4">
        <v>1302</v>
      </c>
      <c r="G250" s="5">
        <v>402</v>
      </c>
    </row>
    <row r="251" spans="3:7" x14ac:dyDescent="0.3">
      <c r="C251" t="s">
        <v>7</v>
      </c>
      <c r="D251" t="s">
        <v>38</v>
      </c>
      <c r="E251" t="s">
        <v>14</v>
      </c>
      <c r="F251" s="4">
        <v>1281</v>
      </c>
      <c r="G251" s="5">
        <v>75</v>
      </c>
    </row>
    <row r="252" spans="3:7" x14ac:dyDescent="0.3">
      <c r="C252" t="s">
        <v>3</v>
      </c>
      <c r="D252" t="s">
        <v>36</v>
      </c>
      <c r="E252" t="s">
        <v>19</v>
      </c>
      <c r="F252" s="4">
        <v>1281</v>
      </c>
      <c r="G252" s="5">
        <v>18</v>
      </c>
    </row>
    <row r="253" spans="3:7" x14ac:dyDescent="0.3">
      <c r="C253" t="s">
        <v>41</v>
      </c>
      <c r="D253" t="s">
        <v>34</v>
      </c>
      <c r="E253" t="s">
        <v>16</v>
      </c>
      <c r="F253" s="4">
        <v>1274</v>
      </c>
      <c r="G253" s="5">
        <v>225</v>
      </c>
    </row>
    <row r="254" spans="3:7" x14ac:dyDescent="0.3">
      <c r="C254" t="s">
        <v>6</v>
      </c>
      <c r="D254" t="s">
        <v>38</v>
      </c>
      <c r="E254" t="s">
        <v>27</v>
      </c>
      <c r="F254" s="4">
        <v>1134</v>
      </c>
      <c r="G254" s="5">
        <v>282</v>
      </c>
    </row>
    <row r="255" spans="3:7" x14ac:dyDescent="0.3">
      <c r="C255" t="s">
        <v>9</v>
      </c>
      <c r="D255" t="s">
        <v>37</v>
      </c>
      <c r="E255" t="s">
        <v>29</v>
      </c>
      <c r="F255" s="4">
        <v>1085</v>
      </c>
      <c r="G255" s="5">
        <v>273</v>
      </c>
    </row>
    <row r="256" spans="3:7" x14ac:dyDescent="0.3">
      <c r="C256" t="s">
        <v>6</v>
      </c>
      <c r="D256" t="s">
        <v>35</v>
      </c>
      <c r="E256" t="s">
        <v>20</v>
      </c>
      <c r="F256" s="4">
        <v>1071</v>
      </c>
      <c r="G256" s="5">
        <v>270</v>
      </c>
    </row>
    <row r="257" spans="3:7" x14ac:dyDescent="0.3">
      <c r="C257" t="s">
        <v>2</v>
      </c>
      <c r="D257" t="s">
        <v>37</v>
      </c>
      <c r="E257" t="s">
        <v>14</v>
      </c>
      <c r="F257" s="4">
        <v>1057</v>
      </c>
      <c r="G257" s="5">
        <v>54</v>
      </c>
    </row>
    <row r="258" spans="3:7" x14ac:dyDescent="0.3">
      <c r="C258" t="s">
        <v>3</v>
      </c>
      <c r="D258" t="s">
        <v>36</v>
      </c>
      <c r="E258" t="s">
        <v>28</v>
      </c>
      <c r="F258" s="4">
        <v>973</v>
      </c>
      <c r="G258" s="5">
        <v>162</v>
      </c>
    </row>
    <row r="259" spans="3:7" x14ac:dyDescent="0.3">
      <c r="C259" t="s">
        <v>7</v>
      </c>
      <c r="D259" t="s">
        <v>39</v>
      </c>
      <c r="E259" t="s">
        <v>27</v>
      </c>
      <c r="F259" s="4">
        <v>966</v>
      </c>
      <c r="G259" s="5">
        <v>198</v>
      </c>
    </row>
    <row r="260" spans="3:7" x14ac:dyDescent="0.3">
      <c r="C260" t="s">
        <v>9</v>
      </c>
      <c r="D260" t="s">
        <v>35</v>
      </c>
      <c r="E260" t="s">
        <v>4</v>
      </c>
      <c r="F260" s="4">
        <v>959</v>
      </c>
      <c r="G260" s="5">
        <v>147</v>
      </c>
    </row>
    <row r="261" spans="3:7" x14ac:dyDescent="0.3">
      <c r="C261" t="s">
        <v>6</v>
      </c>
      <c r="D261" t="s">
        <v>38</v>
      </c>
      <c r="E261" t="s">
        <v>33</v>
      </c>
      <c r="F261" s="4">
        <v>959</v>
      </c>
      <c r="G261" s="5">
        <v>135</v>
      </c>
    </row>
    <row r="262" spans="3:7" x14ac:dyDescent="0.3">
      <c r="C262" t="s">
        <v>10</v>
      </c>
      <c r="D262" t="s">
        <v>36</v>
      </c>
      <c r="E262" t="s">
        <v>13</v>
      </c>
      <c r="F262" s="4">
        <v>945</v>
      </c>
      <c r="G262" s="5">
        <v>75</v>
      </c>
    </row>
    <row r="263" spans="3:7" x14ac:dyDescent="0.3">
      <c r="C263" t="s">
        <v>6</v>
      </c>
      <c r="D263" t="s">
        <v>38</v>
      </c>
      <c r="E263" t="s">
        <v>16</v>
      </c>
      <c r="F263" s="4">
        <v>938</v>
      </c>
      <c r="G263" s="5">
        <v>6</v>
      </c>
    </row>
    <row r="264" spans="3:7" x14ac:dyDescent="0.3">
      <c r="C264" t="s">
        <v>9</v>
      </c>
      <c r="D264" t="s">
        <v>34</v>
      </c>
      <c r="E264" t="s">
        <v>16</v>
      </c>
      <c r="F264" s="4">
        <v>938</v>
      </c>
      <c r="G264" s="5">
        <v>189</v>
      </c>
    </row>
    <row r="265" spans="3:7" x14ac:dyDescent="0.3">
      <c r="C265" t="s">
        <v>3</v>
      </c>
      <c r="D265" t="s">
        <v>37</v>
      </c>
      <c r="E265" t="s">
        <v>4</v>
      </c>
      <c r="F265" s="4">
        <v>938</v>
      </c>
      <c r="G265" s="5">
        <v>366</v>
      </c>
    </row>
    <row r="266" spans="3:7" x14ac:dyDescent="0.3">
      <c r="C266" t="s">
        <v>5</v>
      </c>
      <c r="D266" t="s">
        <v>34</v>
      </c>
      <c r="E266" t="s">
        <v>19</v>
      </c>
      <c r="F266" s="4">
        <v>861</v>
      </c>
      <c r="G266" s="5">
        <v>195</v>
      </c>
    </row>
    <row r="267" spans="3:7" x14ac:dyDescent="0.3">
      <c r="C267" t="s">
        <v>41</v>
      </c>
      <c r="D267" t="s">
        <v>36</v>
      </c>
      <c r="E267" t="s">
        <v>28</v>
      </c>
      <c r="F267" s="4">
        <v>854</v>
      </c>
      <c r="G267" s="5">
        <v>309</v>
      </c>
    </row>
    <row r="268" spans="3:7" x14ac:dyDescent="0.3">
      <c r="C268" t="s">
        <v>41</v>
      </c>
      <c r="D268" t="s">
        <v>35</v>
      </c>
      <c r="E268" t="s">
        <v>27</v>
      </c>
      <c r="F268" s="4">
        <v>847</v>
      </c>
      <c r="G268" s="5">
        <v>129</v>
      </c>
    </row>
    <row r="269" spans="3:7" x14ac:dyDescent="0.3">
      <c r="C269" t="s">
        <v>8</v>
      </c>
      <c r="D269" t="s">
        <v>38</v>
      </c>
      <c r="E269" t="s">
        <v>13</v>
      </c>
      <c r="F269" s="4">
        <v>819</v>
      </c>
      <c r="G269" s="5">
        <v>510</v>
      </c>
    </row>
    <row r="270" spans="3:7" x14ac:dyDescent="0.3">
      <c r="C270" t="s">
        <v>3</v>
      </c>
      <c r="D270" t="s">
        <v>35</v>
      </c>
      <c r="E270" t="s">
        <v>33</v>
      </c>
      <c r="F270" s="4">
        <v>819</v>
      </c>
      <c r="G270" s="5">
        <v>306</v>
      </c>
    </row>
    <row r="271" spans="3:7" x14ac:dyDescent="0.3">
      <c r="C271" t="s">
        <v>2</v>
      </c>
      <c r="D271" t="s">
        <v>36</v>
      </c>
      <c r="E271" t="s">
        <v>27</v>
      </c>
      <c r="F271" s="4">
        <v>798</v>
      </c>
      <c r="G271" s="5">
        <v>519</v>
      </c>
    </row>
    <row r="272" spans="3:7" x14ac:dyDescent="0.3">
      <c r="C272" t="s">
        <v>41</v>
      </c>
      <c r="D272" t="s">
        <v>37</v>
      </c>
      <c r="E272" t="s">
        <v>15</v>
      </c>
      <c r="F272" s="4">
        <v>714</v>
      </c>
      <c r="G272" s="5">
        <v>231</v>
      </c>
    </row>
    <row r="273" spans="3:7" x14ac:dyDescent="0.3">
      <c r="C273" t="s">
        <v>9</v>
      </c>
      <c r="D273" t="s">
        <v>34</v>
      </c>
      <c r="E273" t="s">
        <v>17</v>
      </c>
      <c r="F273" s="4">
        <v>707</v>
      </c>
      <c r="G273" s="5">
        <v>174</v>
      </c>
    </row>
    <row r="274" spans="3:7" x14ac:dyDescent="0.3">
      <c r="C274" t="s">
        <v>10</v>
      </c>
      <c r="D274" t="s">
        <v>34</v>
      </c>
      <c r="E274" t="s">
        <v>17</v>
      </c>
      <c r="F274" s="4">
        <v>700</v>
      </c>
      <c r="G274" s="5">
        <v>87</v>
      </c>
    </row>
    <row r="275" spans="3:7" x14ac:dyDescent="0.3">
      <c r="C275" t="s">
        <v>2</v>
      </c>
      <c r="D275" t="s">
        <v>39</v>
      </c>
      <c r="E275" t="s">
        <v>23</v>
      </c>
      <c r="F275" s="4">
        <v>630</v>
      </c>
      <c r="G275" s="5">
        <v>36</v>
      </c>
    </row>
    <row r="276" spans="3:7" x14ac:dyDescent="0.3">
      <c r="C276" t="s">
        <v>40</v>
      </c>
      <c r="D276" t="s">
        <v>38</v>
      </c>
      <c r="E276" t="s">
        <v>24</v>
      </c>
      <c r="F276" s="4">
        <v>623</v>
      </c>
      <c r="G276" s="5">
        <v>51</v>
      </c>
    </row>
    <row r="277" spans="3:7" x14ac:dyDescent="0.3">
      <c r="C277" t="s">
        <v>40</v>
      </c>
      <c r="D277" t="s">
        <v>38</v>
      </c>
      <c r="E277" t="s">
        <v>26</v>
      </c>
      <c r="F277" s="4">
        <v>609</v>
      </c>
      <c r="G277" s="5">
        <v>87</v>
      </c>
    </row>
    <row r="278" spans="3:7" x14ac:dyDescent="0.3">
      <c r="C278" t="s">
        <v>41</v>
      </c>
      <c r="D278" t="s">
        <v>35</v>
      </c>
      <c r="E278" t="s">
        <v>19</v>
      </c>
      <c r="F278" s="4">
        <v>609</v>
      </c>
      <c r="G278" s="5">
        <v>99</v>
      </c>
    </row>
    <row r="279" spans="3:7" x14ac:dyDescent="0.3">
      <c r="C279" t="s">
        <v>10</v>
      </c>
      <c r="D279" t="s">
        <v>35</v>
      </c>
      <c r="E279" t="s">
        <v>21</v>
      </c>
      <c r="F279" s="4">
        <v>567</v>
      </c>
      <c r="G279" s="5">
        <v>228</v>
      </c>
    </row>
    <row r="280" spans="3:7" x14ac:dyDescent="0.3">
      <c r="C280" t="s">
        <v>6</v>
      </c>
      <c r="D280" t="s">
        <v>37</v>
      </c>
      <c r="E280" t="s">
        <v>30</v>
      </c>
      <c r="F280" s="4">
        <v>560</v>
      </c>
      <c r="G280" s="5">
        <v>81</v>
      </c>
    </row>
    <row r="281" spans="3:7" x14ac:dyDescent="0.3">
      <c r="C281" t="s">
        <v>2</v>
      </c>
      <c r="D281" t="s">
        <v>35</v>
      </c>
      <c r="E281" t="s">
        <v>19</v>
      </c>
      <c r="F281" s="4">
        <v>553</v>
      </c>
      <c r="G281" s="5">
        <v>15</v>
      </c>
    </row>
    <row r="282" spans="3:7" x14ac:dyDescent="0.3">
      <c r="C282" t="s">
        <v>6</v>
      </c>
      <c r="D282" t="s">
        <v>34</v>
      </c>
      <c r="E282" t="s">
        <v>4</v>
      </c>
      <c r="F282" s="4">
        <v>525</v>
      </c>
      <c r="G282" s="5">
        <v>48</v>
      </c>
    </row>
    <row r="283" spans="3:7" x14ac:dyDescent="0.3">
      <c r="C283" t="s">
        <v>5</v>
      </c>
      <c r="D283" t="s">
        <v>37</v>
      </c>
      <c r="E283" t="s">
        <v>22</v>
      </c>
      <c r="F283" s="4">
        <v>518</v>
      </c>
      <c r="G283" s="5">
        <v>75</v>
      </c>
    </row>
    <row r="284" spans="3:7" x14ac:dyDescent="0.3">
      <c r="C284" t="s">
        <v>6</v>
      </c>
      <c r="D284" t="s">
        <v>36</v>
      </c>
      <c r="E284" t="s">
        <v>21</v>
      </c>
      <c r="F284" s="4">
        <v>497</v>
      </c>
      <c r="G284" s="5">
        <v>63</v>
      </c>
    </row>
    <row r="285" spans="3:7" x14ac:dyDescent="0.3">
      <c r="C285" t="s">
        <v>5</v>
      </c>
      <c r="D285" t="s">
        <v>35</v>
      </c>
      <c r="E285" t="s">
        <v>22</v>
      </c>
      <c r="F285" s="4">
        <v>490</v>
      </c>
      <c r="G285" s="5">
        <v>84</v>
      </c>
    </row>
    <row r="286" spans="3:7" x14ac:dyDescent="0.3">
      <c r="C286" t="s">
        <v>6</v>
      </c>
      <c r="D286" t="s">
        <v>38</v>
      </c>
      <c r="E286" t="s">
        <v>25</v>
      </c>
      <c r="F286" s="4">
        <v>469</v>
      </c>
      <c r="G286" s="5">
        <v>75</v>
      </c>
    </row>
    <row r="287" spans="3:7" x14ac:dyDescent="0.3">
      <c r="C287" t="s">
        <v>8</v>
      </c>
      <c r="D287" t="s">
        <v>37</v>
      </c>
      <c r="E287" t="s">
        <v>21</v>
      </c>
      <c r="F287" s="4">
        <v>434</v>
      </c>
      <c r="G287" s="5">
        <v>87</v>
      </c>
    </row>
    <row r="288" spans="3:7" x14ac:dyDescent="0.3">
      <c r="C288" t="s">
        <v>5</v>
      </c>
      <c r="D288" t="s">
        <v>39</v>
      </c>
      <c r="E288" t="s">
        <v>18</v>
      </c>
      <c r="F288" s="4">
        <v>385</v>
      </c>
      <c r="G288" s="5">
        <v>249</v>
      </c>
    </row>
    <row r="289" spans="3:7" x14ac:dyDescent="0.3">
      <c r="C289" t="s">
        <v>8</v>
      </c>
      <c r="D289" t="s">
        <v>35</v>
      </c>
      <c r="E289" t="s">
        <v>33</v>
      </c>
      <c r="F289" s="4">
        <v>357</v>
      </c>
      <c r="G289" s="5">
        <v>126</v>
      </c>
    </row>
    <row r="290" spans="3:7" x14ac:dyDescent="0.3">
      <c r="C290" t="s">
        <v>41</v>
      </c>
      <c r="D290" t="s">
        <v>34</v>
      </c>
      <c r="E290" t="s">
        <v>22</v>
      </c>
      <c r="F290" s="4">
        <v>336</v>
      </c>
      <c r="G290" s="5">
        <v>144</v>
      </c>
    </row>
    <row r="291" spans="3:7" x14ac:dyDescent="0.3">
      <c r="C291" t="s">
        <v>7</v>
      </c>
      <c r="D291" t="s">
        <v>36</v>
      </c>
      <c r="E291" t="s">
        <v>32</v>
      </c>
      <c r="F291" s="4">
        <v>280</v>
      </c>
      <c r="G291" s="5">
        <v>87</v>
      </c>
    </row>
    <row r="292" spans="3:7" x14ac:dyDescent="0.3">
      <c r="C292" t="s">
        <v>9</v>
      </c>
      <c r="D292" t="s">
        <v>37</v>
      </c>
      <c r="E292" t="s">
        <v>4</v>
      </c>
      <c r="F292" s="4">
        <v>259</v>
      </c>
      <c r="G292" s="5">
        <v>207</v>
      </c>
    </row>
    <row r="293" spans="3:7" x14ac:dyDescent="0.3">
      <c r="C293" t="s">
        <v>2</v>
      </c>
      <c r="D293" t="s">
        <v>34</v>
      </c>
      <c r="E293" t="s">
        <v>13</v>
      </c>
      <c r="F293" s="4">
        <v>252</v>
      </c>
      <c r="G293" s="5">
        <v>54</v>
      </c>
    </row>
    <row r="294" spans="3:7" x14ac:dyDescent="0.3">
      <c r="C294" t="s">
        <v>10</v>
      </c>
      <c r="D294" t="s">
        <v>37</v>
      </c>
      <c r="E294" t="s">
        <v>21</v>
      </c>
      <c r="F294" s="4">
        <v>245</v>
      </c>
      <c r="G294" s="5">
        <v>288</v>
      </c>
    </row>
    <row r="295" spans="3:7" x14ac:dyDescent="0.3">
      <c r="C295" t="s">
        <v>2</v>
      </c>
      <c r="D295" t="s">
        <v>37</v>
      </c>
      <c r="E295" t="s">
        <v>19</v>
      </c>
      <c r="F295" s="4">
        <v>238</v>
      </c>
      <c r="G295" s="5">
        <v>18</v>
      </c>
    </row>
    <row r="296" spans="3:7" x14ac:dyDescent="0.3">
      <c r="C296" t="s">
        <v>40</v>
      </c>
      <c r="D296" t="s">
        <v>36</v>
      </c>
      <c r="E296" t="s">
        <v>4</v>
      </c>
      <c r="F296" s="4">
        <v>217</v>
      </c>
      <c r="G296" s="5">
        <v>36</v>
      </c>
    </row>
    <row r="297" spans="3:7" x14ac:dyDescent="0.3">
      <c r="C297" t="s">
        <v>2</v>
      </c>
      <c r="D297" t="s">
        <v>36</v>
      </c>
      <c r="E297" t="s">
        <v>17</v>
      </c>
      <c r="F297" s="4">
        <v>189</v>
      </c>
      <c r="G297" s="5">
        <v>48</v>
      </c>
    </row>
    <row r="298" spans="3:7" x14ac:dyDescent="0.3">
      <c r="C298" t="s">
        <v>5</v>
      </c>
      <c r="D298" t="s">
        <v>37</v>
      </c>
      <c r="E298" t="s">
        <v>31</v>
      </c>
      <c r="F298" s="4">
        <v>182</v>
      </c>
      <c r="G298" s="5">
        <v>48</v>
      </c>
    </row>
    <row r="299" spans="3:7" x14ac:dyDescent="0.3">
      <c r="C299" t="s">
        <v>8</v>
      </c>
      <c r="D299" t="s">
        <v>38</v>
      </c>
      <c r="E299" t="s">
        <v>22</v>
      </c>
      <c r="F299" s="4">
        <v>168</v>
      </c>
      <c r="G299" s="5">
        <v>84</v>
      </c>
    </row>
    <row r="300" spans="3:7" x14ac:dyDescent="0.3">
      <c r="C300" t="s">
        <v>41</v>
      </c>
      <c r="D300" t="s">
        <v>38</v>
      </c>
      <c r="E300" t="s">
        <v>25</v>
      </c>
      <c r="F300" s="4">
        <v>154</v>
      </c>
      <c r="G300" s="5">
        <v>21</v>
      </c>
    </row>
    <row r="301" spans="3:7" x14ac:dyDescent="0.3">
      <c r="C301" t="s">
        <v>9</v>
      </c>
      <c r="D301" t="s">
        <v>35</v>
      </c>
      <c r="E301" t="s">
        <v>26</v>
      </c>
      <c r="F301" s="4">
        <v>98</v>
      </c>
      <c r="G301" s="5">
        <v>159</v>
      </c>
    </row>
    <row r="302" spans="3:7" x14ac:dyDescent="0.3">
      <c r="C302" t="s">
        <v>41</v>
      </c>
      <c r="D302" t="s">
        <v>36</v>
      </c>
      <c r="E302" t="s">
        <v>26</v>
      </c>
      <c r="F302" s="4">
        <v>98</v>
      </c>
      <c r="G302" s="5">
        <v>204</v>
      </c>
    </row>
    <row r="303" spans="3:7" x14ac:dyDescent="0.3">
      <c r="C303" t="s">
        <v>10</v>
      </c>
      <c r="D303" t="s">
        <v>38</v>
      </c>
      <c r="E303" t="s">
        <v>13</v>
      </c>
      <c r="F303" s="4">
        <v>63</v>
      </c>
      <c r="G303" s="5">
        <v>123</v>
      </c>
    </row>
    <row r="304" spans="3:7" x14ac:dyDescent="0.3">
      <c r="C304" t="s">
        <v>2</v>
      </c>
      <c r="D304" t="s">
        <v>38</v>
      </c>
      <c r="E304" t="s">
        <v>13</v>
      </c>
      <c r="F304" s="4">
        <v>56</v>
      </c>
      <c r="G304" s="5">
        <v>51</v>
      </c>
    </row>
    <row r="305" spans="3:7" x14ac:dyDescent="0.3">
      <c r="C305" t="s">
        <v>8</v>
      </c>
      <c r="D305" t="s">
        <v>37</v>
      </c>
      <c r="E305" t="s">
        <v>30</v>
      </c>
      <c r="F305" s="4">
        <v>42</v>
      </c>
      <c r="G305" s="5">
        <v>150</v>
      </c>
    </row>
    <row r="306" spans="3:7" x14ac:dyDescent="0.3">
      <c r="C306" t="s">
        <v>3</v>
      </c>
      <c r="D306" t="s">
        <v>39</v>
      </c>
      <c r="E306" t="s">
        <v>16</v>
      </c>
      <c r="F306" s="4">
        <v>21</v>
      </c>
      <c r="G306" s="5">
        <v>168</v>
      </c>
    </row>
    <row r="307" spans="3:7" x14ac:dyDescent="0.3">
      <c r="C307" t="s">
        <v>40</v>
      </c>
      <c r="D307" t="s">
        <v>39</v>
      </c>
      <c r="E307" t="s">
        <v>29</v>
      </c>
      <c r="F307" s="4">
        <v>0</v>
      </c>
      <c r="G307" s="5">
        <v>135</v>
      </c>
    </row>
  </sheetData>
  <mergeCells count="1">
    <mergeCell ref="E1:N3"/>
  </mergeCells>
  <conditionalFormatting sqref="F8:F307">
    <cfRule type="aboveAverage" dxfId="15" priority="1"/>
  </conditionalFormatting>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1F7A8-8B73-4BC4-9F25-26826A69A5C0}">
  <dimension ref="C1:P13"/>
  <sheetViews>
    <sheetView workbookViewId="0">
      <selection activeCell="D1" sqref="D1:M2"/>
    </sheetView>
  </sheetViews>
  <sheetFormatPr defaultRowHeight="14.4" x14ac:dyDescent="0.3"/>
  <cols>
    <col min="3" max="3" width="11.5546875" bestFit="1" customWidth="1"/>
    <col min="4" max="4" width="12.5546875" bestFit="1" customWidth="1"/>
    <col min="5" max="5" width="9.33203125" bestFit="1" customWidth="1"/>
    <col min="15" max="15" width="12.5546875" bestFit="1" customWidth="1"/>
  </cols>
  <sheetData>
    <row r="1" spans="3:16" x14ac:dyDescent="0.3">
      <c r="D1" s="60" t="s">
        <v>69</v>
      </c>
      <c r="E1" s="60"/>
      <c r="F1" s="60"/>
      <c r="G1" s="60"/>
      <c r="H1" s="60"/>
      <c r="I1" s="60"/>
      <c r="J1" s="60"/>
      <c r="K1" s="60"/>
      <c r="L1" s="60"/>
      <c r="M1" s="60"/>
    </row>
    <row r="2" spans="3:16" x14ac:dyDescent="0.3">
      <c r="D2" s="60"/>
      <c r="E2" s="60"/>
      <c r="F2" s="60"/>
      <c r="G2" s="60"/>
      <c r="H2" s="60"/>
      <c r="I2" s="60"/>
      <c r="J2" s="60"/>
      <c r="K2" s="60"/>
      <c r="L2" s="60"/>
      <c r="M2" s="60"/>
    </row>
    <row r="6" spans="3:16" ht="15.6" x14ac:dyDescent="0.3">
      <c r="C6" s="19" t="s">
        <v>67</v>
      </c>
      <c r="D6" s="20" t="s">
        <v>1</v>
      </c>
      <c r="E6" s="22" t="s">
        <v>68</v>
      </c>
      <c r="F6" s="21" t="s">
        <v>50</v>
      </c>
      <c r="N6" t="s">
        <v>67</v>
      </c>
      <c r="O6" t="s">
        <v>1</v>
      </c>
      <c r="P6" t="s">
        <v>50</v>
      </c>
    </row>
    <row r="7" spans="3:16" x14ac:dyDescent="0.3">
      <c r="C7" t="str" cm="1">
        <f t="array" ref="C7:C12">_xlfn.UNIQUE(data[Geography])</f>
        <v>New Zealand</v>
      </c>
      <c r="D7" s="18">
        <f>SUMIFS(data[Amount],data[Geography],C7)</f>
        <v>218813</v>
      </c>
      <c r="E7" s="18">
        <f>D7</f>
        <v>218813</v>
      </c>
      <c r="F7" s="23">
        <f>SUMIFS(data[Units],data[Geography],C7)</f>
        <v>7431</v>
      </c>
      <c r="N7" t="str" cm="1">
        <f t="array" ref="N7:N12">_xlfn.UNIQUE(data[Geography])</f>
        <v>New Zealand</v>
      </c>
      <c r="O7" s="17">
        <f>SUMIFS(data[Amount],data[Geography],N7)</f>
        <v>218813</v>
      </c>
      <c r="P7" s="5">
        <f>SUMIFS(data[Units],data[Geography],N7)</f>
        <v>7431</v>
      </c>
    </row>
    <row r="8" spans="3:16" x14ac:dyDescent="0.3">
      <c r="C8" t="str">
        <v>USA</v>
      </c>
      <c r="D8" s="18">
        <f>SUMIFS(data[Amount],data[Geography],C8)</f>
        <v>189434</v>
      </c>
      <c r="E8" s="18">
        <f t="shared" ref="E8:E12" si="0">D8</f>
        <v>189434</v>
      </c>
      <c r="F8" s="23">
        <f>SUMIFS(data[Units],data[Geography],C8)</f>
        <v>10158</v>
      </c>
      <c r="N8" t="str">
        <v>USA</v>
      </c>
      <c r="O8" s="17">
        <f>SUMIFS(data[Amount],data[Geography],N8)</f>
        <v>189434</v>
      </c>
      <c r="P8" s="5">
        <f>SUMIFS(data[Units],data[Geography],N8)</f>
        <v>10158</v>
      </c>
    </row>
    <row r="9" spans="3:16" x14ac:dyDescent="0.3">
      <c r="C9" t="str">
        <v>Canada</v>
      </c>
      <c r="D9" s="18">
        <f>SUMIFS(data[Amount],data[Geography],C9)</f>
        <v>237944</v>
      </c>
      <c r="E9" s="18">
        <f t="shared" si="0"/>
        <v>237944</v>
      </c>
      <c r="F9" s="23">
        <f>SUMIFS(data[Units],data[Geography],C9)</f>
        <v>7302</v>
      </c>
      <c r="N9" t="str">
        <v>Canada</v>
      </c>
      <c r="O9" s="17">
        <f>SUMIFS(data[Amount],data[Geography],N9)</f>
        <v>237944</v>
      </c>
      <c r="P9" s="5">
        <f>SUMIFS(data[Units],data[Geography],N9)</f>
        <v>7302</v>
      </c>
    </row>
    <row r="10" spans="3:16" x14ac:dyDescent="0.3">
      <c r="C10" t="str">
        <v>UK</v>
      </c>
      <c r="D10" s="18">
        <f>SUMIFS(data[Amount],data[Geography],C10)</f>
        <v>173530</v>
      </c>
      <c r="E10" s="18">
        <f t="shared" si="0"/>
        <v>173530</v>
      </c>
      <c r="F10" s="23">
        <f>SUMIFS(data[Units],data[Geography],C10)</f>
        <v>5745</v>
      </c>
      <c r="N10" t="str">
        <v>UK</v>
      </c>
      <c r="O10" s="17">
        <f>SUMIFS(data[Amount],data[Geography],N10)</f>
        <v>173530</v>
      </c>
      <c r="P10" s="5">
        <f>SUMIFS(data[Units],data[Geography],N10)</f>
        <v>5745</v>
      </c>
    </row>
    <row r="11" spans="3:16" x14ac:dyDescent="0.3">
      <c r="C11" t="str">
        <v>Australia</v>
      </c>
      <c r="D11" s="18">
        <f>SUMIFS(data[Amount],data[Geography],C11)</f>
        <v>168679</v>
      </c>
      <c r="E11" s="18">
        <f t="shared" si="0"/>
        <v>168679</v>
      </c>
      <c r="F11" s="23">
        <f>SUMIFS(data[Units],data[Geography],C11)</f>
        <v>6264</v>
      </c>
      <c r="N11" t="str">
        <v>Australia</v>
      </c>
      <c r="O11" s="17">
        <f>SUMIFS(data[Amount],data[Geography],N11)</f>
        <v>168679</v>
      </c>
      <c r="P11" s="5">
        <f>SUMIFS(data[Units],data[Geography],N11)</f>
        <v>6264</v>
      </c>
    </row>
    <row r="12" spans="3:16" x14ac:dyDescent="0.3">
      <c r="C12" t="str">
        <v>India</v>
      </c>
      <c r="D12" s="18">
        <f>SUMIFS(data[Amount],data[Geography],C12)</f>
        <v>252469</v>
      </c>
      <c r="E12" s="18">
        <f t="shared" si="0"/>
        <v>252469</v>
      </c>
      <c r="F12" s="23">
        <f>SUMIFS(data[Units],data[Geography],C12)</f>
        <v>8760</v>
      </c>
      <c r="N12" t="str">
        <v>India</v>
      </c>
      <c r="O12" s="17">
        <f>SUMIFS(data[Amount],data[Geography],N12)</f>
        <v>252469</v>
      </c>
      <c r="P12" s="5">
        <f>SUMIFS(data[Units],data[Geography],N12)</f>
        <v>8760</v>
      </c>
    </row>
    <row r="13" spans="3:16" x14ac:dyDescent="0.3">
      <c r="K13" s="17"/>
    </row>
  </sheetData>
  <autoFilter ref="C6:E12" xr:uid="{0A21F7A8-8B73-4BC4-9F25-26826A69A5C0}"/>
  <mergeCells count="1">
    <mergeCell ref="D1:M2"/>
  </mergeCells>
  <conditionalFormatting sqref="E7:E12">
    <cfRule type="dataBar" priority="1">
      <dataBar showValue="0">
        <cfvo type="min"/>
        <cfvo type="max"/>
        <color theme="7" tint="0.39997558519241921"/>
      </dataBar>
      <extLst>
        <ext xmlns:x14="http://schemas.microsoft.com/office/spreadsheetml/2009/9/main" uri="{B025F937-C7B1-47D3-B67F-A62EFF666E3E}">
          <x14:id>{0603FDC2-59BF-471C-9A90-60B068F8F283}</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0603FDC2-59BF-471C-9A90-60B068F8F283}">
            <x14:dataBar minLength="0" maxLength="100" gradient="0">
              <x14:cfvo type="autoMin"/>
              <x14:cfvo type="autoMax"/>
              <x14:negativeFillColor rgb="FFFF0000"/>
              <x14:axisColor rgb="FF000000"/>
            </x14:dataBar>
          </x14:cfRule>
          <xm:sqref>E7:E12</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2BA09A-8FF8-494B-BA04-81901546FC5C}">
  <dimension ref="D1:M13"/>
  <sheetViews>
    <sheetView workbookViewId="0">
      <selection activeCell="F12" sqref="F12"/>
    </sheetView>
  </sheetViews>
  <sheetFormatPr defaultRowHeight="14.4" x14ac:dyDescent="0.3"/>
  <cols>
    <col min="4" max="4" width="12.5546875" bestFit="1" customWidth="1"/>
    <col min="5" max="5" width="11.77734375" bestFit="1" customWidth="1"/>
    <col min="6" max="6" width="14.44140625" bestFit="1" customWidth="1"/>
    <col min="7" max="7" width="6" bestFit="1" customWidth="1"/>
  </cols>
  <sheetData>
    <row r="1" spans="4:13" x14ac:dyDescent="0.3">
      <c r="F1" s="61" t="s">
        <v>70</v>
      </c>
      <c r="G1" s="61"/>
      <c r="H1" s="61"/>
      <c r="I1" s="61"/>
      <c r="J1" s="61"/>
      <c r="K1" s="61"/>
      <c r="L1" s="61"/>
      <c r="M1" s="61"/>
    </row>
    <row r="2" spans="4:13" x14ac:dyDescent="0.3">
      <c r="F2" s="61"/>
      <c r="G2" s="61"/>
      <c r="H2" s="61"/>
      <c r="I2" s="61"/>
      <c r="J2" s="61"/>
      <c r="K2" s="61"/>
      <c r="L2" s="61"/>
      <c r="M2" s="61"/>
    </row>
    <row r="6" spans="4:13" x14ac:dyDescent="0.3">
      <c r="D6" s="24" t="s">
        <v>71</v>
      </c>
      <c r="E6" t="s">
        <v>74</v>
      </c>
      <c r="F6" t="s">
        <v>73</v>
      </c>
      <c r="G6" t="s">
        <v>76</v>
      </c>
    </row>
    <row r="7" spans="4:13" x14ac:dyDescent="0.3">
      <c r="D7" s="25" t="s">
        <v>36</v>
      </c>
      <c r="E7" s="26">
        <v>1482</v>
      </c>
      <c r="F7" s="17">
        <v>39242</v>
      </c>
      <c r="G7" s="26">
        <v>39242</v>
      </c>
    </row>
    <row r="8" spans="4:13" x14ac:dyDescent="0.3">
      <c r="D8" s="25" t="s">
        <v>37</v>
      </c>
      <c r="E8" s="26">
        <v>882</v>
      </c>
      <c r="F8" s="17">
        <v>17283</v>
      </c>
      <c r="G8" s="26">
        <v>17283</v>
      </c>
    </row>
    <row r="9" spans="4:13" x14ac:dyDescent="0.3">
      <c r="D9" s="25" t="s">
        <v>34</v>
      </c>
      <c r="E9" s="26">
        <v>708</v>
      </c>
      <c r="F9" s="17">
        <v>15855</v>
      </c>
      <c r="G9" s="26">
        <v>15855</v>
      </c>
    </row>
    <row r="10" spans="4:13" x14ac:dyDescent="0.3">
      <c r="D10" s="25" t="s">
        <v>35</v>
      </c>
      <c r="E10" s="26">
        <v>699</v>
      </c>
      <c r="F10" s="17">
        <v>15785</v>
      </c>
      <c r="G10" s="26">
        <v>15785</v>
      </c>
    </row>
    <row r="11" spans="4:13" x14ac:dyDescent="0.3">
      <c r="D11" s="25" t="s">
        <v>38</v>
      </c>
      <c r="E11" s="26">
        <v>24</v>
      </c>
      <c r="F11" s="17">
        <v>6069</v>
      </c>
      <c r="G11" s="26">
        <v>6069</v>
      </c>
    </row>
    <row r="12" spans="4:13" x14ac:dyDescent="0.3">
      <c r="D12" s="25" t="s">
        <v>39</v>
      </c>
      <c r="E12" s="26">
        <v>72</v>
      </c>
      <c r="F12" s="17">
        <v>3976</v>
      </c>
      <c r="G12" s="26">
        <v>3976</v>
      </c>
    </row>
    <row r="13" spans="4:13" x14ac:dyDescent="0.3">
      <c r="D13" s="25" t="s">
        <v>72</v>
      </c>
      <c r="E13" s="26">
        <v>3867</v>
      </c>
      <c r="F13" s="17">
        <v>98210</v>
      </c>
      <c r="G13" s="26">
        <v>98210</v>
      </c>
    </row>
  </sheetData>
  <mergeCells count="1">
    <mergeCell ref="F1:M2"/>
  </mergeCells>
  <conditionalFormatting pivot="1" sqref="G7:G8 G10:G12">
    <cfRule type="dataBar" priority="4">
      <dataBar>
        <cfvo type="min"/>
        <cfvo type="max"/>
        <color rgb="FFD6007B"/>
      </dataBar>
      <extLst>
        <ext xmlns:x14="http://schemas.microsoft.com/office/spreadsheetml/2009/9/main" uri="{B025F937-C7B1-47D3-B67F-A62EFF666E3E}">
          <x14:id>{4CB74904-7DE2-4BA2-9D8F-85AEBD55CDC9}</x14:id>
        </ext>
      </extLst>
    </cfRule>
  </conditionalFormatting>
  <conditionalFormatting pivot="1" sqref="G7:G12">
    <cfRule type="dataBar" priority="1">
      <dataBar>
        <cfvo type="min"/>
        <cfvo type="max"/>
        <color rgb="FFD6007B"/>
      </dataBar>
      <extLst>
        <ext xmlns:x14="http://schemas.microsoft.com/office/spreadsheetml/2009/9/main" uri="{B025F937-C7B1-47D3-B67F-A62EFF666E3E}">
          <x14:id>{9368122A-2221-4340-AA20-3FF601755EF6}</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4CB74904-7DE2-4BA2-9D8F-85AEBD55CDC9}">
            <x14:dataBar minLength="0" maxLength="100" border="1" negativeBarBorderColorSameAsPositive="0">
              <x14:cfvo type="autoMin"/>
              <x14:cfvo type="autoMax"/>
              <x14:borderColor rgb="FFD6007B"/>
              <x14:negativeFillColor rgb="FFFF0000"/>
              <x14:negativeBorderColor rgb="FFFF0000"/>
              <x14:axisColor rgb="FF000000"/>
            </x14:dataBar>
          </x14:cfRule>
          <xm:sqref>G7:G8 G10:G12</xm:sqref>
        </x14:conditionalFormatting>
        <x14:conditionalFormatting xmlns:xm="http://schemas.microsoft.com/office/excel/2006/main" pivot="1">
          <x14:cfRule type="dataBar" id="{9368122A-2221-4340-AA20-3FF601755EF6}">
            <x14:dataBar minLength="0" maxLength="100" border="1" negativeBarBorderColorSameAsPositive="0">
              <x14:cfvo type="autoMin"/>
              <x14:cfvo type="autoMax"/>
              <x14:borderColor rgb="FFD6007B"/>
              <x14:negativeFillColor rgb="FFFF0000"/>
              <x14:negativeBorderColor rgb="FFFF0000"/>
              <x14:axisColor rgb="FF000000"/>
            </x14:dataBar>
          </x14:cfRule>
          <xm:sqref>G7:G12</xm:sqref>
        </x14:conditionalFormatting>
      </x14:conditionalFormattings>
    </ex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55D3A8-FDFD-49DD-8898-61BE6724831F}">
  <dimension ref="D1:Q13"/>
  <sheetViews>
    <sheetView workbookViewId="0">
      <selection activeCell="E8" sqref="E8"/>
    </sheetView>
  </sheetViews>
  <sheetFormatPr defaultRowHeight="14.4" x14ac:dyDescent="0.3"/>
  <cols>
    <col min="4" max="4" width="17.77734375" bestFit="1" customWidth="1"/>
    <col min="5" max="5" width="14.44140625" bestFit="1" customWidth="1"/>
    <col min="6" max="6" width="11.77734375" bestFit="1" customWidth="1"/>
    <col min="7" max="7" width="12.44140625" bestFit="1" customWidth="1"/>
  </cols>
  <sheetData>
    <row r="1" spans="4:17" x14ac:dyDescent="0.3">
      <c r="F1" s="62" t="s">
        <v>77</v>
      </c>
      <c r="G1" s="62"/>
      <c r="H1" s="62"/>
      <c r="I1" s="62"/>
      <c r="J1" s="62"/>
      <c r="K1" s="62"/>
      <c r="L1" s="62"/>
      <c r="M1" s="62"/>
      <c r="N1" s="62"/>
      <c r="O1" s="62"/>
      <c r="P1" s="62"/>
      <c r="Q1" s="62"/>
    </row>
    <row r="2" spans="4:17" x14ac:dyDescent="0.3">
      <c r="F2" s="62"/>
      <c r="G2" s="62"/>
      <c r="H2" s="62"/>
      <c r="I2" s="62"/>
      <c r="J2" s="62"/>
      <c r="K2" s="62"/>
      <c r="L2" s="62"/>
      <c r="M2" s="62"/>
      <c r="N2" s="62"/>
      <c r="O2" s="62"/>
      <c r="P2" s="62"/>
      <c r="Q2" s="62"/>
    </row>
    <row r="3" spans="4:17" x14ac:dyDescent="0.3">
      <c r="F3" s="62"/>
      <c r="G3" s="62"/>
      <c r="H3" s="62"/>
      <c r="I3" s="62"/>
      <c r="J3" s="62"/>
      <c r="K3" s="62"/>
      <c r="L3" s="62"/>
      <c r="M3" s="62"/>
      <c r="N3" s="62"/>
      <c r="O3" s="62"/>
      <c r="P3" s="62"/>
      <c r="Q3" s="62"/>
    </row>
    <row r="7" spans="4:17" x14ac:dyDescent="0.3">
      <c r="D7" s="24" t="s">
        <v>71</v>
      </c>
      <c r="E7" t="s">
        <v>73</v>
      </c>
      <c r="F7" t="s">
        <v>74</v>
      </c>
      <c r="G7" t="s">
        <v>78</v>
      </c>
    </row>
    <row r="8" spans="4:17" x14ac:dyDescent="0.3">
      <c r="D8" s="25" t="s">
        <v>24</v>
      </c>
      <c r="E8" s="26">
        <v>35378</v>
      </c>
      <c r="F8" s="26">
        <v>1044</v>
      </c>
      <c r="G8" s="28">
        <v>33.88697318007663</v>
      </c>
    </row>
    <row r="9" spans="4:17" x14ac:dyDescent="0.3">
      <c r="D9" s="25" t="s">
        <v>22</v>
      </c>
      <c r="E9" s="26">
        <v>66283</v>
      </c>
      <c r="F9" s="26">
        <v>2052</v>
      </c>
      <c r="G9" s="28">
        <v>32.301656920077974</v>
      </c>
    </row>
    <row r="10" spans="4:17" x14ac:dyDescent="0.3">
      <c r="D10" s="25" t="s">
        <v>26</v>
      </c>
      <c r="E10" s="26">
        <v>70273</v>
      </c>
      <c r="F10" s="26">
        <v>2142</v>
      </c>
      <c r="G10" s="28">
        <v>32.807189542483663</v>
      </c>
    </row>
    <row r="11" spans="4:17" x14ac:dyDescent="0.3">
      <c r="D11" s="25" t="s">
        <v>33</v>
      </c>
      <c r="E11" s="26">
        <v>69160</v>
      </c>
      <c r="F11" s="26">
        <v>1854</v>
      </c>
      <c r="G11" s="28">
        <v>37.303128371089535</v>
      </c>
    </row>
    <row r="12" spans="4:17" x14ac:dyDescent="0.3">
      <c r="D12" s="25" t="s">
        <v>15</v>
      </c>
      <c r="E12" s="26">
        <v>68971</v>
      </c>
      <c r="F12" s="26">
        <v>1533</v>
      </c>
      <c r="G12" s="28">
        <v>44.990867579908674</v>
      </c>
    </row>
    <row r="13" spans="4:17" x14ac:dyDescent="0.3">
      <c r="D13" s="25" t="s">
        <v>72</v>
      </c>
      <c r="E13" s="26">
        <v>310065</v>
      </c>
      <c r="F13" s="26">
        <v>8625</v>
      </c>
      <c r="G13" s="28">
        <v>35.949565217391303</v>
      </c>
    </row>
  </sheetData>
  <mergeCells count="1">
    <mergeCell ref="F1:Q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C11A2-DAE3-4466-8E16-9E8C887BA7CD}">
  <dimension ref="E1:V305"/>
  <sheetViews>
    <sheetView topLeftCell="A20" workbookViewId="0">
      <selection activeCell="R30" sqref="R30"/>
    </sheetView>
  </sheetViews>
  <sheetFormatPr defaultRowHeight="14.4" x14ac:dyDescent="0.3"/>
  <sheetData>
    <row r="1" spans="5:22" x14ac:dyDescent="0.3">
      <c r="E1" s="63" t="s">
        <v>79</v>
      </c>
      <c r="F1" s="63"/>
      <c r="G1" s="63"/>
      <c r="H1" s="63"/>
      <c r="I1" s="63"/>
      <c r="J1" s="63"/>
      <c r="K1" s="63"/>
      <c r="L1" s="63"/>
      <c r="M1" s="63"/>
    </row>
    <row r="2" spans="5:22" x14ac:dyDescent="0.3">
      <c r="E2" s="63"/>
      <c r="F2" s="63"/>
      <c r="G2" s="63"/>
      <c r="H2" s="63"/>
      <c r="I2" s="63"/>
      <c r="J2" s="63"/>
      <c r="K2" s="63"/>
      <c r="L2" s="63"/>
      <c r="M2" s="63"/>
    </row>
    <row r="5" spans="5:22" x14ac:dyDescent="0.3">
      <c r="R5" s="6" t="s">
        <v>11</v>
      </c>
      <c r="S5" s="6" t="s">
        <v>12</v>
      </c>
      <c r="T5" s="6" t="s">
        <v>0</v>
      </c>
      <c r="U5" s="10" t="s">
        <v>1</v>
      </c>
      <c r="V5" s="10" t="s">
        <v>50</v>
      </c>
    </row>
    <row r="6" spans="5:22" x14ac:dyDescent="0.3">
      <c r="R6" t="s">
        <v>40</v>
      </c>
      <c r="S6" t="s">
        <v>37</v>
      </c>
      <c r="T6" t="s">
        <v>30</v>
      </c>
      <c r="U6" s="4">
        <v>1624</v>
      </c>
      <c r="V6" s="5">
        <v>114</v>
      </c>
    </row>
    <row r="7" spans="5:22" x14ac:dyDescent="0.3">
      <c r="R7" t="s">
        <v>8</v>
      </c>
      <c r="S7" t="s">
        <v>35</v>
      </c>
      <c r="T7" t="s">
        <v>32</v>
      </c>
      <c r="U7" s="4">
        <v>6706</v>
      </c>
      <c r="V7" s="5">
        <v>459</v>
      </c>
    </row>
    <row r="8" spans="5:22" x14ac:dyDescent="0.3">
      <c r="R8" t="s">
        <v>9</v>
      </c>
      <c r="S8" t="s">
        <v>35</v>
      </c>
      <c r="T8" t="s">
        <v>4</v>
      </c>
      <c r="U8" s="4">
        <v>959</v>
      </c>
      <c r="V8" s="5">
        <v>147</v>
      </c>
    </row>
    <row r="9" spans="5:22" x14ac:dyDescent="0.3">
      <c r="R9" t="s">
        <v>41</v>
      </c>
      <c r="S9" t="s">
        <v>36</v>
      </c>
      <c r="T9" t="s">
        <v>18</v>
      </c>
      <c r="U9" s="4">
        <v>9632</v>
      </c>
      <c r="V9" s="5">
        <v>288</v>
      </c>
    </row>
    <row r="10" spans="5:22" x14ac:dyDescent="0.3">
      <c r="R10" t="s">
        <v>6</v>
      </c>
      <c r="S10" t="s">
        <v>39</v>
      </c>
      <c r="T10" t="s">
        <v>25</v>
      </c>
      <c r="U10" s="4">
        <v>2100</v>
      </c>
      <c r="V10" s="5">
        <v>414</v>
      </c>
    </row>
    <row r="11" spans="5:22" x14ac:dyDescent="0.3">
      <c r="R11" t="s">
        <v>40</v>
      </c>
      <c r="S11" t="s">
        <v>35</v>
      </c>
      <c r="T11" t="s">
        <v>33</v>
      </c>
      <c r="U11" s="4">
        <v>8869</v>
      </c>
      <c r="V11" s="5">
        <v>432</v>
      </c>
    </row>
    <row r="12" spans="5:22" x14ac:dyDescent="0.3">
      <c r="R12" t="s">
        <v>6</v>
      </c>
      <c r="S12" t="s">
        <v>38</v>
      </c>
      <c r="T12" t="s">
        <v>31</v>
      </c>
      <c r="U12" s="4">
        <v>2681</v>
      </c>
      <c r="V12" s="5">
        <v>54</v>
      </c>
    </row>
    <row r="13" spans="5:22" x14ac:dyDescent="0.3">
      <c r="R13" t="s">
        <v>8</v>
      </c>
      <c r="S13" t="s">
        <v>35</v>
      </c>
      <c r="T13" t="s">
        <v>22</v>
      </c>
      <c r="U13" s="4">
        <v>5012</v>
      </c>
      <c r="V13" s="5">
        <v>210</v>
      </c>
    </row>
    <row r="14" spans="5:22" x14ac:dyDescent="0.3">
      <c r="R14" t="s">
        <v>7</v>
      </c>
      <c r="S14" t="s">
        <v>38</v>
      </c>
      <c r="T14" t="s">
        <v>14</v>
      </c>
      <c r="U14" s="4">
        <v>1281</v>
      </c>
      <c r="V14" s="5">
        <v>75</v>
      </c>
    </row>
    <row r="15" spans="5:22" x14ac:dyDescent="0.3">
      <c r="R15" t="s">
        <v>5</v>
      </c>
      <c r="S15" t="s">
        <v>37</v>
      </c>
      <c r="T15" t="s">
        <v>14</v>
      </c>
      <c r="U15" s="4">
        <v>4991</v>
      </c>
      <c r="V15" s="5">
        <v>12</v>
      </c>
    </row>
    <row r="16" spans="5:22" x14ac:dyDescent="0.3">
      <c r="R16" t="s">
        <v>2</v>
      </c>
      <c r="S16" t="s">
        <v>39</v>
      </c>
      <c r="T16" t="s">
        <v>25</v>
      </c>
      <c r="U16" s="4">
        <v>1785</v>
      </c>
      <c r="V16" s="5">
        <v>462</v>
      </c>
    </row>
    <row r="17" spans="18:22" x14ac:dyDescent="0.3">
      <c r="R17" t="s">
        <v>3</v>
      </c>
      <c r="S17" t="s">
        <v>37</v>
      </c>
      <c r="T17" t="s">
        <v>17</v>
      </c>
      <c r="U17" s="4">
        <v>3983</v>
      </c>
      <c r="V17" s="5">
        <v>144</v>
      </c>
    </row>
    <row r="18" spans="18:22" x14ac:dyDescent="0.3">
      <c r="R18" t="s">
        <v>9</v>
      </c>
      <c r="S18" t="s">
        <v>38</v>
      </c>
      <c r="T18" t="s">
        <v>16</v>
      </c>
      <c r="U18" s="4">
        <v>2646</v>
      </c>
      <c r="V18" s="5">
        <v>120</v>
      </c>
    </row>
    <row r="19" spans="18:22" x14ac:dyDescent="0.3">
      <c r="R19" t="s">
        <v>2</v>
      </c>
      <c r="S19" t="s">
        <v>34</v>
      </c>
      <c r="T19" t="s">
        <v>13</v>
      </c>
      <c r="U19" s="4">
        <v>252</v>
      </c>
      <c r="V19" s="5">
        <v>54</v>
      </c>
    </row>
    <row r="20" spans="18:22" x14ac:dyDescent="0.3">
      <c r="R20" t="s">
        <v>3</v>
      </c>
      <c r="S20" t="s">
        <v>35</v>
      </c>
      <c r="T20" t="s">
        <v>25</v>
      </c>
      <c r="U20" s="4">
        <v>2464</v>
      </c>
      <c r="V20" s="5">
        <v>234</v>
      </c>
    </row>
    <row r="21" spans="18:22" x14ac:dyDescent="0.3">
      <c r="R21" t="s">
        <v>3</v>
      </c>
      <c r="S21" t="s">
        <v>35</v>
      </c>
      <c r="T21" t="s">
        <v>29</v>
      </c>
      <c r="U21" s="4">
        <v>2114</v>
      </c>
      <c r="V21" s="5">
        <v>66</v>
      </c>
    </row>
    <row r="22" spans="18:22" x14ac:dyDescent="0.3">
      <c r="R22" t="s">
        <v>6</v>
      </c>
      <c r="S22" t="s">
        <v>37</v>
      </c>
      <c r="T22" t="s">
        <v>31</v>
      </c>
      <c r="U22" s="4">
        <v>7693</v>
      </c>
      <c r="V22" s="5">
        <v>87</v>
      </c>
    </row>
    <row r="23" spans="18:22" x14ac:dyDescent="0.3">
      <c r="R23" t="s">
        <v>5</v>
      </c>
      <c r="S23" t="s">
        <v>34</v>
      </c>
      <c r="T23" t="s">
        <v>20</v>
      </c>
      <c r="U23" s="4">
        <v>15610</v>
      </c>
      <c r="V23" s="5">
        <v>339</v>
      </c>
    </row>
    <row r="24" spans="18:22" x14ac:dyDescent="0.3">
      <c r="R24" t="s">
        <v>41</v>
      </c>
      <c r="S24" t="s">
        <v>34</v>
      </c>
      <c r="T24" t="s">
        <v>22</v>
      </c>
      <c r="U24" s="4">
        <v>336</v>
      </c>
      <c r="V24" s="5">
        <v>144</v>
      </c>
    </row>
    <row r="25" spans="18:22" x14ac:dyDescent="0.3">
      <c r="R25" t="s">
        <v>2</v>
      </c>
      <c r="S25" t="s">
        <v>39</v>
      </c>
      <c r="T25" t="s">
        <v>20</v>
      </c>
      <c r="U25" s="4">
        <v>9443</v>
      </c>
      <c r="V25" s="5">
        <v>162</v>
      </c>
    </row>
    <row r="26" spans="18:22" x14ac:dyDescent="0.3">
      <c r="R26" t="s">
        <v>9</v>
      </c>
      <c r="S26" t="s">
        <v>34</v>
      </c>
      <c r="T26" t="s">
        <v>23</v>
      </c>
      <c r="U26" s="4">
        <v>8155</v>
      </c>
      <c r="V26" s="5">
        <v>90</v>
      </c>
    </row>
    <row r="27" spans="18:22" x14ac:dyDescent="0.3">
      <c r="R27" t="s">
        <v>8</v>
      </c>
      <c r="S27" t="s">
        <v>38</v>
      </c>
      <c r="T27" t="s">
        <v>23</v>
      </c>
      <c r="U27" s="4">
        <v>1701</v>
      </c>
      <c r="V27" s="5">
        <v>234</v>
      </c>
    </row>
    <row r="28" spans="18:22" x14ac:dyDescent="0.3">
      <c r="R28" t="s">
        <v>10</v>
      </c>
      <c r="S28" t="s">
        <v>38</v>
      </c>
      <c r="T28" t="s">
        <v>22</v>
      </c>
      <c r="U28" s="4">
        <v>2205</v>
      </c>
      <c r="V28" s="5">
        <v>141</v>
      </c>
    </row>
    <row r="29" spans="18:22" x14ac:dyDescent="0.3">
      <c r="R29" t="s">
        <v>8</v>
      </c>
      <c r="S29" t="s">
        <v>37</v>
      </c>
      <c r="T29" t="s">
        <v>19</v>
      </c>
      <c r="U29" s="4">
        <v>1771</v>
      </c>
      <c r="V29" s="5">
        <v>204</v>
      </c>
    </row>
    <row r="30" spans="18:22" x14ac:dyDescent="0.3">
      <c r="R30" t="s">
        <v>41</v>
      </c>
      <c r="S30" t="s">
        <v>35</v>
      </c>
      <c r="T30" t="s">
        <v>15</v>
      </c>
      <c r="U30" s="4">
        <v>2114</v>
      </c>
      <c r="V30" s="5">
        <v>186</v>
      </c>
    </row>
    <row r="31" spans="18:22" x14ac:dyDescent="0.3">
      <c r="R31" t="s">
        <v>41</v>
      </c>
      <c r="S31" t="s">
        <v>36</v>
      </c>
      <c r="T31" t="s">
        <v>13</v>
      </c>
      <c r="U31" s="4">
        <v>10311</v>
      </c>
      <c r="V31" s="5">
        <v>231</v>
      </c>
    </row>
    <row r="32" spans="18:22" x14ac:dyDescent="0.3">
      <c r="R32" t="s">
        <v>3</v>
      </c>
      <c r="S32" t="s">
        <v>39</v>
      </c>
      <c r="T32" t="s">
        <v>16</v>
      </c>
      <c r="U32" s="4">
        <v>21</v>
      </c>
      <c r="V32" s="5">
        <v>168</v>
      </c>
    </row>
    <row r="33" spans="18:22" x14ac:dyDescent="0.3">
      <c r="R33" t="s">
        <v>10</v>
      </c>
      <c r="S33" t="s">
        <v>35</v>
      </c>
      <c r="T33" t="s">
        <v>20</v>
      </c>
      <c r="U33" s="4">
        <v>1974</v>
      </c>
      <c r="V33" s="5">
        <v>195</v>
      </c>
    </row>
    <row r="34" spans="18:22" x14ac:dyDescent="0.3">
      <c r="R34" t="s">
        <v>5</v>
      </c>
      <c r="S34" t="s">
        <v>36</v>
      </c>
      <c r="T34" t="s">
        <v>23</v>
      </c>
      <c r="U34" s="4">
        <v>6314</v>
      </c>
      <c r="V34" s="5">
        <v>15</v>
      </c>
    </row>
    <row r="35" spans="18:22" x14ac:dyDescent="0.3">
      <c r="R35" t="s">
        <v>10</v>
      </c>
      <c r="S35" t="s">
        <v>37</v>
      </c>
      <c r="T35" t="s">
        <v>23</v>
      </c>
      <c r="U35" s="4">
        <v>4683</v>
      </c>
      <c r="V35" s="5">
        <v>30</v>
      </c>
    </row>
    <row r="36" spans="18:22" x14ac:dyDescent="0.3">
      <c r="R36" t="s">
        <v>41</v>
      </c>
      <c r="S36" t="s">
        <v>37</v>
      </c>
      <c r="T36" t="s">
        <v>24</v>
      </c>
      <c r="U36" s="4">
        <v>6398</v>
      </c>
      <c r="V36" s="5">
        <v>102</v>
      </c>
    </row>
    <row r="37" spans="18:22" x14ac:dyDescent="0.3">
      <c r="R37" t="s">
        <v>2</v>
      </c>
      <c r="S37" t="s">
        <v>35</v>
      </c>
      <c r="T37" t="s">
        <v>19</v>
      </c>
      <c r="U37" s="4">
        <v>553</v>
      </c>
      <c r="V37" s="5">
        <v>15</v>
      </c>
    </row>
    <row r="38" spans="18:22" x14ac:dyDescent="0.3">
      <c r="R38" t="s">
        <v>8</v>
      </c>
      <c r="S38" t="s">
        <v>39</v>
      </c>
      <c r="T38" t="s">
        <v>30</v>
      </c>
      <c r="U38" s="4">
        <v>7021</v>
      </c>
      <c r="V38" s="5">
        <v>183</v>
      </c>
    </row>
    <row r="39" spans="18:22" x14ac:dyDescent="0.3">
      <c r="R39" t="s">
        <v>40</v>
      </c>
      <c r="S39" t="s">
        <v>39</v>
      </c>
      <c r="T39" t="s">
        <v>22</v>
      </c>
      <c r="U39" s="4">
        <v>5817</v>
      </c>
      <c r="V39" s="5">
        <v>12</v>
      </c>
    </row>
    <row r="40" spans="18:22" x14ac:dyDescent="0.3">
      <c r="R40" t="s">
        <v>41</v>
      </c>
      <c r="S40" t="s">
        <v>39</v>
      </c>
      <c r="T40" t="s">
        <v>14</v>
      </c>
      <c r="U40" s="4">
        <v>3976</v>
      </c>
      <c r="V40" s="5">
        <v>72</v>
      </c>
    </row>
    <row r="41" spans="18:22" x14ac:dyDescent="0.3">
      <c r="R41" t="s">
        <v>6</v>
      </c>
      <c r="S41" t="s">
        <v>38</v>
      </c>
      <c r="T41" t="s">
        <v>27</v>
      </c>
      <c r="U41" s="4">
        <v>1134</v>
      </c>
      <c r="V41" s="5">
        <v>282</v>
      </c>
    </row>
    <row r="42" spans="18:22" x14ac:dyDescent="0.3">
      <c r="R42" t="s">
        <v>2</v>
      </c>
      <c r="S42" t="s">
        <v>39</v>
      </c>
      <c r="T42" t="s">
        <v>28</v>
      </c>
      <c r="U42" s="4">
        <v>6027</v>
      </c>
      <c r="V42" s="5">
        <v>144</v>
      </c>
    </row>
    <row r="43" spans="18:22" x14ac:dyDescent="0.3">
      <c r="R43" t="s">
        <v>6</v>
      </c>
      <c r="S43" t="s">
        <v>37</v>
      </c>
      <c r="T43" t="s">
        <v>16</v>
      </c>
      <c r="U43" s="4">
        <v>1904</v>
      </c>
      <c r="V43" s="5">
        <v>405</v>
      </c>
    </row>
    <row r="44" spans="18:22" x14ac:dyDescent="0.3">
      <c r="R44" t="s">
        <v>7</v>
      </c>
      <c r="S44" t="s">
        <v>34</v>
      </c>
      <c r="T44" t="s">
        <v>32</v>
      </c>
      <c r="U44" s="4">
        <v>3262</v>
      </c>
      <c r="V44" s="5">
        <v>75</v>
      </c>
    </row>
    <row r="45" spans="18:22" x14ac:dyDescent="0.3">
      <c r="R45" t="s">
        <v>40</v>
      </c>
      <c r="S45" t="s">
        <v>34</v>
      </c>
      <c r="T45" t="s">
        <v>27</v>
      </c>
      <c r="U45" s="4">
        <v>2289</v>
      </c>
      <c r="V45" s="5">
        <v>135</v>
      </c>
    </row>
    <row r="46" spans="18:22" x14ac:dyDescent="0.3">
      <c r="R46" t="s">
        <v>5</v>
      </c>
      <c r="S46" t="s">
        <v>34</v>
      </c>
      <c r="T46" t="s">
        <v>27</v>
      </c>
      <c r="U46" s="4">
        <v>6986</v>
      </c>
      <c r="V46" s="5">
        <v>21</v>
      </c>
    </row>
    <row r="47" spans="18:22" x14ac:dyDescent="0.3">
      <c r="R47" t="s">
        <v>2</v>
      </c>
      <c r="S47" t="s">
        <v>38</v>
      </c>
      <c r="T47" t="s">
        <v>23</v>
      </c>
      <c r="U47" s="4">
        <v>4417</v>
      </c>
      <c r="V47" s="5">
        <v>153</v>
      </c>
    </row>
    <row r="48" spans="18:22" x14ac:dyDescent="0.3">
      <c r="R48" t="s">
        <v>6</v>
      </c>
      <c r="S48" t="s">
        <v>34</v>
      </c>
      <c r="T48" t="s">
        <v>15</v>
      </c>
      <c r="U48" s="4">
        <v>1442</v>
      </c>
      <c r="V48" s="5">
        <v>15</v>
      </c>
    </row>
    <row r="49" spans="18:22" x14ac:dyDescent="0.3">
      <c r="R49" t="s">
        <v>3</v>
      </c>
      <c r="S49" t="s">
        <v>35</v>
      </c>
      <c r="T49" t="s">
        <v>14</v>
      </c>
      <c r="U49" s="4">
        <v>2415</v>
      </c>
      <c r="V49" s="5">
        <v>255</v>
      </c>
    </row>
    <row r="50" spans="18:22" x14ac:dyDescent="0.3">
      <c r="R50" t="s">
        <v>2</v>
      </c>
      <c r="S50" t="s">
        <v>37</v>
      </c>
      <c r="T50" t="s">
        <v>19</v>
      </c>
      <c r="U50" s="4">
        <v>238</v>
      </c>
      <c r="V50" s="5">
        <v>18</v>
      </c>
    </row>
    <row r="51" spans="18:22" x14ac:dyDescent="0.3">
      <c r="R51" t="s">
        <v>6</v>
      </c>
      <c r="S51" t="s">
        <v>37</v>
      </c>
      <c r="T51" t="s">
        <v>23</v>
      </c>
      <c r="U51" s="4">
        <v>4949</v>
      </c>
      <c r="V51" s="5">
        <v>189</v>
      </c>
    </row>
    <row r="52" spans="18:22" x14ac:dyDescent="0.3">
      <c r="R52" t="s">
        <v>5</v>
      </c>
      <c r="S52" t="s">
        <v>38</v>
      </c>
      <c r="T52" t="s">
        <v>32</v>
      </c>
      <c r="U52" s="4">
        <v>5075</v>
      </c>
      <c r="V52" s="5">
        <v>21</v>
      </c>
    </row>
    <row r="53" spans="18:22" x14ac:dyDescent="0.3">
      <c r="R53" t="s">
        <v>3</v>
      </c>
      <c r="S53" t="s">
        <v>36</v>
      </c>
      <c r="T53" t="s">
        <v>16</v>
      </c>
      <c r="U53" s="4">
        <v>9198</v>
      </c>
      <c r="V53" s="5">
        <v>36</v>
      </c>
    </row>
    <row r="54" spans="18:22" x14ac:dyDescent="0.3">
      <c r="R54" t="s">
        <v>6</v>
      </c>
      <c r="S54" t="s">
        <v>34</v>
      </c>
      <c r="T54" t="s">
        <v>29</v>
      </c>
      <c r="U54" s="4">
        <v>3339</v>
      </c>
      <c r="V54" s="5">
        <v>75</v>
      </c>
    </row>
    <row r="55" spans="18:22" x14ac:dyDescent="0.3">
      <c r="R55" t="s">
        <v>40</v>
      </c>
      <c r="S55" t="s">
        <v>34</v>
      </c>
      <c r="T55" t="s">
        <v>17</v>
      </c>
      <c r="U55" s="4">
        <v>5019</v>
      </c>
      <c r="V55" s="5">
        <v>156</v>
      </c>
    </row>
    <row r="56" spans="18:22" x14ac:dyDescent="0.3">
      <c r="R56" t="s">
        <v>5</v>
      </c>
      <c r="S56" t="s">
        <v>36</v>
      </c>
      <c r="T56" t="s">
        <v>16</v>
      </c>
      <c r="U56" s="4">
        <v>16184</v>
      </c>
      <c r="V56" s="5">
        <v>39</v>
      </c>
    </row>
    <row r="57" spans="18:22" x14ac:dyDescent="0.3">
      <c r="R57" t="s">
        <v>6</v>
      </c>
      <c r="S57" t="s">
        <v>36</v>
      </c>
      <c r="T57" t="s">
        <v>21</v>
      </c>
      <c r="U57" s="4">
        <v>497</v>
      </c>
      <c r="V57" s="5">
        <v>63</v>
      </c>
    </row>
    <row r="58" spans="18:22" x14ac:dyDescent="0.3">
      <c r="R58" t="s">
        <v>2</v>
      </c>
      <c r="S58" t="s">
        <v>36</v>
      </c>
      <c r="T58" t="s">
        <v>29</v>
      </c>
      <c r="U58" s="4">
        <v>8211</v>
      </c>
      <c r="V58" s="5">
        <v>75</v>
      </c>
    </row>
    <row r="59" spans="18:22" x14ac:dyDescent="0.3">
      <c r="R59" t="s">
        <v>2</v>
      </c>
      <c r="S59" t="s">
        <v>38</v>
      </c>
      <c r="T59" t="s">
        <v>28</v>
      </c>
      <c r="U59" s="4">
        <v>6580</v>
      </c>
      <c r="V59" s="5">
        <v>183</v>
      </c>
    </row>
    <row r="60" spans="18:22" x14ac:dyDescent="0.3">
      <c r="R60" t="s">
        <v>41</v>
      </c>
      <c r="S60" t="s">
        <v>35</v>
      </c>
      <c r="T60" t="s">
        <v>13</v>
      </c>
      <c r="U60" s="4">
        <v>4760</v>
      </c>
      <c r="V60" s="5">
        <v>69</v>
      </c>
    </row>
    <row r="61" spans="18:22" x14ac:dyDescent="0.3">
      <c r="R61" t="s">
        <v>40</v>
      </c>
      <c r="S61" t="s">
        <v>36</v>
      </c>
      <c r="T61" t="s">
        <v>25</v>
      </c>
      <c r="U61" s="4">
        <v>5439</v>
      </c>
      <c r="V61" s="5">
        <v>30</v>
      </c>
    </row>
    <row r="62" spans="18:22" x14ac:dyDescent="0.3">
      <c r="R62" t="s">
        <v>41</v>
      </c>
      <c r="S62" t="s">
        <v>34</v>
      </c>
      <c r="T62" t="s">
        <v>17</v>
      </c>
      <c r="U62" s="4">
        <v>1463</v>
      </c>
      <c r="V62" s="5">
        <v>39</v>
      </c>
    </row>
    <row r="63" spans="18:22" x14ac:dyDescent="0.3">
      <c r="R63" t="s">
        <v>3</v>
      </c>
      <c r="S63" t="s">
        <v>34</v>
      </c>
      <c r="T63" t="s">
        <v>32</v>
      </c>
      <c r="U63" s="4">
        <v>7777</v>
      </c>
      <c r="V63" s="5">
        <v>504</v>
      </c>
    </row>
    <row r="64" spans="18:22" x14ac:dyDescent="0.3">
      <c r="R64" t="s">
        <v>9</v>
      </c>
      <c r="S64" t="s">
        <v>37</v>
      </c>
      <c r="T64" t="s">
        <v>29</v>
      </c>
      <c r="U64" s="4">
        <v>1085</v>
      </c>
      <c r="V64" s="5">
        <v>273</v>
      </c>
    </row>
    <row r="65" spans="18:22" x14ac:dyDescent="0.3">
      <c r="R65" t="s">
        <v>5</v>
      </c>
      <c r="S65" t="s">
        <v>37</v>
      </c>
      <c r="T65" t="s">
        <v>31</v>
      </c>
      <c r="U65" s="4">
        <v>182</v>
      </c>
      <c r="V65" s="5">
        <v>48</v>
      </c>
    </row>
    <row r="66" spans="18:22" x14ac:dyDescent="0.3">
      <c r="R66" t="s">
        <v>6</v>
      </c>
      <c r="S66" t="s">
        <v>34</v>
      </c>
      <c r="T66" t="s">
        <v>27</v>
      </c>
      <c r="U66" s="4">
        <v>4242</v>
      </c>
      <c r="V66" s="5">
        <v>207</v>
      </c>
    </row>
    <row r="67" spans="18:22" x14ac:dyDescent="0.3">
      <c r="R67" t="s">
        <v>6</v>
      </c>
      <c r="S67" t="s">
        <v>36</v>
      </c>
      <c r="T67" t="s">
        <v>32</v>
      </c>
      <c r="U67" s="4">
        <v>6118</v>
      </c>
      <c r="V67" s="5">
        <v>9</v>
      </c>
    </row>
    <row r="68" spans="18:22" x14ac:dyDescent="0.3">
      <c r="R68" t="s">
        <v>10</v>
      </c>
      <c r="S68" t="s">
        <v>36</v>
      </c>
      <c r="T68" t="s">
        <v>23</v>
      </c>
      <c r="U68" s="4">
        <v>2317</v>
      </c>
      <c r="V68" s="5">
        <v>261</v>
      </c>
    </row>
    <row r="69" spans="18:22" x14ac:dyDescent="0.3">
      <c r="R69" t="s">
        <v>6</v>
      </c>
      <c r="S69" t="s">
        <v>38</v>
      </c>
      <c r="T69" t="s">
        <v>16</v>
      </c>
      <c r="U69" s="4">
        <v>938</v>
      </c>
      <c r="V69" s="5">
        <v>6</v>
      </c>
    </row>
    <row r="70" spans="18:22" x14ac:dyDescent="0.3">
      <c r="R70" t="s">
        <v>8</v>
      </c>
      <c r="S70" t="s">
        <v>37</v>
      </c>
      <c r="T70" t="s">
        <v>15</v>
      </c>
      <c r="U70" s="4">
        <v>9709</v>
      </c>
      <c r="V70" s="5">
        <v>30</v>
      </c>
    </row>
    <row r="71" spans="18:22" x14ac:dyDescent="0.3">
      <c r="R71" t="s">
        <v>7</v>
      </c>
      <c r="S71" t="s">
        <v>34</v>
      </c>
      <c r="T71" t="s">
        <v>20</v>
      </c>
      <c r="U71" s="4">
        <v>2205</v>
      </c>
      <c r="V71" s="5">
        <v>138</v>
      </c>
    </row>
    <row r="72" spans="18:22" x14ac:dyDescent="0.3">
      <c r="R72" t="s">
        <v>7</v>
      </c>
      <c r="S72" t="s">
        <v>37</v>
      </c>
      <c r="T72" t="s">
        <v>17</v>
      </c>
      <c r="U72" s="4">
        <v>4487</v>
      </c>
      <c r="V72" s="5">
        <v>111</v>
      </c>
    </row>
    <row r="73" spans="18:22" x14ac:dyDescent="0.3">
      <c r="R73" t="s">
        <v>5</v>
      </c>
      <c r="S73" t="s">
        <v>35</v>
      </c>
      <c r="T73" t="s">
        <v>18</v>
      </c>
      <c r="U73" s="4">
        <v>2415</v>
      </c>
      <c r="V73" s="5">
        <v>15</v>
      </c>
    </row>
    <row r="74" spans="18:22" x14ac:dyDescent="0.3">
      <c r="R74" t="s">
        <v>40</v>
      </c>
      <c r="S74" t="s">
        <v>34</v>
      </c>
      <c r="T74" t="s">
        <v>19</v>
      </c>
      <c r="U74" s="4">
        <v>4018</v>
      </c>
      <c r="V74" s="5">
        <v>162</v>
      </c>
    </row>
    <row r="75" spans="18:22" x14ac:dyDescent="0.3">
      <c r="R75" t="s">
        <v>5</v>
      </c>
      <c r="S75" t="s">
        <v>34</v>
      </c>
      <c r="T75" t="s">
        <v>19</v>
      </c>
      <c r="U75" s="4">
        <v>861</v>
      </c>
      <c r="V75" s="5">
        <v>195</v>
      </c>
    </row>
    <row r="76" spans="18:22" x14ac:dyDescent="0.3">
      <c r="R76" t="s">
        <v>10</v>
      </c>
      <c r="S76" t="s">
        <v>38</v>
      </c>
      <c r="T76" t="s">
        <v>14</v>
      </c>
      <c r="U76" s="4">
        <v>5586</v>
      </c>
      <c r="V76" s="5">
        <v>525</v>
      </c>
    </row>
    <row r="77" spans="18:22" x14ac:dyDescent="0.3">
      <c r="R77" t="s">
        <v>7</v>
      </c>
      <c r="S77" t="s">
        <v>34</v>
      </c>
      <c r="T77" t="s">
        <v>33</v>
      </c>
      <c r="U77" s="4">
        <v>2226</v>
      </c>
      <c r="V77" s="5">
        <v>48</v>
      </c>
    </row>
    <row r="78" spans="18:22" x14ac:dyDescent="0.3">
      <c r="R78" t="s">
        <v>9</v>
      </c>
      <c r="S78" t="s">
        <v>34</v>
      </c>
      <c r="T78" t="s">
        <v>28</v>
      </c>
      <c r="U78" s="4">
        <v>14329</v>
      </c>
      <c r="V78" s="5">
        <v>150</v>
      </c>
    </row>
    <row r="79" spans="18:22" x14ac:dyDescent="0.3">
      <c r="R79" t="s">
        <v>9</v>
      </c>
      <c r="S79" t="s">
        <v>34</v>
      </c>
      <c r="T79" t="s">
        <v>20</v>
      </c>
      <c r="U79" s="4">
        <v>8463</v>
      </c>
      <c r="V79" s="5">
        <v>492</v>
      </c>
    </row>
    <row r="80" spans="18:22" x14ac:dyDescent="0.3">
      <c r="R80" t="s">
        <v>5</v>
      </c>
      <c r="S80" t="s">
        <v>34</v>
      </c>
      <c r="T80" t="s">
        <v>29</v>
      </c>
      <c r="U80" s="4">
        <v>2891</v>
      </c>
      <c r="V80" s="5">
        <v>102</v>
      </c>
    </row>
    <row r="81" spans="18:22" x14ac:dyDescent="0.3">
      <c r="R81" t="s">
        <v>3</v>
      </c>
      <c r="S81" t="s">
        <v>36</v>
      </c>
      <c r="T81" t="s">
        <v>23</v>
      </c>
      <c r="U81" s="4">
        <v>3773</v>
      </c>
      <c r="V81" s="5">
        <v>165</v>
      </c>
    </row>
    <row r="82" spans="18:22" x14ac:dyDescent="0.3">
      <c r="R82" t="s">
        <v>41</v>
      </c>
      <c r="S82" t="s">
        <v>36</v>
      </c>
      <c r="T82" t="s">
        <v>28</v>
      </c>
      <c r="U82" s="4">
        <v>854</v>
      </c>
      <c r="V82" s="5">
        <v>309</v>
      </c>
    </row>
    <row r="83" spans="18:22" x14ac:dyDescent="0.3">
      <c r="R83" t="s">
        <v>6</v>
      </c>
      <c r="S83" t="s">
        <v>36</v>
      </c>
      <c r="T83" t="s">
        <v>17</v>
      </c>
      <c r="U83" s="4">
        <v>4970</v>
      </c>
      <c r="V83" s="5">
        <v>156</v>
      </c>
    </row>
    <row r="84" spans="18:22" x14ac:dyDescent="0.3">
      <c r="R84" t="s">
        <v>9</v>
      </c>
      <c r="S84" t="s">
        <v>35</v>
      </c>
      <c r="T84" t="s">
        <v>26</v>
      </c>
      <c r="U84" s="4">
        <v>98</v>
      </c>
      <c r="V84" s="5">
        <v>159</v>
      </c>
    </row>
    <row r="85" spans="18:22" x14ac:dyDescent="0.3">
      <c r="R85" t="s">
        <v>5</v>
      </c>
      <c r="S85" t="s">
        <v>35</v>
      </c>
      <c r="T85" t="s">
        <v>15</v>
      </c>
      <c r="U85" s="4">
        <v>13391</v>
      </c>
      <c r="V85" s="5">
        <v>201</v>
      </c>
    </row>
    <row r="86" spans="18:22" x14ac:dyDescent="0.3">
      <c r="R86" t="s">
        <v>8</v>
      </c>
      <c r="S86" t="s">
        <v>39</v>
      </c>
      <c r="T86" t="s">
        <v>31</v>
      </c>
      <c r="U86" s="4">
        <v>8890</v>
      </c>
      <c r="V86" s="5">
        <v>210</v>
      </c>
    </row>
    <row r="87" spans="18:22" x14ac:dyDescent="0.3">
      <c r="R87" t="s">
        <v>2</v>
      </c>
      <c r="S87" t="s">
        <v>38</v>
      </c>
      <c r="T87" t="s">
        <v>13</v>
      </c>
      <c r="U87" s="4">
        <v>56</v>
      </c>
      <c r="V87" s="5">
        <v>51</v>
      </c>
    </row>
    <row r="88" spans="18:22" x14ac:dyDescent="0.3">
      <c r="R88" t="s">
        <v>3</v>
      </c>
      <c r="S88" t="s">
        <v>36</v>
      </c>
      <c r="T88" t="s">
        <v>25</v>
      </c>
      <c r="U88" s="4">
        <v>3339</v>
      </c>
      <c r="V88" s="5">
        <v>39</v>
      </c>
    </row>
    <row r="89" spans="18:22" x14ac:dyDescent="0.3">
      <c r="R89" t="s">
        <v>10</v>
      </c>
      <c r="S89" t="s">
        <v>35</v>
      </c>
      <c r="T89" t="s">
        <v>18</v>
      </c>
      <c r="U89" s="4">
        <v>3808</v>
      </c>
      <c r="V89" s="5">
        <v>279</v>
      </c>
    </row>
    <row r="90" spans="18:22" x14ac:dyDescent="0.3">
      <c r="R90" t="s">
        <v>10</v>
      </c>
      <c r="S90" t="s">
        <v>38</v>
      </c>
      <c r="T90" t="s">
        <v>13</v>
      </c>
      <c r="U90" s="4">
        <v>63</v>
      </c>
      <c r="V90" s="5">
        <v>123</v>
      </c>
    </row>
    <row r="91" spans="18:22" x14ac:dyDescent="0.3">
      <c r="R91" t="s">
        <v>2</v>
      </c>
      <c r="S91" t="s">
        <v>39</v>
      </c>
      <c r="T91" t="s">
        <v>27</v>
      </c>
      <c r="U91" s="4">
        <v>7812</v>
      </c>
      <c r="V91" s="5">
        <v>81</v>
      </c>
    </row>
    <row r="92" spans="18:22" x14ac:dyDescent="0.3">
      <c r="R92" t="s">
        <v>40</v>
      </c>
      <c r="S92" t="s">
        <v>37</v>
      </c>
      <c r="T92" t="s">
        <v>19</v>
      </c>
      <c r="U92" s="4">
        <v>7693</v>
      </c>
      <c r="V92" s="5">
        <v>21</v>
      </c>
    </row>
    <row r="93" spans="18:22" x14ac:dyDescent="0.3">
      <c r="R93" t="s">
        <v>3</v>
      </c>
      <c r="S93" t="s">
        <v>36</v>
      </c>
      <c r="T93" t="s">
        <v>28</v>
      </c>
      <c r="U93" s="4">
        <v>973</v>
      </c>
      <c r="V93" s="5">
        <v>162</v>
      </c>
    </row>
    <row r="94" spans="18:22" x14ac:dyDescent="0.3">
      <c r="R94" t="s">
        <v>10</v>
      </c>
      <c r="S94" t="s">
        <v>35</v>
      </c>
      <c r="T94" t="s">
        <v>21</v>
      </c>
      <c r="U94" s="4">
        <v>567</v>
      </c>
      <c r="V94" s="5">
        <v>228</v>
      </c>
    </row>
    <row r="95" spans="18:22" x14ac:dyDescent="0.3">
      <c r="R95" t="s">
        <v>10</v>
      </c>
      <c r="S95" t="s">
        <v>36</v>
      </c>
      <c r="T95" t="s">
        <v>29</v>
      </c>
      <c r="U95" s="4">
        <v>2471</v>
      </c>
      <c r="V95" s="5">
        <v>342</v>
      </c>
    </row>
    <row r="96" spans="18:22" x14ac:dyDescent="0.3">
      <c r="R96" t="s">
        <v>5</v>
      </c>
      <c r="S96" t="s">
        <v>38</v>
      </c>
      <c r="T96" t="s">
        <v>13</v>
      </c>
      <c r="U96" s="4">
        <v>7189</v>
      </c>
      <c r="V96" s="5">
        <v>54</v>
      </c>
    </row>
    <row r="97" spans="18:22" x14ac:dyDescent="0.3">
      <c r="R97" t="s">
        <v>41</v>
      </c>
      <c r="S97" t="s">
        <v>35</v>
      </c>
      <c r="T97" t="s">
        <v>28</v>
      </c>
      <c r="U97" s="4">
        <v>7455</v>
      </c>
      <c r="V97" s="5">
        <v>216</v>
      </c>
    </row>
    <row r="98" spans="18:22" x14ac:dyDescent="0.3">
      <c r="R98" t="s">
        <v>3</v>
      </c>
      <c r="S98" t="s">
        <v>34</v>
      </c>
      <c r="T98" t="s">
        <v>26</v>
      </c>
      <c r="U98" s="4">
        <v>3108</v>
      </c>
      <c r="V98" s="5">
        <v>54</v>
      </c>
    </row>
    <row r="99" spans="18:22" x14ac:dyDescent="0.3">
      <c r="R99" t="s">
        <v>6</v>
      </c>
      <c r="S99" t="s">
        <v>38</v>
      </c>
      <c r="T99" t="s">
        <v>25</v>
      </c>
      <c r="U99" s="4">
        <v>469</v>
      </c>
      <c r="V99" s="5">
        <v>75</v>
      </c>
    </row>
    <row r="100" spans="18:22" x14ac:dyDescent="0.3">
      <c r="R100" t="s">
        <v>9</v>
      </c>
      <c r="S100" t="s">
        <v>37</v>
      </c>
      <c r="T100" t="s">
        <v>23</v>
      </c>
      <c r="U100" s="4">
        <v>2737</v>
      </c>
      <c r="V100" s="5">
        <v>93</v>
      </c>
    </row>
    <row r="101" spans="18:22" x14ac:dyDescent="0.3">
      <c r="R101" t="s">
        <v>9</v>
      </c>
      <c r="S101" t="s">
        <v>37</v>
      </c>
      <c r="T101" t="s">
        <v>25</v>
      </c>
      <c r="U101" s="4">
        <v>4305</v>
      </c>
      <c r="V101" s="5">
        <v>156</v>
      </c>
    </row>
    <row r="102" spans="18:22" x14ac:dyDescent="0.3">
      <c r="R102" t="s">
        <v>9</v>
      </c>
      <c r="S102" t="s">
        <v>38</v>
      </c>
      <c r="T102" t="s">
        <v>17</v>
      </c>
      <c r="U102" s="4">
        <v>2408</v>
      </c>
      <c r="V102" s="5">
        <v>9</v>
      </c>
    </row>
    <row r="103" spans="18:22" x14ac:dyDescent="0.3">
      <c r="R103" t="s">
        <v>3</v>
      </c>
      <c r="S103" t="s">
        <v>36</v>
      </c>
      <c r="T103" t="s">
        <v>19</v>
      </c>
      <c r="U103" s="4">
        <v>1281</v>
      </c>
      <c r="V103" s="5">
        <v>18</v>
      </c>
    </row>
    <row r="104" spans="18:22" x14ac:dyDescent="0.3">
      <c r="R104" t="s">
        <v>40</v>
      </c>
      <c r="S104" t="s">
        <v>35</v>
      </c>
      <c r="T104" t="s">
        <v>32</v>
      </c>
      <c r="U104" s="4">
        <v>12348</v>
      </c>
      <c r="V104" s="5">
        <v>234</v>
      </c>
    </row>
    <row r="105" spans="18:22" x14ac:dyDescent="0.3">
      <c r="R105" t="s">
        <v>3</v>
      </c>
      <c r="S105" t="s">
        <v>34</v>
      </c>
      <c r="T105" t="s">
        <v>28</v>
      </c>
      <c r="U105" s="4">
        <v>3689</v>
      </c>
      <c r="V105" s="5">
        <v>312</v>
      </c>
    </row>
    <row r="106" spans="18:22" x14ac:dyDescent="0.3">
      <c r="R106" t="s">
        <v>7</v>
      </c>
      <c r="S106" t="s">
        <v>36</v>
      </c>
      <c r="T106" t="s">
        <v>19</v>
      </c>
      <c r="U106" s="4">
        <v>2870</v>
      </c>
      <c r="V106" s="5">
        <v>300</v>
      </c>
    </row>
    <row r="107" spans="18:22" x14ac:dyDescent="0.3">
      <c r="R107" t="s">
        <v>2</v>
      </c>
      <c r="S107" t="s">
        <v>36</v>
      </c>
      <c r="T107" t="s">
        <v>27</v>
      </c>
      <c r="U107" s="4">
        <v>798</v>
      </c>
      <c r="V107" s="5">
        <v>519</v>
      </c>
    </row>
    <row r="108" spans="18:22" x14ac:dyDescent="0.3">
      <c r="R108" t="s">
        <v>41</v>
      </c>
      <c r="S108" t="s">
        <v>37</v>
      </c>
      <c r="T108" t="s">
        <v>21</v>
      </c>
      <c r="U108" s="4">
        <v>2933</v>
      </c>
      <c r="V108" s="5">
        <v>9</v>
      </c>
    </row>
    <row r="109" spans="18:22" x14ac:dyDescent="0.3">
      <c r="R109" t="s">
        <v>5</v>
      </c>
      <c r="S109" t="s">
        <v>35</v>
      </c>
      <c r="T109" t="s">
        <v>4</v>
      </c>
      <c r="U109" s="4">
        <v>2744</v>
      </c>
      <c r="V109" s="5">
        <v>9</v>
      </c>
    </row>
    <row r="110" spans="18:22" x14ac:dyDescent="0.3">
      <c r="R110" t="s">
        <v>40</v>
      </c>
      <c r="S110" t="s">
        <v>36</v>
      </c>
      <c r="T110" t="s">
        <v>33</v>
      </c>
      <c r="U110" s="4">
        <v>9772</v>
      </c>
      <c r="V110" s="5">
        <v>90</v>
      </c>
    </row>
    <row r="111" spans="18:22" x14ac:dyDescent="0.3">
      <c r="R111" t="s">
        <v>7</v>
      </c>
      <c r="S111" t="s">
        <v>34</v>
      </c>
      <c r="T111" t="s">
        <v>25</v>
      </c>
      <c r="U111" s="4">
        <v>1568</v>
      </c>
      <c r="V111" s="5">
        <v>96</v>
      </c>
    </row>
    <row r="112" spans="18:22" x14ac:dyDescent="0.3">
      <c r="R112" t="s">
        <v>2</v>
      </c>
      <c r="S112" t="s">
        <v>36</v>
      </c>
      <c r="T112" t="s">
        <v>16</v>
      </c>
      <c r="U112" s="4">
        <v>11417</v>
      </c>
      <c r="V112" s="5">
        <v>21</v>
      </c>
    </row>
    <row r="113" spans="18:22" x14ac:dyDescent="0.3">
      <c r="R113" t="s">
        <v>40</v>
      </c>
      <c r="S113" t="s">
        <v>34</v>
      </c>
      <c r="T113" t="s">
        <v>26</v>
      </c>
      <c r="U113" s="4">
        <v>6748</v>
      </c>
      <c r="V113" s="5">
        <v>48</v>
      </c>
    </row>
    <row r="114" spans="18:22" x14ac:dyDescent="0.3">
      <c r="R114" t="s">
        <v>10</v>
      </c>
      <c r="S114" t="s">
        <v>36</v>
      </c>
      <c r="T114" t="s">
        <v>27</v>
      </c>
      <c r="U114" s="4">
        <v>1407</v>
      </c>
      <c r="V114" s="5">
        <v>72</v>
      </c>
    </row>
    <row r="115" spans="18:22" x14ac:dyDescent="0.3">
      <c r="R115" t="s">
        <v>8</v>
      </c>
      <c r="S115" t="s">
        <v>35</v>
      </c>
      <c r="T115" t="s">
        <v>29</v>
      </c>
      <c r="U115" s="4">
        <v>2023</v>
      </c>
      <c r="V115" s="5">
        <v>168</v>
      </c>
    </row>
    <row r="116" spans="18:22" x14ac:dyDescent="0.3">
      <c r="R116" t="s">
        <v>5</v>
      </c>
      <c r="S116" t="s">
        <v>39</v>
      </c>
      <c r="T116" t="s">
        <v>26</v>
      </c>
      <c r="U116" s="4">
        <v>5236</v>
      </c>
      <c r="V116" s="5">
        <v>51</v>
      </c>
    </row>
    <row r="117" spans="18:22" x14ac:dyDescent="0.3">
      <c r="R117" t="s">
        <v>41</v>
      </c>
      <c r="S117" t="s">
        <v>36</v>
      </c>
      <c r="T117" t="s">
        <v>19</v>
      </c>
      <c r="U117" s="4">
        <v>1925</v>
      </c>
      <c r="V117" s="5">
        <v>192</v>
      </c>
    </row>
    <row r="118" spans="18:22" x14ac:dyDescent="0.3">
      <c r="R118" t="s">
        <v>7</v>
      </c>
      <c r="S118" t="s">
        <v>37</v>
      </c>
      <c r="T118" t="s">
        <v>14</v>
      </c>
      <c r="U118" s="4">
        <v>6608</v>
      </c>
      <c r="V118" s="5">
        <v>225</v>
      </c>
    </row>
    <row r="119" spans="18:22" x14ac:dyDescent="0.3">
      <c r="R119" t="s">
        <v>6</v>
      </c>
      <c r="S119" t="s">
        <v>34</v>
      </c>
      <c r="T119" t="s">
        <v>26</v>
      </c>
      <c r="U119" s="4">
        <v>8008</v>
      </c>
      <c r="V119" s="5">
        <v>456</v>
      </c>
    </row>
    <row r="120" spans="18:22" x14ac:dyDescent="0.3">
      <c r="R120" t="s">
        <v>10</v>
      </c>
      <c r="S120" t="s">
        <v>34</v>
      </c>
      <c r="T120" t="s">
        <v>25</v>
      </c>
      <c r="U120" s="4">
        <v>1428</v>
      </c>
      <c r="V120" s="5">
        <v>93</v>
      </c>
    </row>
    <row r="121" spans="18:22" x14ac:dyDescent="0.3">
      <c r="R121" t="s">
        <v>6</v>
      </c>
      <c r="S121" t="s">
        <v>34</v>
      </c>
      <c r="T121" t="s">
        <v>4</v>
      </c>
      <c r="U121" s="4">
        <v>525</v>
      </c>
      <c r="V121" s="5">
        <v>48</v>
      </c>
    </row>
    <row r="122" spans="18:22" x14ac:dyDescent="0.3">
      <c r="R122" t="s">
        <v>6</v>
      </c>
      <c r="S122" t="s">
        <v>37</v>
      </c>
      <c r="T122" t="s">
        <v>18</v>
      </c>
      <c r="U122" s="4">
        <v>1505</v>
      </c>
      <c r="V122" s="5">
        <v>102</v>
      </c>
    </row>
    <row r="123" spans="18:22" x14ac:dyDescent="0.3">
      <c r="R123" t="s">
        <v>7</v>
      </c>
      <c r="S123" t="s">
        <v>35</v>
      </c>
      <c r="T123" t="s">
        <v>30</v>
      </c>
      <c r="U123" s="4">
        <v>6755</v>
      </c>
      <c r="V123" s="5">
        <v>252</v>
      </c>
    </row>
    <row r="124" spans="18:22" x14ac:dyDescent="0.3">
      <c r="R124" t="s">
        <v>2</v>
      </c>
      <c r="S124" t="s">
        <v>37</v>
      </c>
      <c r="T124" t="s">
        <v>18</v>
      </c>
      <c r="U124" s="4">
        <v>11571</v>
      </c>
      <c r="V124" s="5">
        <v>138</v>
      </c>
    </row>
    <row r="125" spans="18:22" x14ac:dyDescent="0.3">
      <c r="R125" t="s">
        <v>40</v>
      </c>
      <c r="S125" t="s">
        <v>38</v>
      </c>
      <c r="T125" t="s">
        <v>25</v>
      </c>
      <c r="U125" s="4">
        <v>2541</v>
      </c>
      <c r="V125" s="5">
        <v>90</v>
      </c>
    </row>
    <row r="126" spans="18:22" x14ac:dyDescent="0.3">
      <c r="R126" t="s">
        <v>41</v>
      </c>
      <c r="S126" t="s">
        <v>37</v>
      </c>
      <c r="T126" t="s">
        <v>30</v>
      </c>
      <c r="U126" s="4">
        <v>1526</v>
      </c>
      <c r="V126" s="5">
        <v>240</v>
      </c>
    </row>
    <row r="127" spans="18:22" x14ac:dyDescent="0.3">
      <c r="R127" t="s">
        <v>40</v>
      </c>
      <c r="S127" t="s">
        <v>38</v>
      </c>
      <c r="T127" t="s">
        <v>4</v>
      </c>
      <c r="U127" s="4">
        <v>6125</v>
      </c>
      <c r="V127" s="5">
        <v>102</v>
      </c>
    </row>
    <row r="128" spans="18:22" x14ac:dyDescent="0.3">
      <c r="R128" t="s">
        <v>41</v>
      </c>
      <c r="S128" t="s">
        <v>35</v>
      </c>
      <c r="T128" t="s">
        <v>27</v>
      </c>
      <c r="U128" s="4">
        <v>847</v>
      </c>
      <c r="V128" s="5">
        <v>129</v>
      </c>
    </row>
    <row r="129" spans="18:22" x14ac:dyDescent="0.3">
      <c r="R129" t="s">
        <v>8</v>
      </c>
      <c r="S129" t="s">
        <v>35</v>
      </c>
      <c r="T129" t="s">
        <v>27</v>
      </c>
      <c r="U129" s="4">
        <v>4753</v>
      </c>
      <c r="V129" s="5">
        <v>300</v>
      </c>
    </row>
    <row r="130" spans="18:22" x14ac:dyDescent="0.3">
      <c r="R130" t="s">
        <v>6</v>
      </c>
      <c r="S130" t="s">
        <v>38</v>
      </c>
      <c r="T130" t="s">
        <v>33</v>
      </c>
      <c r="U130" s="4">
        <v>959</v>
      </c>
      <c r="V130" s="5">
        <v>135</v>
      </c>
    </row>
    <row r="131" spans="18:22" x14ac:dyDescent="0.3">
      <c r="R131" t="s">
        <v>7</v>
      </c>
      <c r="S131" t="s">
        <v>35</v>
      </c>
      <c r="T131" t="s">
        <v>24</v>
      </c>
      <c r="U131" s="4">
        <v>2793</v>
      </c>
      <c r="V131" s="5">
        <v>114</v>
      </c>
    </row>
    <row r="132" spans="18:22" x14ac:dyDescent="0.3">
      <c r="R132" t="s">
        <v>7</v>
      </c>
      <c r="S132" t="s">
        <v>35</v>
      </c>
      <c r="T132" t="s">
        <v>14</v>
      </c>
      <c r="U132" s="4">
        <v>4606</v>
      </c>
      <c r="V132" s="5">
        <v>63</v>
      </c>
    </row>
    <row r="133" spans="18:22" x14ac:dyDescent="0.3">
      <c r="R133" t="s">
        <v>7</v>
      </c>
      <c r="S133" t="s">
        <v>36</v>
      </c>
      <c r="T133" t="s">
        <v>29</v>
      </c>
      <c r="U133" s="4">
        <v>5551</v>
      </c>
      <c r="V133" s="5">
        <v>252</v>
      </c>
    </row>
    <row r="134" spans="18:22" x14ac:dyDescent="0.3">
      <c r="R134" t="s">
        <v>10</v>
      </c>
      <c r="S134" t="s">
        <v>36</v>
      </c>
      <c r="T134" t="s">
        <v>32</v>
      </c>
      <c r="U134" s="4">
        <v>6657</v>
      </c>
      <c r="V134" s="5">
        <v>303</v>
      </c>
    </row>
    <row r="135" spans="18:22" x14ac:dyDescent="0.3">
      <c r="R135" t="s">
        <v>7</v>
      </c>
      <c r="S135" t="s">
        <v>39</v>
      </c>
      <c r="T135" t="s">
        <v>17</v>
      </c>
      <c r="U135" s="4">
        <v>4438</v>
      </c>
      <c r="V135" s="5">
        <v>246</v>
      </c>
    </row>
    <row r="136" spans="18:22" x14ac:dyDescent="0.3">
      <c r="R136" t="s">
        <v>8</v>
      </c>
      <c r="S136" t="s">
        <v>38</v>
      </c>
      <c r="T136" t="s">
        <v>22</v>
      </c>
      <c r="U136" s="4">
        <v>168</v>
      </c>
      <c r="V136" s="5">
        <v>84</v>
      </c>
    </row>
    <row r="137" spans="18:22" x14ac:dyDescent="0.3">
      <c r="R137" t="s">
        <v>7</v>
      </c>
      <c r="S137" t="s">
        <v>34</v>
      </c>
      <c r="T137" t="s">
        <v>17</v>
      </c>
      <c r="U137" s="4">
        <v>7777</v>
      </c>
      <c r="V137" s="5">
        <v>39</v>
      </c>
    </row>
    <row r="138" spans="18:22" x14ac:dyDescent="0.3">
      <c r="R138" t="s">
        <v>5</v>
      </c>
      <c r="S138" t="s">
        <v>36</v>
      </c>
      <c r="T138" t="s">
        <v>17</v>
      </c>
      <c r="U138" s="4">
        <v>3339</v>
      </c>
      <c r="V138" s="5">
        <v>348</v>
      </c>
    </row>
    <row r="139" spans="18:22" x14ac:dyDescent="0.3">
      <c r="R139" t="s">
        <v>7</v>
      </c>
      <c r="S139" t="s">
        <v>37</v>
      </c>
      <c r="T139" t="s">
        <v>33</v>
      </c>
      <c r="U139" s="4">
        <v>6391</v>
      </c>
      <c r="V139" s="5">
        <v>48</v>
      </c>
    </row>
    <row r="140" spans="18:22" x14ac:dyDescent="0.3">
      <c r="R140" t="s">
        <v>5</v>
      </c>
      <c r="S140" t="s">
        <v>37</v>
      </c>
      <c r="T140" t="s">
        <v>22</v>
      </c>
      <c r="U140" s="4">
        <v>518</v>
      </c>
      <c r="V140" s="5">
        <v>75</v>
      </c>
    </row>
    <row r="141" spans="18:22" x14ac:dyDescent="0.3">
      <c r="R141" t="s">
        <v>7</v>
      </c>
      <c r="S141" t="s">
        <v>38</v>
      </c>
      <c r="T141" t="s">
        <v>28</v>
      </c>
      <c r="U141" s="4">
        <v>5677</v>
      </c>
      <c r="V141" s="5">
        <v>258</v>
      </c>
    </row>
    <row r="142" spans="18:22" x14ac:dyDescent="0.3">
      <c r="R142" t="s">
        <v>6</v>
      </c>
      <c r="S142" t="s">
        <v>39</v>
      </c>
      <c r="T142" t="s">
        <v>17</v>
      </c>
      <c r="U142" s="4">
        <v>6048</v>
      </c>
      <c r="V142" s="5">
        <v>27</v>
      </c>
    </row>
    <row r="143" spans="18:22" x14ac:dyDescent="0.3">
      <c r="R143" t="s">
        <v>8</v>
      </c>
      <c r="S143" t="s">
        <v>38</v>
      </c>
      <c r="T143" t="s">
        <v>32</v>
      </c>
      <c r="U143" s="4">
        <v>3752</v>
      </c>
      <c r="V143" s="5">
        <v>213</v>
      </c>
    </row>
    <row r="144" spans="18:22" x14ac:dyDescent="0.3">
      <c r="R144" t="s">
        <v>5</v>
      </c>
      <c r="S144" t="s">
        <v>35</v>
      </c>
      <c r="T144" t="s">
        <v>29</v>
      </c>
      <c r="U144" s="4">
        <v>4480</v>
      </c>
      <c r="V144" s="5">
        <v>357</v>
      </c>
    </row>
    <row r="145" spans="18:22" x14ac:dyDescent="0.3">
      <c r="R145" t="s">
        <v>9</v>
      </c>
      <c r="S145" t="s">
        <v>37</v>
      </c>
      <c r="T145" t="s">
        <v>4</v>
      </c>
      <c r="U145" s="4">
        <v>259</v>
      </c>
      <c r="V145" s="5">
        <v>207</v>
      </c>
    </row>
    <row r="146" spans="18:22" x14ac:dyDescent="0.3">
      <c r="R146" t="s">
        <v>8</v>
      </c>
      <c r="S146" t="s">
        <v>37</v>
      </c>
      <c r="T146" t="s">
        <v>30</v>
      </c>
      <c r="U146" s="4">
        <v>42</v>
      </c>
      <c r="V146" s="5">
        <v>150</v>
      </c>
    </row>
    <row r="147" spans="18:22" x14ac:dyDescent="0.3">
      <c r="R147" t="s">
        <v>41</v>
      </c>
      <c r="S147" t="s">
        <v>36</v>
      </c>
      <c r="T147" t="s">
        <v>26</v>
      </c>
      <c r="U147" s="4">
        <v>98</v>
      </c>
      <c r="V147" s="5">
        <v>204</v>
      </c>
    </row>
    <row r="148" spans="18:22" x14ac:dyDescent="0.3">
      <c r="R148" t="s">
        <v>7</v>
      </c>
      <c r="S148" t="s">
        <v>35</v>
      </c>
      <c r="T148" t="s">
        <v>27</v>
      </c>
      <c r="U148" s="4">
        <v>2478</v>
      </c>
      <c r="V148" s="5">
        <v>21</v>
      </c>
    </row>
    <row r="149" spans="18:22" x14ac:dyDescent="0.3">
      <c r="R149" t="s">
        <v>41</v>
      </c>
      <c r="S149" t="s">
        <v>34</v>
      </c>
      <c r="T149" t="s">
        <v>33</v>
      </c>
      <c r="U149" s="4">
        <v>7847</v>
      </c>
      <c r="V149" s="5">
        <v>174</v>
      </c>
    </row>
    <row r="150" spans="18:22" x14ac:dyDescent="0.3">
      <c r="R150" t="s">
        <v>2</v>
      </c>
      <c r="S150" t="s">
        <v>37</v>
      </c>
      <c r="T150" t="s">
        <v>17</v>
      </c>
      <c r="U150" s="4">
        <v>9926</v>
      </c>
      <c r="V150" s="5">
        <v>201</v>
      </c>
    </row>
    <row r="151" spans="18:22" x14ac:dyDescent="0.3">
      <c r="R151" t="s">
        <v>8</v>
      </c>
      <c r="S151" t="s">
        <v>38</v>
      </c>
      <c r="T151" t="s">
        <v>13</v>
      </c>
      <c r="U151" s="4">
        <v>819</v>
      </c>
      <c r="V151" s="5">
        <v>510</v>
      </c>
    </row>
    <row r="152" spans="18:22" x14ac:dyDescent="0.3">
      <c r="R152" t="s">
        <v>6</v>
      </c>
      <c r="S152" t="s">
        <v>39</v>
      </c>
      <c r="T152" t="s">
        <v>29</v>
      </c>
      <c r="U152" s="4">
        <v>3052</v>
      </c>
      <c r="V152" s="5">
        <v>378</v>
      </c>
    </row>
    <row r="153" spans="18:22" x14ac:dyDescent="0.3">
      <c r="R153" t="s">
        <v>9</v>
      </c>
      <c r="S153" t="s">
        <v>34</v>
      </c>
      <c r="T153" t="s">
        <v>21</v>
      </c>
      <c r="U153" s="4">
        <v>6832</v>
      </c>
      <c r="V153" s="5">
        <v>27</v>
      </c>
    </row>
    <row r="154" spans="18:22" x14ac:dyDescent="0.3">
      <c r="R154" t="s">
        <v>2</v>
      </c>
      <c r="S154" t="s">
        <v>39</v>
      </c>
      <c r="T154" t="s">
        <v>16</v>
      </c>
      <c r="U154" s="4">
        <v>2016</v>
      </c>
      <c r="V154" s="5">
        <v>117</v>
      </c>
    </row>
    <row r="155" spans="18:22" x14ac:dyDescent="0.3">
      <c r="R155" t="s">
        <v>6</v>
      </c>
      <c r="S155" t="s">
        <v>38</v>
      </c>
      <c r="T155" t="s">
        <v>21</v>
      </c>
      <c r="U155" s="4">
        <v>7322</v>
      </c>
      <c r="V155" s="5">
        <v>36</v>
      </c>
    </row>
    <row r="156" spans="18:22" x14ac:dyDescent="0.3">
      <c r="R156" t="s">
        <v>8</v>
      </c>
      <c r="S156" t="s">
        <v>35</v>
      </c>
      <c r="T156" t="s">
        <v>33</v>
      </c>
      <c r="U156" s="4">
        <v>357</v>
      </c>
      <c r="V156" s="5">
        <v>126</v>
      </c>
    </row>
    <row r="157" spans="18:22" x14ac:dyDescent="0.3">
      <c r="R157" t="s">
        <v>9</v>
      </c>
      <c r="S157" t="s">
        <v>39</v>
      </c>
      <c r="T157" t="s">
        <v>25</v>
      </c>
      <c r="U157" s="4">
        <v>3192</v>
      </c>
      <c r="V157" s="5">
        <v>72</v>
      </c>
    </row>
    <row r="158" spans="18:22" x14ac:dyDescent="0.3">
      <c r="R158" t="s">
        <v>7</v>
      </c>
      <c r="S158" t="s">
        <v>36</v>
      </c>
      <c r="T158" t="s">
        <v>22</v>
      </c>
      <c r="U158" s="4">
        <v>8435</v>
      </c>
      <c r="V158" s="5">
        <v>42</v>
      </c>
    </row>
    <row r="159" spans="18:22" x14ac:dyDescent="0.3">
      <c r="R159" t="s">
        <v>40</v>
      </c>
      <c r="S159" t="s">
        <v>39</v>
      </c>
      <c r="T159" t="s">
        <v>29</v>
      </c>
      <c r="U159" s="4">
        <v>0</v>
      </c>
      <c r="V159" s="5">
        <v>135</v>
      </c>
    </row>
    <row r="160" spans="18:22" x14ac:dyDescent="0.3">
      <c r="R160" t="s">
        <v>7</v>
      </c>
      <c r="S160" t="s">
        <v>34</v>
      </c>
      <c r="T160" t="s">
        <v>24</v>
      </c>
      <c r="U160" s="4">
        <v>8862</v>
      </c>
      <c r="V160" s="5">
        <v>189</v>
      </c>
    </row>
    <row r="161" spans="18:22" x14ac:dyDescent="0.3">
      <c r="R161" t="s">
        <v>6</v>
      </c>
      <c r="S161" t="s">
        <v>37</v>
      </c>
      <c r="T161" t="s">
        <v>28</v>
      </c>
      <c r="U161" s="4">
        <v>3556</v>
      </c>
      <c r="V161" s="5">
        <v>459</v>
      </c>
    </row>
    <row r="162" spans="18:22" x14ac:dyDescent="0.3">
      <c r="R162" t="s">
        <v>5</v>
      </c>
      <c r="S162" t="s">
        <v>34</v>
      </c>
      <c r="T162" t="s">
        <v>15</v>
      </c>
      <c r="U162" s="4">
        <v>7280</v>
      </c>
      <c r="V162" s="5">
        <v>201</v>
      </c>
    </row>
    <row r="163" spans="18:22" x14ac:dyDescent="0.3">
      <c r="R163" t="s">
        <v>6</v>
      </c>
      <c r="S163" t="s">
        <v>34</v>
      </c>
      <c r="T163" t="s">
        <v>30</v>
      </c>
      <c r="U163" s="4">
        <v>3402</v>
      </c>
      <c r="V163" s="5">
        <v>366</v>
      </c>
    </row>
    <row r="164" spans="18:22" x14ac:dyDescent="0.3">
      <c r="R164" t="s">
        <v>3</v>
      </c>
      <c r="S164" t="s">
        <v>37</v>
      </c>
      <c r="T164" t="s">
        <v>29</v>
      </c>
      <c r="U164" s="4">
        <v>4592</v>
      </c>
      <c r="V164" s="5">
        <v>324</v>
      </c>
    </row>
    <row r="165" spans="18:22" x14ac:dyDescent="0.3">
      <c r="R165" t="s">
        <v>9</v>
      </c>
      <c r="S165" t="s">
        <v>35</v>
      </c>
      <c r="T165" t="s">
        <v>15</v>
      </c>
      <c r="U165" s="4">
        <v>7833</v>
      </c>
      <c r="V165" s="5">
        <v>243</v>
      </c>
    </row>
    <row r="166" spans="18:22" x14ac:dyDescent="0.3">
      <c r="R166" t="s">
        <v>2</v>
      </c>
      <c r="S166" t="s">
        <v>39</v>
      </c>
      <c r="T166" t="s">
        <v>21</v>
      </c>
      <c r="U166" s="4">
        <v>7651</v>
      </c>
      <c r="V166" s="5">
        <v>213</v>
      </c>
    </row>
    <row r="167" spans="18:22" x14ac:dyDescent="0.3">
      <c r="R167" t="s">
        <v>40</v>
      </c>
      <c r="S167" t="s">
        <v>35</v>
      </c>
      <c r="T167" t="s">
        <v>30</v>
      </c>
      <c r="U167" s="4">
        <v>2275</v>
      </c>
      <c r="V167" s="5">
        <v>447</v>
      </c>
    </row>
    <row r="168" spans="18:22" x14ac:dyDescent="0.3">
      <c r="R168" t="s">
        <v>40</v>
      </c>
      <c r="S168" t="s">
        <v>38</v>
      </c>
      <c r="T168" t="s">
        <v>13</v>
      </c>
      <c r="U168" s="4">
        <v>5670</v>
      </c>
      <c r="V168" s="5">
        <v>297</v>
      </c>
    </row>
    <row r="169" spans="18:22" x14ac:dyDescent="0.3">
      <c r="R169" t="s">
        <v>7</v>
      </c>
      <c r="S169" t="s">
        <v>35</v>
      </c>
      <c r="T169" t="s">
        <v>16</v>
      </c>
      <c r="U169" s="4">
        <v>2135</v>
      </c>
      <c r="V169" s="5">
        <v>27</v>
      </c>
    </row>
    <row r="170" spans="18:22" x14ac:dyDescent="0.3">
      <c r="R170" t="s">
        <v>40</v>
      </c>
      <c r="S170" t="s">
        <v>34</v>
      </c>
      <c r="T170" t="s">
        <v>23</v>
      </c>
      <c r="U170" s="4">
        <v>2779</v>
      </c>
      <c r="V170" s="5">
        <v>75</v>
      </c>
    </row>
    <row r="171" spans="18:22" x14ac:dyDescent="0.3">
      <c r="R171" t="s">
        <v>10</v>
      </c>
      <c r="S171" t="s">
        <v>39</v>
      </c>
      <c r="T171" t="s">
        <v>33</v>
      </c>
      <c r="U171" s="4">
        <v>12950</v>
      </c>
      <c r="V171" s="5">
        <v>30</v>
      </c>
    </row>
    <row r="172" spans="18:22" x14ac:dyDescent="0.3">
      <c r="R172" t="s">
        <v>7</v>
      </c>
      <c r="S172" t="s">
        <v>36</v>
      </c>
      <c r="T172" t="s">
        <v>18</v>
      </c>
      <c r="U172" s="4">
        <v>2646</v>
      </c>
      <c r="V172" s="5">
        <v>177</v>
      </c>
    </row>
    <row r="173" spans="18:22" x14ac:dyDescent="0.3">
      <c r="R173" t="s">
        <v>40</v>
      </c>
      <c r="S173" t="s">
        <v>34</v>
      </c>
      <c r="T173" t="s">
        <v>33</v>
      </c>
      <c r="U173" s="4">
        <v>3794</v>
      </c>
      <c r="V173" s="5">
        <v>159</v>
      </c>
    </row>
    <row r="174" spans="18:22" x14ac:dyDescent="0.3">
      <c r="R174" t="s">
        <v>3</v>
      </c>
      <c r="S174" t="s">
        <v>35</v>
      </c>
      <c r="T174" t="s">
        <v>33</v>
      </c>
      <c r="U174" s="4">
        <v>819</v>
      </c>
      <c r="V174" s="5">
        <v>306</v>
      </c>
    </row>
    <row r="175" spans="18:22" x14ac:dyDescent="0.3">
      <c r="R175" t="s">
        <v>3</v>
      </c>
      <c r="S175" t="s">
        <v>34</v>
      </c>
      <c r="T175" t="s">
        <v>20</v>
      </c>
      <c r="U175" s="4">
        <v>2583</v>
      </c>
      <c r="V175" s="5">
        <v>18</v>
      </c>
    </row>
    <row r="176" spans="18:22" x14ac:dyDescent="0.3">
      <c r="R176" t="s">
        <v>7</v>
      </c>
      <c r="S176" t="s">
        <v>35</v>
      </c>
      <c r="T176" t="s">
        <v>19</v>
      </c>
      <c r="U176" s="4">
        <v>4585</v>
      </c>
      <c r="V176" s="5">
        <v>240</v>
      </c>
    </row>
    <row r="177" spans="18:22" x14ac:dyDescent="0.3">
      <c r="R177" t="s">
        <v>5</v>
      </c>
      <c r="S177" t="s">
        <v>34</v>
      </c>
      <c r="T177" t="s">
        <v>33</v>
      </c>
      <c r="U177" s="4">
        <v>1652</v>
      </c>
      <c r="V177" s="5">
        <v>93</v>
      </c>
    </row>
    <row r="178" spans="18:22" x14ac:dyDescent="0.3">
      <c r="R178" t="s">
        <v>10</v>
      </c>
      <c r="S178" t="s">
        <v>34</v>
      </c>
      <c r="T178" t="s">
        <v>26</v>
      </c>
      <c r="U178" s="4">
        <v>4991</v>
      </c>
      <c r="V178" s="5">
        <v>9</v>
      </c>
    </row>
    <row r="179" spans="18:22" x14ac:dyDescent="0.3">
      <c r="R179" t="s">
        <v>8</v>
      </c>
      <c r="S179" t="s">
        <v>34</v>
      </c>
      <c r="T179" t="s">
        <v>16</v>
      </c>
      <c r="U179" s="4">
        <v>2009</v>
      </c>
      <c r="V179" s="5">
        <v>219</v>
      </c>
    </row>
    <row r="180" spans="18:22" x14ac:dyDescent="0.3">
      <c r="R180" t="s">
        <v>2</v>
      </c>
      <c r="S180" t="s">
        <v>39</v>
      </c>
      <c r="T180" t="s">
        <v>22</v>
      </c>
      <c r="U180" s="4">
        <v>1568</v>
      </c>
      <c r="V180" s="5">
        <v>141</v>
      </c>
    </row>
    <row r="181" spans="18:22" x14ac:dyDescent="0.3">
      <c r="R181" t="s">
        <v>41</v>
      </c>
      <c r="S181" t="s">
        <v>37</v>
      </c>
      <c r="T181" t="s">
        <v>20</v>
      </c>
      <c r="U181" s="4">
        <v>3388</v>
      </c>
      <c r="V181" s="5">
        <v>123</v>
      </c>
    </row>
    <row r="182" spans="18:22" x14ac:dyDescent="0.3">
      <c r="R182" t="s">
        <v>40</v>
      </c>
      <c r="S182" t="s">
        <v>38</v>
      </c>
      <c r="T182" t="s">
        <v>24</v>
      </c>
      <c r="U182" s="4">
        <v>623</v>
      </c>
      <c r="V182" s="5">
        <v>51</v>
      </c>
    </row>
    <row r="183" spans="18:22" x14ac:dyDescent="0.3">
      <c r="R183" t="s">
        <v>6</v>
      </c>
      <c r="S183" t="s">
        <v>36</v>
      </c>
      <c r="T183" t="s">
        <v>4</v>
      </c>
      <c r="U183" s="4">
        <v>10073</v>
      </c>
      <c r="V183" s="5">
        <v>120</v>
      </c>
    </row>
    <row r="184" spans="18:22" x14ac:dyDescent="0.3">
      <c r="R184" t="s">
        <v>8</v>
      </c>
      <c r="S184" t="s">
        <v>39</v>
      </c>
      <c r="T184" t="s">
        <v>26</v>
      </c>
      <c r="U184" s="4">
        <v>1561</v>
      </c>
      <c r="V184" s="5">
        <v>27</v>
      </c>
    </row>
    <row r="185" spans="18:22" x14ac:dyDescent="0.3">
      <c r="R185" t="s">
        <v>9</v>
      </c>
      <c r="S185" t="s">
        <v>36</v>
      </c>
      <c r="T185" t="s">
        <v>27</v>
      </c>
      <c r="U185" s="4">
        <v>11522</v>
      </c>
      <c r="V185" s="5">
        <v>204</v>
      </c>
    </row>
    <row r="186" spans="18:22" x14ac:dyDescent="0.3">
      <c r="R186" t="s">
        <v>6</v>
      </c>
      <c r="S186" t="s">
        <v>38</v>
      </c>
      <c r="T186" t="s">
        <v>13</v>
      </c>
      <c r="U186" s="4">
        <v>2317</v>
      </c>
      <c r="V186" s="5">
        <v>123</v>
      </c>
    </row>
    <row r="187" spans="18:22" x14ac:dyDescent="0.3">
      <c r="R187" t="s">
        <v>10</v>
      </c>
      <c r="S187" t="s">
        <v>37</v>
      </c>
      <c r="T187" t="s">
        <v>28</v>
      </c>
      <c r="U187" s="4">
        <v>3059</v>
      </c>
      <c r="V187" s="5">
        <v>27</v>
      </c>
    </row>
    <row r="188" spans="18:22" x14ac:dyDescent="0.3">
      <c r="R188" t="s">
        <v>41</v>
      </c>
      <c r="S188" t="s">
        <v>37</v>
      </c>
      <c r="T188" t="s">
        <v>26</v>
      </c>
      <c r="U188" s="4">
        <v>2324</v>
      </c>
      <c r="V188" s="5">
        <v>177</v>
      </c>
    </row>
    <row r="189" spans="18:22" x14ac:dyDescent="0.3">
      <c r="R189" t="s">
        <v>3</v>
      </c>
      <c r="S189" t="s">
        <v>39</v>
      </c>
      <c r="T189" t="s">
        <v>26</v>
      </c>
      <c r="U189" s="4">
        <v>4956</v>
      </c>
      <c r="V189" s="5">
        <v>171</v>
      </c>
    </row>
    <row r="190" spans="18:22" x14ac:dyDescent="0.3">
      <c r="R190" t="s">
        <v>10</v>
      </c>
      <c r="S190" t="s">
        <v>34</v>
      </c>
      <c r="T190" t="s">
        <v>19</v>
      </c>
      <c r="U190" s="4">
        <v>5355</v>
      </c>
      <c r="V190" s="5">
        <v>204</v>
      </c>
    </row>
    <row r="191" spans="18:22" x14ac:dyDescent="0.3">
      <c r="R191" t="s">
        <v>3</v>
      </c>
      <c r="S191" t="s">
        <v>34</v>
      </c>
      <c r="T191" t="s">
        <v>14</v>
      </c>
      <c r="U191" s="4">
        <v>7259</v>
      </c>
      <c r="V191" s="5">
        <v>276</v>
      </c>
    </row>
    <row r="192" spans="18:22" x14ac:dyDescent="0.3">
      <c r="R192" t="s">
        <v>8</v>
      </c>
      <c r="S192" t="s">
        <v>37</v>
      </c>
      <c r="T192" t="s">
        <v>26</v>
      </c>
      <c r="U192" s="4">
        <v>6279</v>
      </c>
      <c r="V192" s="5">
        <v>45</v>
      </c>
    </row>
    <row r="193" spans="18:22" x14ac:dyDescent="0.3">
      <c r="R193" t="s">
        <v>40</v>
      </c>
      <c r="S193" t="s">
        <v>38</v>
      </c>
      <c r="T193" t="s">
        <v>29</v>
      </c>
      <c r="U193" s="4">
        <v>2541</v>
      </c>
      <c r="V193" s="5">
        <v>45</v>
      </c>
    </row>
    <row r="194" spans="18:22" x14ac:dyDescent="0.3">
      <c r="R194" t="s">
        <v>6</v>
      </c>
      <c r="S194" t="s">
        <v>35</v>
      </c>
      <c r="T194" t="s">
        <v>27</v>
      </c>
      <c r="U194" s="4">
        <v>3864</v>
      </c>
      <c r="V194" s="5">
        <v>177</v>
      </c>
    </row>
    <row r="195" spans="18:22" x14ac:dyDescent="0.3">
      <c r="R195" t="s">
        <v>5</v>
      </c>
      <c r="S195" t="s">
        <v>36</v>
      </c>
      <c r="T195" t="s">
        <v>13</v>
      </c>
      <c r="U195" s="4">
        <v>6146</v>
      </c>
      <c r="V195" s="5">
        <v>63</v>
      </c>
    </row>
    <row r="196" spans="18:22" x14ac:dyDescent="0.3">
      <c r="R196" t="s">
        <v>9</v>
      </c>
      <c r="S196" t="s">
        <v>39</v>
      </c>
      <c r="T196" t="s">
        <v>18</v>
      </c>
      <c r="U196" s="4">
        <v>2639</v>
      </c>
      <c r="V196" s="5">
        <v>204</v>
      </c>
    </row>
    <row r="197" spans="18:22" x14ac:dyDescent="0.3">
      <c r="R197" t="s">
        <v>8</v>
      </c>
      <c r="S197" t="s">
        <v>37</v>
      </c>
      <c r="T197" t="s">
        <v>22</v>
      </c>
      <c r="U197" s="4">
        <v>1890</v>
      </c>
      <c r="V197" s="5">
        <v>195</v>
      </c>
    </row>
    <row r="198" spans="18:22" x14ac:dyDescent="0.3">
      <c r="R198" t="s">
        <v>7</v>
      </c>
      <c r="S198" t="s">
        <v>34</v>
      </c>
      <c r="T198" t="s">
        <v>14</v>
      </c>
      <c r="U198" s="4">
        <v>1932</v>
      </c>
      <c r="V198" s="5">
        <v>369</v>
      </c>
    </row>
    <row r="199" spans="18:22" x14ac:dyDescent="0.3">
      <c r="R199" t="s">
        <v>3</v>
      </c>
      <c r="S199" t="s">
        <v>34</v>
      </c>
      <c r="T199" t="s">
        <v>25</v>
      </c>
      <c r="U199" s="4">
        <v>6300</v>
      </c>
      <c r="V199" s="5">
        <v>42</v>
      </c>
    </row>
    <row r="200" spans="18:22" x14ac:dyDescent="0.3">
      <c r="R200" t="s">
        <v>6</v>
      </c>
      <c r="S200" t="s">
        <v>37</v>
      </c>
      <c r="T200" t="s">
        <v>30</v>
      </c>
      <c r="U200" s="4">
        <v>560</v>
      </c>
      <c r="V200" s="5">
        <v>81</v>
      </c>
    </row>
    <row r="201" spans="18:22" x14ac:dyDescent="0.3">
      <c r="R201" t="s">
        <v>9</v>
      </c>
      <c r="S201" t="s">
        <v>37</v>
      </c>
      <c r="T201" t="s">
        <v>26</v>
      </c>
      <c r="U201" s="4">
        <v>2856</v>
      </c>
      <c r="V201" s="5">
        <v>246</v>
      </c>
    </row>
    <row r="202" spans="18:22" x14ac:dyDescent="0.3">
      <c r="R202" t="s">
        <v>9</v>
      </c>
      <c r="S202" t="s">
        <v>34</v>
      </c>
      <c r="T202" t="s">
        <v>17</v>
      </c>
      <c r="U202" s="4">
        <v>707</v>
      </c>
      <c r="V202" s="5">
        <v>174</v>
      </c>
    </row>
    <row r="203" spans="18:22" x14ac:dyDescent="0.3">
      <c r="R203" t="s">
        <v>8</v>
      </c>
      <c r="S203" t="s">
        <v>35</v>
      </c>
      <c r="T203" t="s">
        <v>30</v>
      </c>
      <c r="U203" s="4">
        <v>3598</v>
      </c>
      <c r="V203" s="5">
        <v>81</v>
      </c>
    </row>
    <row r="204" spans="18:22" x14ac:dyDescent="0.3">
      <c r="R204" t="s">
        <v>40</v>
      </c>
      <c r="S204" t="s">
        <v>35</v>
      </c>
      <c r="T204" t="s">
        <v>22</v>
      </c>
      <c r="U204" s="4">
        <v>6853</v>
      </c>
      <c r="V204" s="5">
        <v>372</v>
      </c>
    </row>
    <row r="205" spans="18:22" x14ac:dyDescent="0.3">
      <c r="R205" t="s">
        <v>40</v>
      </c>
      <c r="S205" t="s">
        <v>35</v>
      </c>
      <c r="T205" t="s">
        <v>16</v>
      </c>
      <c r="U205" s="4">
        <v>4725</v>
      </c>
      <c r="V205" s="5">
        <v>174</v>
      </c>
    </row>
    <row r="206" spans="18:22" x14ac:dyDescent="0.3">
      <c r="R206" t="s">
        <v>41</v>
      </c>
      <c r="S206" t="s">
        <v>36</v>
      </c>
      <c r="T206" t="s">
        <v>32</v>
      </c>
      <c r="U206" s="4">
        <v>10304</v>
      </c>
      <c r="V206" s="5">
        <v>84</v>
      </c>
    </row>
    <row r="207" spans="18:22" x14ac:dyDescent="0.3">
      <c r="R207" t="s">
        <v>41</v>
      </c>
      <c r="S207" t="s">
        <v>34</v>
      </c>
      <c r="T207" t="s">
        <v>16</v>
      </c>
      <c r="U207" s="4">
        <v>1274</v>
      </c>
      <c r="V207" s="5">
        <v>225</v>
      </c>
    </row>
    <row r="208" spans="18:22" x14ac:dyDescent="0.3">
      <c r="R208" t="s">
        <v>5</v>
      </c>
      <c r="S208" t="s">
        <v>36</v>
      </c>
      <c r="T208" t="s">
        <v>30</v>
      </c>
      <c r="U208" s="4">
        <v>1526</v>
      </c>
      <c r="V208" s="5">
        <v>105</v>
      </c>
    </row>
    <row r="209" spans="18:22" x14ac:dyDescent="0.3">
      <c r="R209" t="s">
        <v>40</v>
      </c>
      <c r="S209" t="s">
        <v>39</v>
      </c>
      <c r="T209" t="s">
        <v>28</v>
      </c>
      <c r="U209" s="4">
        <v>3101</v>
      </c>
      <c r="V209" s="5">
        <v>225</v>
      </c>
    </row>
    <row r="210" spans="18:22" x14ac:dyDescent="0.3">
      <c r="R210" t="s">
        <v>2</v>
      </c>
      <c r="S210" t="s">
        <v>37</v>
      </c>
      <c r="T210" t="s">
        <v>14</v>
      </c>
      <c r="U210" s="4">
        <v>1057</v>
      </c>
      <c r="V210" s="5">
        <v>54</v>
      </c>
    </row>
    <row r="211" spans="18:22" x14ac:dyDescent="0.3">
      <c r="R211" t="s">
        <v>7</v>
      </c>
      <c r="S211" t="s">
        <v>37</v>
      </c>
      <c r="T211" t="s">
        <v>26</v>
      </c>
      <c r="U211" s="4">
        <v>5306</v>
      </c>
      <c r="V211" s="5">
        <v>0</v>
      </c>
    </row>
    <row r="212" spans="18:22" x14ac:dyDescent="0.3">
      <c r="R212" t="s">
        <v>5</v>
      </c>
      <c r="S212" t="s">
        <v>39</v>
      </c>
      <c r="T212" t="s">
        <v>24</v>
      </c>
      <c r="U212" s="4">
        <v>4018</v>
      </c>
      <c r="V212" s="5">
        <v>171</v>
      </c>
    </row>
    <row r="213" spans="18:22" x14ac:dyDescent="0.3">
      <c r="R213" t="s">
        <v>9</v>
      </c>
      <c r="S213" t="s">
        <v>34</v>
      </c>
      <c r="T213" t="s">
        <v>16</v>
      </c>
      <c r="U213" s="4">
        <v>938</v>
      </c>
      <c r="V213" s="5">
        <v>189</v>
      </c>
    </row>
    <row r="214" spans="18:22" x14ac:dyDescent="0.3">
      <c r="R214" t="s">
        <v>7</v>
      </c>
      <c r="S214" t="s">
        <v>38</v>
      </c>
      <c r="T214" t="s">
        <v>18</v>
      </c>
      <c r="U214" s="4">
        <v>1778</v>
      </c>
      <c r="V214" s="5">
        <v>270</v>
      </c>
    </row>
    <row r="215" spans="18:22" x14ac:dyDescent="0.3">
      <c r="R215" t="s">
        <v>6</v>
      </c>
      <c r="S215" t="s">
        <v>39</v>
      </c>
      <c r="T215" t="s">
        <v>30</v>
      </c>
      <c r="U215" s="4">
        <v>1638</v>
      </c>
      <c r="V215" s="5">
        <v>63</v>
      </c>
    </row>
    <row r="216" spans="18:22" x14ac:dyDescent="0.3">
      <c r="R216" t="s">
        <v>41</v>
      </c>
      <c r="S216" t="s">
        <v>38</v>
      </c>
      <c r="T216" t="s">
        <v>25</v>
      </c>
      <c r="U216" s="4">
        <v>154</v>
      </c>
      <c r="V216" s="5">
        <v>21</v>
      </c>
    </row>
    <row r="217" spans="18:22" x14ac:dyDescent="0.3">
      <c r="R217" t="s">
        <v>7</v>
      </c>
      <c r="S217" t="s">
        <v>37</v>
      </c>
      <c r="T217" t="s">
        <v>22</v>
      </c>
      <c r="U217" s="4">
        <v>9835</v>
      </c>
      <c r="V217" s="5">
        <v>207</v>
      </c>
    </row>
    <row r="218" spans="18:22" x14ac:dyDescent="0.3">
      <c r="R218" t="s">
        <v>9</v>
      </c>
      <c r="S218" t="s">
        <v>37</v>
      </c>
      <c r="T218" t="s">
        <v>20</v>
      </c>
      <c r="U218" s="4">
        <v>7273</v>
      </c>
      <c r="V218" s="5">
        <v>96</v>
      </c>
    </row>
    <row r="219" spans="18:22" x14ac:dyDescent="0.3">
      <c r="R219" t="s">
        <v>5</v>
      </c>
      <c r="S219" t="s">
        <v>39</v>
      </c>
      <c r="T219" t="s">
        <v>22</v>
      </c>
      <c r="U219" s="4">
        <v>6909</v>
      </c>
      <c r="V219" s="5">
        <v>81</v>
      </c>
    </row>
    <row r="220" spans="18:22" x14ac:dyDescent="0.3">
      <c r="R220" t="s">
        <v>9</v>
      </c>
      <c r="S220" t="s">
        <v>39</v>
      </c>
      <c r="T220" t="s">
        <v>24</v>
      </c>
      <c r="U220" s="4">
        <v>3920</v>
      </c>
      <c r="V220" s="5">
        <v>306</v>
      </c>
    </row>
    <row r="221" spans="18:22" x14ac:dyDescent="0.3">
      <c r="R221" t="s">
        <v>10</v>
      </c>
      <c r="S221" t="s">
        <v>39</v>
      </c>
      <c r="T221" t="s">
        <v>21</v>
      </c>
      <c r="U221" s="4">
        <v>4858</v>
      </c>
      <c r="V221" s="5">
        <v>279</v>
      </c>
    </row>
    <row r="222" spans="18:22" x14ac:dyDescent="0.3">
      <c r="R222" t="s">
        <v>2</v>
      </c>
      <c r="S222" t="s">
        <v>38</v>
      </c>
      <c r="T222" t="s">
        <v>4</v>
      </c>
      <c r="U222" s="4">
        <v>3549</v>
      </c>
      <c r="V222" s="5">
        <v>3</v>
      </c>
    </row>
    <row r="223" spans="18:22" x14ac:dyDescent="0.3">
      <c r="R223" t="s">
        <v>7</v>
      </c>
      <c r="S223" t="s">
        <v>39</v>
      </c>
      <c r="T223" t="s">
        <v>27</v>
      </c>
      <c r="U223" s="4">
        <v>966</v>
      </c>
      <c r="V223" s="5">
        <v>198</v>
      </c>
    </row>
    <row r="224" spans="18:22" x14ac:dyDescent="0.3">
      <c r="R224" t="s">
        <v>5</v>
      </c>
      <c r="S224" t="s">
        <v>39</v>
      </c>
      <c r="T224" t="s">
        <v>18</v>
      </c>
      <c r="U224" s="4">
        <v>385</v>
      </c>
      <c r="V224" s="5">
        <v>249</v>
      </c>
    </row>
    <row r="225" spans="18:22" x14ac:dyDescent="0.3">
      <c r="R225" t="s">
        <v>6</v>
      </c>
      <c r="S225" t="s">
        <v>34</v>
      </c>
      <c r="T225" t="s">
        <v>16</v>
      </c>
      <c r="U225" s="4">
        <v>2219</v>
      </c>
      <c r="V225" s="5">
        <v>75</v>
      </c>
    </row>
    <row r="226" spans="18:22" x14ac:dyDescent="0.3">
      <c r="R226" t="s">
        <v>9</v>
      </c>
      <c r="S226" t="s">
        <v>36</v>
      </c>
      <c r="T226" t="s">
        <v>32</v>
      </c>
      <c r="U226" s="4">
        <v>2954</v>
      </c>
      <c r="V226" s="5">
        <v>189</v>
      </c>
    </row>
    <row r="227" spans="18:22" x14ac:dyDescent="0.3">
      <c r="R227" t="s">
        <v>7</v>
      </c>
      <c r="S227" t="s">
        <v>36</v>
      </c>
      <c r="T227" t="s">
        <v>32</v>
      </c>
      <c r="U227" s="4">
        <v>280</v>
      </c>
      <c r="V227" s="5">
        <v>87</v>
      </c>
    </row>
    <row r="228" spans="18:22" x14ac:dyDescent="0.3">
      <c r="R228" t="s">
        <v>41</v>
      </c>
      <c r="S228" t="s">
        <v>36</v>
      </c>
      <c r="T228" t="s">
        <v>30</v>
      </c>
      <c r="U228" s="4">
        <v>6118</v>
      </c>
      <c r="V228" s="5">
        <v>174</v>
      </c>
    </row>
    <row r="229" spans="18:22" x14ac:dyDescent="0.3">
      <c r="R229" t="s">
        <v>2</v>
      </c>
      <c r="S229" t="s">
        <v>39</v>
      </c>
      <c r="T229" t="s">
        <v>15</v>
      </c>
      <c r="U229" s="4">
        <v>4802</v>
      </c>
      <c r="V229" s="5">
        <v>36</v>
      </c>
    </row>
    <row r="230" spans="18:22" x14ac:dyDescent="0.3">
      <c r="R230" t="s">
        <v>9</v>
      </c>
      <c r="S230" t="s">
        <v>38</v>
      </c>
      <c r="T230" t="s">
        <v>24</v>
      </c>
      <c r="U230" s="4">
        <v>4137</v>
      </c>
      <c r="V230" s="5">
        <v>60</v>
      </c>
    </row>
    <row r="231" spans="18:22" x14ac:dyDescent="0.3">
      <c r="R231" t="s">
        <v>3</v>
      </c>
      <c r="S231" t="s">
        <v>35</v>
      </c>
      <c r="T231" t="s">
        <v>23</v>
      </c>
      <c r="U231" s="4">
        <v>2023</v>
      </c>
      <c r="V231" s="5">
        <v>78</v>
      </c>
    </row>
    <row r="232" spans="18:22" x14ac:dyDescent="0.3">
      <c r="R232" t="s">
        <v>9</v>
      </c>
      <c r="S232" t="s">
        <v>36</v>
      </c>
      <c r="T232" t="s">
        <v>30</v>
      </c>
      <c r="U232" s="4">
        <v>9051</v>
      </c>
      <c r="V232" s="5">
        <v>57</v>
      </c>
    </row>
    <row r="233" spans="18:22" x14ac:dyDescent="0.3">
      <c r="R233" t="s">
        <v>9</v>
      </c>
      <c r="S233" t="s">
        <v>37</v>
      </c>
      <c r="T233" t="s">
        <v>28</v>
      </c>
      <c r="U233" s="4">
        <v>2919</v>
      </c>
      <c r="V233" s="5">
        <v>45</v>
      </c>
    </row>
    <row r="234" spans="18:22" x14ac:dyDescent="0.3">
      <c r="R234" t="s">
        <v>41</v>
      </c>
      <c r="S234" t="s">
        <v>38</v>
      </c>
      <c r="T234" t="s">
        <v>22</v>
      </c>
      <c r="U234" s="4">
        <v>5915</v>
      </c>
      <c r="V234" s="5">
        <v>3</v>
      </c>
    </row>
    <row r="235" spans="18:22" x14ac:dyDescent="0.3">
      <c r="R235" t="s">
        <v>10</v>
      </c>
      <c r="S235" t="s">
        <v>35</v>
      </c>
      <c r="T235" t="s">
        <v>15</v>
      </c>
      <c r="U235" s="4">
        <v>2562</v>
      </c>
      <c r="V235" s="5">
        <v>6</v>
      </c>
    </row>
    <row r="236" spans="18:22" x14ac:dyDescent="0.3">
      <c r="R236" t="s">
        <v>5</v>
      </c>
      <c r="S236" t="s">
        <v>37</v>
      </c>
      <c r="T236" t="s">
        <v>25</v>
      </c>
      <c r="U236" s="4">
        <v>8813</v>
      </c>
      <c r="V236" s="5">
        <v>21</v>
      </c>
    </row>
    <row r="237" spans="18:22" x14ac:dyDescent="0.3">
      <c r="R237" t="s">
        <v>5</v>
      </c>
      <c r="S237" t="s">
        <v>36</v>
      </c>
      <c r="T237" t="s">
        <v>18</v>
      </c>
      <c r="U237" s="4">
        <v>6111</v>
      </c>
      <c r="V237" s="5">
        <v>3</v>
      </c>
    </row>
    <row r="238" spans="18:22" x14ac:dyDescent="0.3">
      <c r="R238" t="s">
        <v>8</v>
      </c>
      <c r="S238" t="s">
        <v>34</v>
      </c>
      <c r="T238" t="s">
        <v>31</v>
      </c>
      <c r="U238" s="4">
        <v>3507</v>
      </c>
      <c r="V238" s="5">
        <v>288</v>
      </c>
    </row>
    <row r="239" spans="18:22" x14ac:dyDescent="0.3">
      <c r="R239" t="s">
        <v>6</v>
      </c>
      <c r="S239" t="s">
        <v>36</v>
      </c>
      <c r="T239" t="s">
        <v>13</v>
      </c>
      <c r="U239" s="4">
        <v>4319</v>
      </c>
      <c r="V239" s="5">
        <v>30</v>
      </c>
    </row>
    <row r="240" spans="18:22" x14ac:dyDescent="0.3">
      <c r="R240" t="s">
        <v>40</v>
      </c>
      <c r="S240" t="s">
        <v>38</v>
      </c>
      <c r="T240" t="s">
        <v>26</v>
      </c>
      <c r="U240" s="4">
        <v>609</v>
      </c>
      <c r="V240" s="5">
        <v>87</v>
      </c>
    </row>
    <row r="241" spans="18:22" x14ac:dyDescent="0.3">
      <c r="R241" t="s">
        <v>40</v>
      </c>
      <c r="S241" t="s">
        <v>39</v>
      </c>
      <c r="T241" t="s">
        <v>27</v>
      </c>
      <c r="U241" s="4">
        <v>6370</v>
      </c>
      <c r="V241" s="5">
        <v>30</v>
      </c>
    </row>
    <row r="242" spans="18:22" x14ac:dyDescent="0.3">
      <c r="R242" t="s">
        <v>5</v>
      </c>
      <c r="S242" t="s">
        <v>38</v>
      </c>
      <c r="T242" t="s">
        <v>19</v>
      </c>
      <c r="U242" s="4">
        <v>5474</v>
      </c>
      <c r="V242" s="5">
        <v>168</v>
      </c>
    </row>
    <row r="243" spans="18:22" x14ac:dyDescent="0.3">
      <c r="R243" t="s">
        <v>40</v>
      </c>
      <c r="S243" t="s">
        <v>36</v>
      </c>
      <c r="T243" t="s">
        <v>27</v>
      </c>
      <c r="U243" s="4">
        <v>3164</v>
      </c>
      <c r="V243" s="5">
        <v>306</v>
      </c>
    </row>
    <row r="244" spans="18:22" x14ac:dyDescent="0.3">
      <c r="R244" t="s">
        <v>6</v>
      </c>
      <c r="S244" t="s">
        <v>35</v>
      </c>
      <c r="T244" t="s">
        <v>4</v>
      </c>
      <c r="U244" s="4">
        <v>1302</v>
      </c>
      <c r="V244" s="5">
        <v>402</v>
      </c>
    </row>
    <row r="245" spans="18:22" x14ac:dyDescent="0.3">
      <c r="R245" t="s">
        <v>3</v>
      </c>
      <c r="S245" t="s">
        <v>37</v>
      </c>
      <c r="T245" t="s">
        <v>28</v>
      </c>
      <c r="U245" s="4">
        <v>7308</v>
      </c>
      <c r="V245" s="5">
        <v>327</v>
      </c>
    </row>
    <row r="246" spans="18:22" x14ac:dyDescent="0.3">
      <c r="R246" t="s">
        <v>40</v>
      </c>
      <c r="S246" t="s">
        <v>37</v>
      </c>
      <c r="T246" t="s">
        <v>27</v>
      </c>
      <c r="U246" s="4">
        <v>6132</v>
      </c>
      <c r="V246" s="5">
        <v>93</v>
      </c>
    </row>
    <row r="247" spans="18:22" x14ac:dyDescent="0.3">
      <c r="R247" t="s">
        <v>10</v>
      </c>
      <c r="S247" t="s">
        <v>35</v>
      </c>
      <c r="T247" t="s">
        <v>14</v>
      </c>
      <c r="U247" s="4">
        <v>3472</v>
      </c>
      <c r="V247" s="5">
        <v>96</v>
      </c>
    </row>
    <row r="248" spans="18:22" x14ac:dyDescent="0.3">
      <c r="R248" t="s">
        <v>8</v>
      </c>
      <c r="S248" t="s">
        <v>39</v>
      </c>
      <c r="T248" t="s">
        <v>18</v>
      </c>
      <c r="U248" s="4">
        <v>9660</v>
      </c>
      <c r="V248" s="5">
        <v>27</v>
      </c>
    </row>
    <row r="249" spans="18:22" x14ac:dyDescent="0.3">
      <c r="R249" t="s">
        <v>9</v>
      </c>
      <c r="S249" t="s">
        <v>38</v>
      </c>
      <c r="T249" t="s">
        <v>26</v>
      </c>
      <c r="U249" s="4">
        <v>2436</v>
      </c>
      <c r="V249" s="5">
        <v>99</v>
      </c>
    </row>
    <row r="250" spans="18:22" x14ac:dyDescent="0.3">
      <c r="R250" t="s">
        <v>9</v>
      </c>
      <c r="S250" t="s">
        <v>38</v>
      </c>
      <c r="T250" t="s">
        <v>33</v>
      </c>
      <c r="U250" s="4">
        <v>9506</v>
      </c>
      <c r="V250" s="5">
        <v>87</v>
      </c>
    </row>
    <row r="251" spans="18:22" x14ac:dyDescent="0.3">
      <c r="R251" t="s">
        <v>10</v>
      </c>
      <c r="S251" t="s">
        <v>37</v>
      </c>
      <c r="T251" t="s">
        <v>21</v>
      </c>
      <c r="U251" s="4">
        <v>245</v>
      </c>
      <c r="V251" s="5">
        <v>288</v>
      </c>
    </row>
    <row r="252" spans="18:22" x14ac:dyDescent="0.3">
      <c r="R252" t="s">
        <v>8</v>
      </c>
      <c r="S252" t="s">
        <v>35</v>
      </c>
      <c r="T252" t="s">
        <v>20</v>
      </c>
      <c r="U252" s="4">
        <v>2702</v>
      </c>
      <c r="V252" s="5">
        <v>363</v>
      </c>
    </row>
    <row r="253" spans="18:22" x14ac:dyDescent="0.3">
      <c r="R253" t="s">
        <v>10</v>
      </c>
      <c r="S253" t="s">
        <v>34</v>
      </c>
      <c r="T253" t="s">
        <v>17</v>
      </c>
      <c r="U253" s="4">
        <v>700</v>
      </c>
      <c r="V253" s="5">
        <v>87</v>
      </c>
    </row>
    <row r="254" spans="18:22" x14ac:dyDescent="0.3">
      <c r="R254" t="s">
        <v>6</v>
      </c>
      <c r="S254" t="s">
        <v>34</v>
      </c>
      <c r="T254" t="s">
        <v>17</v>
      </c>
      <c r="U254" s="4">
        <v>3759</v>
      </c>
      <c r="V254" s="5">
        <v>150</v>
      </c>
    </row>
    <row r="255" spans="18:22" x14ac:dyDescent="0.3">
      <c r="R255" t="s">
        <v>2</v>
      </c>
      <c r="S255" t="s">
        <v>35</v>
      </c>
      <c r="T255" t="s">
        <v>17</v>
      </c>
      <c r="U255" s="4">
        <v>1589</v>
      </c>
      <c r="V255" s="5">
        <v>303</v>
      </c>
    </row>
    <row r="256" spans="18:22" x14ac:dyDescent="0.3">
      <c r="R256" t="s">
        <v>7</v>
      </c>
      <c r="S256" t="s">
        <v>35</v>
      </c>
      <c r="T256" t="s">
        <v>28</v>
      </c>
      <c r="U256" s="4">
        <v>5194</v>
      </c>
      <c r="V256" s="5">
        <v>288</v>
      </c>
    </row>
    <row r="257" spans="18:22" x14ac:dyDescent="0.3">
      <c r="R257" t="s">
        <v>10</v>
      </c>
      <c r="S257" t="s">
        <v>36</v>
      </c>
      <c r="T257" t="s">
        <v>13</v>
      </c>
      <c r="U257" s="4">
        <v>945</v>
      </c>
      <c r="V257" s="5">
        <v>75</v>
      </c>
    </row>
    <row r="258" spans="18:22" x14ac:dyDescent="0.3">
      <c r="R258" t="s">
        <v>40</v>
      </c>
      <c r="S258" t="s">
        <v>38</v>
      </c>
      <c r="T258" t="s">
        <v>31</v>
      </c>
      <c r="U258" s="4">
        <v>1988</v>
      </c>
      <c r="V258" s="5">
        <v>39</v>
      </c>
    </row>
    <row r="259" spans="18:22" x14ac:dyDescent="0.3">
      <c r="R259" t="s">
        <v>6</v>
      </c>
      <c r="S259" t="s">
        <v>34</v>
      </c>
      <c r="T259" t="s">
        <v>32</v>
      </c>
      <c r="U259" s="4">
        <v>6734</v>
      </c>
      <c r="V259" s="5">
        <v>123</v>
      </c>
    </row>
    <row r="260" spans="18:22" x14ac:dyDescent="0.3">
      <c r="R260" t="s">
        <v>40</v>
      </c>
      <c r="S260" t="s">
        <v>36</v>
      </c>
      <c r="T260" t="s">
        <v>4</v>
      </c>
      <c r="U260" s="4">
        <v>217</v>
      </c>
      <c r="V260" s="5">
        <v>36</v>
      </c>
    </row>
    <row r="261" spans="18:22" x14ac:dyDescent="0.3">
      <c r="R261" t="s">
        <v>5</v>
      </c>
      <c r="S261" t="s">
        <v>34</v>
      </c>
      <c r="T261" t="s">
        <v>22</v>
      </c>
      <c r="U261" s="4">
        <v>6279</v>
      </c>
      <c r="V261" s="5">
        <v>237</v>
      </c>
    </row>
    <row r="262" spans="18:22" x14ac:dyDescent="0.3">
      <c r="R262" t="s">
        <v>40</v>
      </c>
      <c r="S262" t="s">
        <v>36</v>
      </c>
      <c r="T262" t="s">
        <v>13</v>
      </c>
      <c r="U262" s="4">
        <v>4424</v>
      </c>
      <c r="V262" s="5">
        <v>201</v>
      </c>
    </row>
    <row r="263" spans="18:22" x14ac:dyDescent="0.3">
      <c r="R263" t="s">
        <v>2</v>
      </c>
      <c r="S263" t="s">
        <v>36</v>
      </c>
      <c r="T263" t="s">
        <v>17</v>
      </c>
      <c r="U263" s="4">
        <v>189</v>
      </c>
      <c r="V263" s="5">
        <v>48</v>
      </c>
    </row>
    <row r="264" spans="18:22" x14ac:dyDescent="0.3">
      <c r="R264" t="s">
        <v>5</v>
      </c>
      <c r="S264" t="s">
        <v>35</v>
      </c>
      <c r="T264" t="s">
        <v>22</v>
      </c>
      <c r="U264" s="4">
        <v>490</v>
      </c>
      <c r="V264" s="5">
        <v>84</v>
      </c>
    </row>
    <row r="265" spans="18:22" x14ac:dyDescent="0.3">
      <c r="R265" t="s">
        <v>8</v>
      </c>
      <c r="S265" t="s">
        <v>37</v>
      </c>
      <c r="T265" t="s">
        <v>21</v>
      </c>
      <c r="U265" s="4">
        <v>434</v>
      </c>
      <c r="V265" s="5">
        <v>87</v>
      </c>
    </row>
    <row r="266" spans="18:22" x14ac:dyDescent="0.3">
      <c r="R266" t="s">
        <v>7</v>
      </c>
      <c r="S266" t="s">
        <v>38</v>
      </c>
      <c r="T266" t="s">
        <v>30</v>
      </c>
      <c r="U266" s="4">
        <v>10129</v>
      </c>
      <c r="V266" s="5">
        <v>312</v>
      </c>
    </row>
    <row r="267" spans="18:22" x14ac:dyDescent="0.3">
      <c r="R267" t="s">
        <v>3</v>
      </c>
      <c r="S267" t="s">
        <v>39</v>
      </c>
      <c r="T267" t="s">
        <v>28</v>
      </c>
      <c r="U267" s="4">
        <v>1652</v>
      </c>
      <c r="V267" s="5">
        <v>102</v>
      </c>
    </row>
    <row r="268" spans="18:22" x14ac:dyDescent="0.3">
      <c r="R268" t="s">
        <v>8</v>
      </c>
      <c r="S268" t="s">
        <v>38</v>
      </c>
      <c r="T268" t="s">
        <v>21</v>
      </c>
      <c r="U268" s="4">
        <v>6433</v>
      </c>
      <c r="V268" s="5">
        <v>78</v>
      </c>
    </row>
    <row r="269" spans="18:22" x14ac:dyDescent="0.3">
      <c r="R269" t="s">
        <v>3</v>
      </c>
      <c r="S269" t="s">
        <v>34</v>
      </c>
      <c r="T269" t="s">
        <v>23</v>
      </c>
      <c r="U269" s="4">
        <v>2212</v>
      </c>
      <c r="V269" s="5">
        <v>117</v>
      </c>
    </row>
    <row r="270" spans="18:22" x14ac:dyDescent="0.3">
      <c r="R270" t="s">
        <v>41</v>
      </c>
      <c r="S270" t="s">
        <v>35</v>
      </c>
      <c r="T270" t="s">
        <v>19</v>
      </c>
      <c r="U270" s="4">
        <v>609</v>
      </c>
      <c r="V270" s="5">
        <v>99</v>
      </c>
    </row>
    <row r="271" spans="18:22" x14ac:dyDescent="0.3">
      <c r="R271" t="s">
        <v>40</v>
      </c>
      <c r="S271" t="s">
        <v>35</v>
      </c>
      <c r="T271" t="s">
        <v>24</v>
      </c>
      <c r="U271" s="4">
        <v>1638</v>
      </c>
      <c r="V271" s="5">
        <v>48</v>
      </c>
    </row>
    <row r="272" spans="18:22" x14ac:dyDescent="0.3">
      <c r="R272" t="s">
        <v>7</v>
      </c>
      <c r="S272" t="s">
        <v>34</v>
      </c>
      <c r="T272" t="s">
        <v>15</v>
      </c>
      <c r="U272" s="4">
        <v>3829</v>
      </c>
      <c r="V272" s="5">
        <v>24</v>
      </c>
    </row>
    <row r="273" spans="18:22" x14ac:dyDescent="0.3">
      <c r="R273" t="s">
        <v>40</v>
      </c>
      <c r="S273" t="s">
        <v>39</v>
      </c>
      <c r="T273" t="s">
        <v>15</v>
      </c>
      <c r="U273" s="4">
        <v>5775</v>
      </c>
      <c r="V273" s="5">
        <v>42</v>
      </c>
    </row>
    <row r="274" spans="18:22" x14ac:dyDescent="0.3">
      <c r="R274" t="s">
        <v>6</v>
      </c>
      <c r="S274" t="s">
        <v>35</v>
      </c>
      <c r="T274" t="s">
        <v>20</v>
      </c>
      <c r="U274" s="4">
        <v>1071</v>
      </c>
      <c r="V274" s="5">
        <v>270</v>
      </c>
    </row>
    <row r="275" spans="18:22" x14ac:dyDescent="0.3">
      <c r="R275" t="s">
        <v>8</v>
      </c>
      <c r="S275" t="s">
        <v>36</v>
      </c>
      <c r="T275" t="s">
        <v>23</v>
      </c>
      <c r="U275" s="4">
        <v>5019</v>
      </c>
      <c r="V275" s="5">
        <v>150</v>
      </c>
    </row>
    <row r="276" spans="18:22" x14ac:dyDescent="0.3">
      <c r="R276" t="s">
        <v>2</v>
      </c>
      <c r="S276" t="s">
        <v>37</v>
      </c>
      <c r="T276" t="s">
        <v>15</v>
      </c>
      <c r="U276" s="4">
        <v>2863</v>
      </c>
      <c r="V276" s="5">
        <v>42</v>
      </c>
    </row>
    <row r="277" spans="18:22" x14ac:dyDescent="0.3">
      <c r="R277" t="s">
        <v>40</v>
      </c>
      <c r="S277" t="s">
        <v>35</v>
      </c>
      <c r="T277" t="s">
        <v>29</v>
      </c>
      <c r="U277" s="4">
        <v>1617</v>
      </c>
      <c r="V277" s="5">
        <v>126</v>
      </c>
    </row>
    <row r="278" spans="18:22" x14ac:dyDescent="0.3">
      <c r="R278" t="s">
        <v>6</v>
      </c>
      <c r="S278" t="s">
        <v>37</v>
      </c>
      <c r="T278" t="s">
        <v>26</v>
      </c>
      <c r="U278" s="4">
        <v>6818</v>
      </c>
      <c r="V278" s="5">
        <v>6</v>
      </c>
    </row>
    <row r="279" spans="18:22" x14ac:dyDescent="0.3">
      <c r="R279" t="s">
        <v>3</v>
      </c>
      <c r="S279" t="s">
        <v>35</v>
      </c>
      <c r="T279" t="s">
        <v>15</v>
      </c>
      <c r="U279" s="4">
        <v>6657</v>
      </c>
      <c r="V279" s="5">
        <v>276</v>
      </c>
    </row>
    <row r="280" spans="18:22" x14ac:dyDescent="0.3">
      <c r="R280" t="s">
        <v>3</v>
      </c>
      <c r="S280" t="s">
        <v>34</v>
      </c>
      <c r="T280" t="s">
        <v>17</v>
      </c>
      <c r="U280" s="4">
        <v>2919</v>
      </c>
      <c r="V280" s="5">
        <v>93</v>
      </c>
    </row>
    <row r="281" spans="18:22" x14ac:dyDescent="0.3">
      <c r="R281" t="s">
        <v>2</v>
      </c>
      <c r="S281" t="s">
        <v>36</v>
      </c>
      <c r="T281" t="s">
        <v>31</v>
      </c>
      <c r="U281" s="4">
        <v>3094</v>
      </c>
      <c r="V281" s="5">
        <v>246</v>
      </c>
    </row>
    <row r="282" spans="18:22" x14ac:dyDescent="0.3">
      <c r="R282" t="s">
        <v>6</v>
      </c>
      <c r="S282" t="s">
        <v>39</v>
      </c>
      <c r="T282" t="s">
        <v>24</v>
      </c>
      <c r="U282" s="4">
        <v>2989</v>
      </c>
      <c r="V282" s="5">
        <v>3</v>
      </c>
    </row>
    <row r="283" spans="18:22" x14ac:dyDescent="0.3">
      <c r="R283" t="s">
        <v>8</v>
      </c>
      <c r="S283" t="s">
        <v>38</v>
      </c>
      <c r="T283" t="s">
        <v>27</v>
      </c>
      <c r="U283" s="4">
        <v>2268</v>
      </c>
      <c r="V283" s="5">
        <v>63</v>
      </c>
    </row>
    <row r="284" spans="18:22" x14ac:dyDescent="0.3">
      <c r="R284" t="s">
        <v>5</v>
      </c>
      <c r="S284" t="s">
        <v>35</v>
      </c>
      <c r="T284" t="s">
        <v>31</v>
      </c>
      <c r="U284" s="4">
        <v>4753</v>
      </c>
      <c r="V284" s="5">
        <v>246</v>
      </c>
    </row>
    <row r="285" spans="18:22" x14ac:dyDescent="0.3">
      <c r="R285" t="s">
        <v>2</v>
      </c>
      <c r="S285" t="s">
        <v>34</v>
      </c>
      <c r="T285" t="s">
        <v>19</v>
      </c>
      <c r="U285" s="4">
        <v>7511</v>
      </c>
      <c r="V285" s="5">
        <v>120</v>
      </c>
    </row>
    <row r="286" spans="18:22" x14ac:dyDescent="0.3">
      <c r="R286" t="s">
        <v>2</v>
      </c>
      <c r="S286" t="s">
        <v>38</v>
      </c>
      <c r="T286" t="s">
        <v>31</v>
      </c>
      <c r="U286" s="4">
        <v>4326</v>
      </c>
      <c r="V286" s="5">
        <v>348</v>
      </c>
    </row>
    <row r="287" spans="18:22" x14ac:dyDescent="0.3">
      <c r="R287" t="s">
        <v>41</v>
      </c>
      <c r="S287" t="s">
        <v>34</v>
      </c>
      <c r="T287" t="s">
        <v>23</v>
      </c>
      <c r="U287" s="4">
        <v>4935</v>
      </c>
      <c r="V287" s="5">
        <v>126</v>
      </c>
    </row>
    <row r="288" spans="18:22" x14ac:dyDescent="0.3">
      <c r="R288" t="s">
        <v>6</v>
      </c>
      <c r="S288" t="s">
        <v>35</v>
      </c>
      <c r="T288" t="s">
        <v>30</v>
      </c>
      <c r="U288" s="4">
        <v>4781</v>
      </c>
      <c r="V288" s="5">
        <v>123</v>
      </c>
    </row>
    <row r="289" spans="18:22" x14ac:dyDescent="0.3">
      <c r="R289" t="s">
        <v>5</v>
      </c>
      <c r="S289" t="s">
        <v>38</v>
      </c>
      <c r="T289" t="s">
        <v>25</v>
      </c>
      <c r="U289" s="4">
        <v>7483</v>
      </c>
      <c r="V289" s="5">
        <v>45</v>
      </c>
    </row>
    <row r="290" spans="18:22" x14ac:dyDescent="0.3">
      <c r="R290" t="s">
        <v>10</v>
      </c>
      <c r="S290" t="s">
        <v>38</v>
      </c>
      <c r="T290" t="s">
        <v>4</v>
      </c>
      <c r="U290" s="4">
        <v>6860</v>
      </c>
      <c r="V290" s="5">
        <v>126</v>
      </c>
    </row>
    <row r="291" spans="18:22" x14ac:dyDescent="0.3">
      <c r="R291" t="s">
        <v>40</v>
      </c>
      <c r="S291" t="s">
        <v>37</v>
      </c>
      <c r="T291" t="s">
        <v>29</v>
      </c>
      <c r="U291" s="4">
        <v>9002</v>
      </c>
      <c r="V291" s="5">
        <v>72</v>
      </c>
    </row>
    <row r="292" spans="18:22" x14ac:dyDescent="0.3">
      <c r="R292" t="s">
        <v>6</v>
      </c>
      <c r="S292" t="s">
        <v>36</v>
      </c>
      <c r="T292" t="s">
        <v>29</v>
      </c>
      <c r="U292" s="4">
        <v>1400</v>
      </c>
      <c r="V292" s="5">
        <v>135</v>
      </c>
    </row>
    <row r="293" spans="18:22" x14ac:dyDescent="0.3">
      <c r="R293" t="s">
        <v>10</v>
      </c>
      <c r="S293" t="s">
        <v>34</v>
      </c>
      <c r="T293" t="s">
        <v>22</v>
      </c>
      <c r="U293" s="4">
        <v>4053</v>
      </c>
      <c r="V293" s="5">
        <v>24</v>
      </c>
    </row>
    <row r="294" spans="18:22" x14ac:dyDescent="0.3">
      <c r="R294" t="s">
        <v>7</v>
      </c>
      <c r="S294" t="s">
        <v>36</v>
      </c>
      <c r="T294" t="s">
        <v>31</v>
      </c>
      <c r="U294" s="4">
        <v>2149</v>
      </c>
      <c r="V294" s="5">
        <v>117</v>
      </c>
    </row>
    <row r="295" spans="18:22" x14ac:dyDescent="0.3">
      <c r="R295" t="s">
        <v>3</v>
      </c>
      <c r="S295" t="s">
        <v>39</v>
      </c>
      <c r="T295" t="s">
        <v>29</v>
      </c>
      <c r="U295" s="4">
        <v>3640</v>
      </c>
      <c r="V295" s="5">
        <v>51</v>
      </c>
    </row>
    <row r="296" spans="18:22" x14ac:dyDescent="0.3">
      <c r="R296" t="s">
        <v>2</v>
      </c>
      <c r="S296" t="s">
        <v>39</v>
      </c>
      <c r="T296" t="s">
        <v>23</v>
      </c>
      <c r="U296" s="4">
        <v>630</v>
      </c>
      <c r="V296" s="5">
        <v>36</v>
      </c>
    </row>
    <row r="297" spans="18:22" x14ac:dyDescent="0.3">
      <c r="R297" t="s">
        <v>9</v>
      </c>
      <c r="S297" t="s">
        <v>35</v>
      </c>
      <c r="T297" t="s">
        <v>27</v>
      </c>
      <c r="U297" s="4">
        <v>2429</v>
      </c>
      <c r="V297" s="5">
        <v>144</v>
      </c>
    </row>
    <row r="298" spans="18:22" x14ac:dyDescent="0.3">
      <c r="R298" t="s">
        <v>9</v>
      </c>
      <c r="S298" t="s">
        <v>36</v>
      </c>
      <c r="T298" t="s">
        <v>25</v>
      </c>
      <c r="U298" s="4">
        <v>2142</v>
      </c>
      <c r="V298" s="5">
        <v>114</v>
      </c>
    </row>
    <row r="299" spans="18:22" x14ac:dyDescent="0.3">
      <c r="R299" t="s">
        <v>7</v>
      </c>
      <c r="S299" t="s">
        <v>37</v>
      </c>
      <c r="T299" t="s">
        <v>30</v>
      </c>
      <c r="U299" s="4">
        <v>6454</v>
      </c>
      <c r="V299" s="5">
        <v>54</v>
      </c>
    </row>
    <row r="300" spans="18:22" x14ac:dyDescent="0.3">
      <c r="R300" t="s">
        <v>7</v>
      </c>
      <c r="S300" t="s">
        <v>37</v>
      </c>
      <c r="T300" t="s">
        <v>16</v>
      </c>
      <c r="U300" s="4">
        <v>4487</v>
      </c>
      <c r="V300" s="5">
        <v>333</v>
      </c>
    </row>
    <row r="301" spans="18:22" x14ac:dyDescent="0.3">
      <c r="R301" t="s">
        <v>3</v>
      </c>
      <c r="S301" t="s">
        <v>37</v>
      </c>
      <c r="T301" t="s">
        <v>4</v>
      </c>
      <c r="U301" s="4">
        <v>938</v>
      </c>
      <c r="V301" s="5">
        <v>366</v>
      </c>
    </row>
    <row r="302" spans="18:22" x14ac:dyDescent="0.3">
      <c r="R302" t="s">
        <v>3</v>
      </c>
      <c r="S302" t="s">
        <v>38</v>
      </c>
      <c r="T302" t="s">
        <v>26</v>
      </c>
      <c r="U302" s="4">
        <v>8841</v>
      </c>
      <c r="V302" s="5">
        <v>303</v>
      </c>
    </row>
    <row r="303" spans="18:22" x14ac:dyDescent="0.3">
      <c r="R303" t="s">
        <v>2</v>
      </c>
      <c r="S303" t="s">
        <v>39</v>
      </c>
      <c r="T303" t="s">
        <v>33</v>
      </c>
      <c r="U303" s="4">
        <v>4018</v>
      </c>
      <c r="V303" s="5">
        <v>126</v>
      </c>
    </row>
    <row r="304" spans="18:22" x14ac:dyDescent="0.3">
      <c r="R304" t="s">
        <v>41</v>
      </c>
      <c r="S304" t="s">
        <v>37</v>
      </c>
      <c r="T304" t="s">
        <v>15</v>
      </c>
      <c r="U304" s="4">
        <v>714</v>
      </c>
      <c r="V304" s="5">
        <v>231</v>
      </c>
    </row>
    <row r="305" spans="18:22" x14ac:dyDescent="0.3">
      <c r="R305" t="s">
        <v>9</v>
      </c>
      <c r="S305" t="s">
        <v>38</v>
      </c>
      <c r="T305" t="s">
        <v>25</v>
      </c>
      <c r="U305" s="4">
        <v>3850</v>
      </c>
      <c r="V305" s="5">
        <v>102</v>
      </c>
    </row>
  </sheetData>
  <mergeCells count="1">
    <mergeCell ref="E1:M2"/>
  </mergeCells>
  <pageMargins left="0.7" right="0.7" top="0.75" bottom="0.75" header="0.3" footer="0.3"/>
  <drawing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227EA2-7123-423D-971B-80B42942A43C}">
  <dimension ref="B1:P17"/>
  <sheetViews>
    <sheetView workbookViewId="0">
      <selection activeCell="L9" sqref="L9"/>
    </sheetView>
  </sheetViews>
  <sheetFormatPr defaultRowHeight="14.4" x14ac:dyDescent="0.3"/>
  <cols>
    <col min="2" max="2" width="15.5546875" bestFit="1" customWidth="1"/>
    <col min="3" max="3" width="14.44140625" bestFit="1" customWidth="1"/>
    <col min="10" max="10" width="15.5546875" bestFit="1" customWidth="1"/>
    <col min="11" max="11" width="14.44140625" bestFit="1" customWidth="1"/>
  </cols>
  <sheetData>
    <row r="1" spans="2:16" x14ac:dyDescent="0.3">
      <c r="G1" s="64" t="s">
        <v>80</v>
      </c>
      <c r="H1" s="64"/>
      <c r="I1" s="64"/>
      <c r="J1" s="64"/>
      <c r="K1" s="64"/>
      <c r="L1" s="64"/>
      <c r="M1" s="64"/>
      <c r="N1" s="64"/>
      <c r="O1" s="64"/>
      <c r="P1" s="64"/>
    </row>
    <row r="2" spans="2:16" x14ac:dyDescent="0.3">
      <c r="G2" s="64"/>
      <c r="H2" s="64"/>
      <c r="I2" s="64"/>
      <c r="J2" s="64"/>
      <c r="K2" s="64"/>
      <c r="L2" s="64"/>
      <c r="M2" s="64"/>
      <c r="N2" s="64"/>
      <c r="O2" s="64"/>
      <c r="P2" s="64"/>
    </row>
    <row r="4" spans="2:16" x14ac:dyDescent="0.3">
      <c r="B4" s="24" t="s">
        <v>71</v>
      </c>
      <c r="C4" t="s">
        <v>73</v>
      </c>
      <c r="J4" s="24" t="s">
        <v>71</v>
      </c>
      <c r="K4" t="s">
        <v>73</v>
      </c>
    </row>
    <row r="5" spans="2:16" x14ac:dyDescent="0.3">
      <c r="B5" s="25" t="s">
        <v>38</v>
      </c>
      <c r="C5" s="26">
        <v>25221</v>
      </c>
      <c r="J5" s="25" t="s">
        <v>38</v>
      </c>
      <c r="K5" s="26">
        <v>6069</v>
      </c>
    </row>
    <row r="6" spans="2:16" x14ac:dyDescent="0.3">
      <c r="B6" s="29" t="s">
        <v>5</v>
      </c>
      <c r="C6" s="26">
        <v>25221</v>
      </c>
      <c r="J6" s="29" t="s">
        <v>41</v>
      </c>
      <c r="K6" s="26">
        <v>6069</v>
      </c>
    </row>
    <row r="7" spans="2:16" x14ac:dyDescent="0.3">
      <c r="B7" s="25" t="s">
        <v>36</v>
      </c>
      <c r="C7" s="26">
        <v>39620</v>
      </c>
      <c r="J7" s="25" t="s">
        <v>36</v>
      </c>
      <c r="K7" s="26">
        <v>5019</v>
      </c>
    </row>
    <row r="8" spans="2:16" x14ac:dyDescent="0.3">
      <c r="B8" s="29" t="s">
        <v>5</v>
      </c>
      <c r="C8" s="26">
        <v>39620</v>
      </c>
      <c r="J8" s="29" t="s">
        <v>8</v>
      </c>
      <c r="K8" s="26">
        <v>5019</v>
      </c>
    </row>
    <row r="9" spans="2:16" x14ac:dyDescent="0.3">
      <c r="B9" s="25" t="s">
        <v>34</v>
      </c>
      <c r="C9" s="26">
        <v>41559</v>
      </c>
      <c r="J9" s="25" t="s">
        <v>34</v>
      </c>
      <c r="K9" s="26">
        <v>5516</v>
      </c>
      <c r="L9" t="s">
        <v>66</v>
      </c>
    </row>
    <row r="10" spans="2:16" x14ac:dyDescent="0.3">
      <c r="B10" s="29" t="s">
        <v>5</v>
      </c>
      <c r="C10" s="26">
        <v>41559</v>
      </c>
      <c r="J10" s="29" t="s">
        <v>8</v>
      </c>
      <c r="K10" s="26">
        <v>5516</v>
      </c>
    </row>
    <row r="11" spans="2:16" x14ac:dyDescent="0.3">
      <c r="B11" s="25" t="s">
        <v>37</v>
      </c>
      <c r="C11" s="26">
        <v>43568</v>
      </c>
      <c r="J11" s="25" t="s">
        <v>37</v>
      </c>
      <c r="K11" s="26">
        <v>7987</v>
      </c>
    </row>
    <row r="12" spans="2:16" x14ac:dyDescent="0.3">
      <c r="B12" s="29" t="s">
        <v>7</v>
      </c>
      <c r="C12" s="26">
        <v>43568</v>
      </c>
      <c r="J12" s="29" t="s">
        <v>10</v>
      </c>
      <c r="K12" s="26">
        <v>7987</v>
      </c>
    </row>
    <row r="13" spans="2:16" x14ac:dyDescent="0.3">
      <c r="B13" s="25" t="s">
        <v>39</v>
      </c>
      <c r="C13" s="26">
        <v>45752</v>
      </c>
      <c r="J13" s="25" t="s">
        <v>39</v>
      </c>
      <c r="K13" s="26">
        <v>3976</v>
      </c>
    </row>
    <row r="14" spans="2:16" x14ac:dyDescent="0.3">
      <c r="B14" s="29" t="s">
        <v>2</v>
      </c>
      <c r="C14" s="26">
        <v>45752</v>
      </c>
      <c r="J14" s="29" t="s">
        <v>41</v>
      </c>
      <c r="K14" s="26">
        <v>3976</v>
      </c>
    </row>
    <row r="15" spans="2:16" x14ac:dyDescent="0.3">
      <c r="B15" s="25" t="s">
        <v>35</v>
      </c>
      <c r="C15" s="26">
        <v>38325</v>
      </c>
      <c r="J15" s="25" t="s">
        <v>35</v>
      </c>
      <c r="K15" s="26">
        <v>2142</v>
      </c>
    </row>
    <row r="16" spans="2:16" x14ac:dyDescent="0.3">
      <c r="B16" s="29" t="s">
        <v>40</v>
      </c>
      <c r="C16" s="26">
        <v>38325</v>
      </c>
      <c r="J16" s="29" t="s">
        <v>2</v>
      </c>
      <c r="K16" s="26">
        <v>2142</v>
      </c>
    </row>
    <row r="17" spans="2:11" x14ac:dyDescent="0.3">
      <c r="B17" s="25" t="s">
        <v>72</v>
      </c>
      <c r="C17" s="26">
        <v>234045</v>
      </c>
      <c r="J17" s="25" t="s">
        <v>72</v>
      </c>
      <c r="K17" s="26">
        <v>30709</v>
      </c>
    </row>
  </sheetData>
  <mergeCells count="1">
    <mergeCell ref="G1:P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AE948E-BBA1-402E-AB57-12DC079A57AA}">
  <dimension ref="C1:R307"/>
  <sheetViews>
    <sheetView workbookViewId="0">
      <selection activeCell="F6" sqref="F6"/>
    </sheetView>
  </sheetViews>
  <sheetFormatPr defaultRowHeight="14.4" x14ac:dyDescent="0.3"/>
  <cols>
    <col min="3" max="3" width="20.21875" bestFit="1" customWidth="1"/>
    <col min="4" max="4" width="14.44140625" bestFit="1" customWidth="1"/>
    <col min="5" max="5" width="11.109375" bestFit="1" customWidth="1"/>
    <col min="6" max="6" width="10" bestFit="1" customWidth="1"/>
    <col min="17" max="17" width="20.21875" bestFit="1" customWidth="1"/>
  </cols>
  <sheetData>
    <row r="1" spans="3:18" x14ac:dyDescent="0.3">
      <c r="F1" s="60" t="s">
        <v>81</v>
      </c>
      <c r="G1" s="60"/>
      <c r="H1" s="60"/>
      <c r="I1" s="60"/>
      <c r="J1" s="60"/>
      <c r="K1" s="60"/>
      <c r="L1" s="60"/>
      <c r="M1" s="60"/>
      <c r="N1" s="60"/>
    </row>
    <row r="2" spans="3:18" x14ac:dyDescent="0.3">
      <c r="F2" s="60"/>
      <c r="G2" s="60"/>
      <c r="H2" s="60"/>
      <c r="I2" s="60"/>
      <c r="J2" s="60"/>
      <c r="K2" s="60"/>
      <c r="L2" s="60"/>
      <c r="M2" s="60"/>
      <c r="N2" s="60"/>
    </row>
    <row r="5" spans="3:18" x14ac:dyDescent="0.3">
      <c r="C5" s="24" t="s">
        <v>71</v>
      </c>
      <c r="D5" t="s">
        <v>73</v>
      </c>
      <c r="E5" t="s">
        <v>84</v>
      </c>
      <c r="F5" t="s">
        <v>85</v>
      </c>
    </row>
    <row r="6" spans="3:18" x14ac:dyDescent="0.3">
      <c r="C6" s="25" t="s">
        <v>17</v>
      </c>
      <c r="D6" s="26">
        <v>22344</v>
      </c>
      <c r="E6" s="26">
        <v>2295.1799999999998</v>
      </c>
      <c r="F6" s="33">
        <v>20048.82</v>
      </c>
    </row>
    <row r="7" spans="3:18" x14ac:dyDescent="0.3">
      <c r="C7" s="25" t="s">
        <v>26</v>
      </c>
      <c r="D7" s="26">
        <v>22855</v>
      </c>
      <c r="E7" s="26">
        <v>3175.2</v>
      </c>
      <c r="F7" s="33">
        <v>19679.8</v>
      </c>
      <c r="Q7" s="27" t="s">
        <v>0</v>
      </c>
      <c r="R7" s="30" t="s">
        <v>50</v>
      </c>
    </row>
    <row r="8" spans="3:18" x14ac:dyDescent="0.3">
      <c r="C8" s="25" t="s">
        <v>20</v>
      </c>
      <c r="D8" s="26">
        <v>28861</v>
      </c>
      <c r="E8" s="26">
        <v>10481.939999999999</v>
      </c>
      <c r="F8" s="33">
        <v>18379.060000000001</v>
      </c>
      <c r="Q8" s="13" t="s">
        <v>30</v>
      </c>
      <c r="R8" s="31">
        <v>114</v>
      </c>
    </row>
    <row r="9" spans="3:18" x14ac:dyDescent="0.3">
      <c r="C9" s="25" t="s">
        <v>23</v>
      </c>
      <c r="D9" s="26">
        <v>18081</v>
      </c>
      <c r="E9" s="26">
        <v>2647.92</v>
      </c>
      <c r="F9" s="33">
        <v>15433.08</v>
      </c>
      <c r="Q9" s="15" t="s">
        <v>32</v>
      </c>
      <c r="R9" s="32">
        <v>459</v>
      </c>
    </row>
    <row r="10" spans="3:18" x14ac:dyDescent="0.3">
      <c r="C10" s="25" t="s">
        <v>28</v>
      </c>
      <c r="D10" s="26">
        <v>18018</v>
      </c>
      <c r="E10" s="26">
        <v>4795.5600000000004</v>
      </c>
      <c r="F10" s="33">
        <v>13222.439999999999</v>
      </c>
      <c r="Q10" s="13" t="s">
        <v>4</v>
      </c>
      <c r="R10" s="31">
        <v>147</v>
      </c>
    </row>
    <row r="11" spans="3:18" x14ac:dyDescent="0.3">
      <c r="C11" s="25" t="s">
        <v>19</v>
      </c>
      <c r="D11" s="26">
        <v>17745</v>
      </c>
      <c r="E11" s="26">
        <v>5202.8399999999992</v>
      </c>
      <c r="F11" s="33">
        <v>12542.16</v>
      </c>
      <c r="Q11" s="15" t="s">
        <v>18</v>
      </c>
      <c r="R11" s="32">
        <v>288</v>
      </c>
    </row>
    <row r="12" spans="3:18" x14ac:dyDescent="0.3">
      <c r="C12" s="25" t="s">
        <v>32</v>
      </c>
      <c r="D12" s="26">
        <v>17773</v>
      </c>
      <c r="E12" s="26">
        <v>6072.3</v>
      </c>
      <c r="F12" s="33">
        <v>11700.7</v>
      </c>
      <c r="Q12" s="13" t="s">
        <v>25</v>
      </c>
      <c r="R12" s="31">
        <v>414</v>
      </c>
    </row>
    <row r="13" spans="3:18" x14ac:dyDescent="0.3">
      <c r="C13" s="25" t="s">
        <v>15</v>
      </c>
      <c r="D13" s="26">
        <v>12551</v>
      </c>
      <c r="E13" s="26">
        <v>2815.2</v>
      </c>
      <c r="F13" s="33">
        <v>9735.7999999999993</v>
      </c>
      <c r="Q13" s="15" t="s">
        <v>33</v>
      </c>
      <c r="R13" s="32">
        <v>432</v>
      </c>
    </row>
    <row r="14" spans="3:18" x14ac:dyDescent="0.3">
      <c r="C14" s="25" t="s">
        <v>33</v>
      </c>
      <c r="D14" s="26">
        <v>15519</v>
      </c>
      <c r="E14" s="26">
        <v>5863.3799999999992</v>
      </c>
      <c r="F14" s="33">
        <v>9655.6200000000008</v>
      </c>
      <c r="Q14" s="13" t="s">
        <v>31</v>
      </c>
      <c r="R14" s="31">
        <v>54</v>
      </c>
    </row>
    <row r="15" spans="3:18" x14ac:dyDescent="0.3">
      <c r="C15" s="25" t="s">
        <v>24</v>
      </c>
      <c r="D15" s="26">
        <v>8862</v>
      </c>
      <c r="E15" s="26">
        <v>939.32999999999993</v>
      </c>
      <c r="F15" s="33">
        <v>7922.67</v>
      </c>
      <c r="Q15" s="15" t="s">
        <v>22</v>
      </c>
      <c r="R15" s="32">
        <v>210</v>
      </c>
    </row>
    <row r="16" spans="3:18" x14ac:dyDescent="0.3">
      <c r="C16" s="25" t="s">
        <v>27</v>
      </c>
      <c r="D16" s="26">
        <v>13517</v>
      </c>
      <c r="E16" s="26">
        <v>6072.99</v>
      </c>
      <c r="F16" s="33">
        <v>7444.01</v>
      </c>
      <c r="Q16" s="13" t="s">
        <v>14</v>
      </c>
      <c r="R16" s="31">
        <v>75</v>
      </c>
    </row>
    <row r="17" spans="3:18" x14ac:dyDescent="0.3">
      <c r="C17" s="25" t="s">
        <v>22</v>
      </c>
      <c r="D17" s="26">
        <v>10668</v>
      </c>
      <c r="E17" s="26">
        <v>3956.85</v>
      </c>
      <c r="F17" s="33">
        <v>6711.15</v>
      </c>
      <c r="Q17" s="15" t="s">
        <v>14</v>
      </c>
      <c r="R17" s="32">
        <v>12</v>
      </c>
    </row>
    <row r="18" spans="3:18" x14ac:dyDescent="0.3">
      <c r="C18" s="25" t="s">
        <v>21</v>
      </c>
      <c r="D18" s="26">
        <v>6832</v>
      </c>
      <c r="E18" s="26">
        <v>243</v>
      </c>
      <c r="F18" s="33">
        <v>6589</v>
      </c>
      <c r="Q18" s="13" t="s">
        <v>25</v>
      </c>
      <c r="R18" s="31">
        <v>462</v>
      </c>
    </row>
    <row r="19" spans="3:18" x14ac:dyDescent="0.3">
      <c r="C19" s="25" t="s">
        <v>25</v>
      </c>
      <c r="D19" s="26">
        <v>9296</v>
      </c>
      <c r="E19" s="26">
        <v>3037.6500000000005</v>
      </c>
      <c r="F19" s="33">
        <v>6258.3499999999995</v>
      </c>
      <c r="Q19" s="15" t="s">
        <v>17</v>
      </c>
      <c r="R19" s="32">
        <v>144</v>
      </c>
    </row>
    <row r="20" spans="3:18" x14ac:dyDescent="0.3">
      <c r="C20" s="25" t="s">
        <v>29</v>
      </c>
      <c r="D20" s="26">
        <v>6230</v>
      </c>
      <c r="E20" s="26">
        <v>1267.3200000000002</v>
      </c>
      <c r="F20" s="33">
        <v>4962.68</v>
      </c>
      <c r="Q20" s="13" t="s">
        <v>16</v>
      </c>
      <c r="R20" s="31">
        <v>120</v>
      </c>
    </row>
    <row r="21" spans="3:18" x14ac:dyDescent="0.3">
      <c r="C21" s="25" t="s">
        <v>31</v>
      </c>
      <c r="D21" s="26">
        <v>3507</v>
      </c>
      <c r="E21" s="26">
        <v>1667.52</v>
      </c>
      <c r="F21" s="33">
        <v>1839.48</v>
      </c>
      <c r="Q21" s="15" t="s">
        <v>13</v>
      </c>
      <c r="R21" s="32">
        <v>54</v>
      </c>
    </row>
    <row r="22" spans="3:18" x14ac:dyDescent="0.3">
      <c r="C22" s="25" t="s">
        <v>14</v>
      </c>
      <c r="D22" s="26">
        <v>9191</v>
      </c>
      <c r="E22" s="26">
        <v>7546.5</v>
      </c>
      <c r="F22" s="33">
        <v>1644.5</v>
      </c>
      <c r="Q22" s="13" t="s">
        <v>25</v>
      </c>
      <c r="R22" s="31">
        <v>234</v>
      </c>
    </row>
    <row r="23" spans="3:18" x14ac:dyDescent="0.3">
      <c r="C23" s="25" t="s">
        <v>16</v>
      </c>
      <c r="D23" s="26">
        <v>6440</v>
      </c>
      <c r="E23" s="26">
        <v>6223.32</v>
      </c>
      <c r="F23" s="33">
        <v>216.68000000000029</v>
      </c>
      <c r="Q23" s="15" t="s">
        <v>29</v>
      </c>
      <c r="R23" s="32">
        <v>66</v>
      </c>
    </row>
    <row r="24" spans="3:18" x14ac:dyDescent="0.3">
      <c r="C24" s="25" t="s">
        <v>4</v>
      </c>
      <c r="D24" s="26">
        <v>525</v>
      </c>
      <c r="E24" s="26">
        <v>570.24</v>
      </c>
      <c r="F24" s="33">
        <v>-45.240000000000009</v>
      </c>
      <c r="Q24" s="13" t="s">
        <v>31</v>
      </c>
      <c r="R24" s="31">
        <v>87</v>
      </c>
    </row>
    <row r="25" spans="3:18" x14ac:dyDescent="0.3">
      <c r="C25" s="25" t="s">
        <v>13</v>
      </c>
      <c r="D25" s="26">
        <v>252</v>
      </c>
      <c r="E25" s="26">
        <v>503.82</v>
      </c>
      <c r="F25" s="33">
        <v>-251.82</v>
      </c>
      <c r="Q25" s="15" t="s">
        <v>20</v>
      </c>
      <c r="R25" s="32">
        <v>339</v>
      </c>
    </row>
    <row r="26" spans="3:18" x14ac:dyDescent="0.3">
      <c r="C26" s="25" t="s">
        <v>30</v>
      </c>
      <c r="D26" s="26">
        <v>3402</v>
      </c>
      <c r="E26" s="26">
        <v>5303.34</v>
      </c>
      <c r="F26" s="33">
        <v>-1901.3400000000001</v>
      </c>
      <c r="Q26" s="13" t="s">
        <v>22</v>
      </c>
      <c r="R26" s="31">
        <v>144</v>
      </c>
    </row>
    <row r="27" spans="3:18" x14ac:dyDescent="0.3">
      <c r="C27" s="25" t="s">
        <v>72</v>
      </c>
      <c r="D27" s="26">
        <v>252469</v>
      </c>
      <c r="E27" s="26">
        <v>80681.400000000038</v>
      </c>
      <c r="F27" s="33">
        <v>171787.59999999998</v>
      </c>
      <c r="Q27" s="15" t="s">
        <v>20</v>
      </c>
      <c r="R27" s="32">
        <v>162</v>
      </c>
    </row>
    <row r="28" spans="3:18" x14ac:dyDescent="0.3">
      <c r="Q28" s="13" t="s">
        <v>23</v>
      </c>
      <c r="R28" s="31">
        <v>90</v>
      </c>
    </row>
    <row r="29" spans="3:18" x14ac:dyDescent="0.3">
      <c r="Q29" s="15" t="s">
        <v>23</v>
      </c>
      <c r="R29" s="32">
        <v>234</v>
      </c>
    </row>
    <row r="30" spans="3:18" x14ac:dyDescent="0.3">
      <c r="Q30" s="13" t="s">
        <v>22</v>
      </c>
      <c r="R30" s="31">
        <v>141</v>
      </c>
    </row>
    <row r="31" spans="3:18" x14ac:dyDescent="0.3">
      <c r="Q31" s="15" t="s">
        <v>19</v>
      </c>
      <c r="R31" s="32">
        <v>204</v>
      </c>
    </row>
    <row r="32" spans="3:18" x14ac:dyDescent="0.3">
      <c r="Q32" s="13" t="s">
        <v>15</v>
      </c>
      <c r="R32" s="31">
        <v>186</v>
      </c>
    </row>
    <row r="33" spans="17:18" x14ac:dyDescent="0.3">
      <c r="Q33" s="15" t="s">
        <v>13</v>
      </c>
      <c r="R33" s="32">
        <v>231</v>
      </c>
    </row>
    <row r="34" spans="17:18" x14ac:dyDescent="0.3">
      <c r="Q34" s="13" t="s">
        <v>16</v>
      </c>
      <c r="R34" s="31">
        <v>168</v>
      </c>
    </row>
    <row r="35" spans="17:18" x14ac:dyDescent="0.3">
      <c r="Q35" s="15" t="s">
        <v>20</v>
      </c>
      <c r="R35" s="32">
        <v>195</v>
      </c>
    </row>
    <row r="36" spans="17:18" x14ac:dyDescent="0.3">
      <c r="Q36" s="13" t="s">
        <v>23</v>
      </c>
      <c r="R36" s="31">
        <v>15</v>
      </c>
    </row>
    <row r="37" spans="17:18" x14ac:dyDescent="0.3">
      <c r="Q37" s="15" t="s">
        <v>23</v>
      </c>
      <c r="R37" s="32">
        <v>30</v>
      </c>
    </row>
    <row r="38" spans="17:18" x14ac:dyDescent="0.3">
      <c r="Q38" s="13" t="s">
        <v>24</v>
      </c>
      <c r="R38" s="31">
        <v>102</v>
      </c>
    </row>
    <row r="39" spans="17:18" x14ac:dyDescent="0.3">
      <c r="Q39" s="15" t="s">
        <v>19</v>
      </c>
      <c r="R39" s="32">
        <v>15</v>
      </c>
    </row>
    <row r="40" spans="17:18" x14ac:dyDescent="0.3">
      <c r="Q40" s="13" t="s">
        <v>30</v>
      </c>
      <c r="R40" s="31">
        <v>183</v>
      </c>
    </row>
    <row r="41" spans="17:18" x14ac:dyDescent="0.3">
      <c r="Q41" s="15" t="s">
        <v>22</v>
      </c>
      <c r="R41" s="32">
        <v>12</v>
      </c>
    </row>
    <row r="42" spans="17:18" x14ac:dyDescent="0.3">
      <c r="Q42" s="13" t="s">
        <v>14</v>
      </c>
      <c r="R42" s="31">
        <v>72</v>
      </c>
    </row>
    <row r="43" spans="17:18" x14ac:dyDescent="0.3">
      <c r="Q43" s="15" t="s">
        <v>27</v>
      </c>
      <c r="R43" s="32">
        <v>282</v>
      </c>
    </row>
    <row r="44" spans="17:18" x14ac:dyDescent="0.3">
      <c r="Q44" s="13" t="s">
        <v>28</v>
      </c>
      <c r="R44" s="31">
        <v>144</v>
      </c>
    </row>
    <row r="45" spans="17:18" x14ac:dyDescent="0.3">
      <c r="Q45" s="15" t="s">
        <v>16</v>
      </c>
      <c r="R45" s="32">
        <v>405</v>
      </c>
    </row>
    <row r="46" spans="17:18" x14ac:dyDescent="0.3">
      <c r="Q46" s="13" t="s">
        <v>32</v>
      </c>
      <c r="R46" s="31">
        <v>75</v>
      </c>
    </row>
    <row r="47" spans="17:18" x14ac:dyDescent="0.3">
      <c r="Q47" s="15" t="s">
        <v>27</v>
      </c>
      <c r="R47" s="32">
        <v>135</v>
      </c>
    </row>
    <row r="48" spans="17:18" x14ac:dyDescent="0.3">
      <c r="Q48" s="13" t="s">
        <v>27</v>
      </c>
      <c r="R48" s="31">
        <v>21</v>
      </c>
    </row>
    <row r="49" spans="17:18" x14ac:dyDescent="0.3">
      <c r="Q49" s="15" t="s">
        <v>23</v>
      </c>
      <c r="R49" s="32">
        <v>153</v>
      </c>
    </row>
    <row r="50" spans="17:18" x14ac:dyDescent="0.3">
      <c r="Q50" s="13" t="s">
        <v>15</v>
      </c>
      <c r="R50" s="31">
        <v>15</v>
      </c>
    </row>
    <row r="51" spans="17:18" x14ac:dyDescent="0.3">
      <c r="Q51" s="15" t="s">
        <v>14</v>
      </c>
      <c r="R51" s="32">
        <v>255</v>
      </c>
    </row>
    <row r="52" spans="17:18" x14ac:dyDescent="0.3">
      <c r="Q52" s="13" t="s">
        <v>19</v>
      </c>
      <c r="R52" s="31">
        <v>18</v>
      </c>
    </row>
    <row r="53" spans="17:18" x14ac:dyDescent="0.3">
      <c r="Q53" s="15" t="s">
        <v>23</v>
      </c>
      <c r="R53" s="32">
        <v>189</v>
      </c>
    </row>
    <row r="54" spans="17:18" x14ac:dyDescent="0.3">
      <c r="Q54" s="13" t="s">
        <v>32</v>
      </c>
      <c r="R54" s="31">
        <v>21</v>
      </c>
    </row>
    <row r="55" spans="17:18" x14ac:dyDescent="0.3">
      <c r="Q55" s="15" t="s">
        <v>16</v>
      </c>
      <c r="R55" s="32">
        <v>36</v>
      </c>
    </row>
    <row r="56" spans="17:18" x14ac:dyDescent="0.3">
      <c r="Q56" s="13" t="s">
        <v>29</v>
      </c>
      <c r="R56" s="31">
        <v>75</v>
      </c>
    </row>
    <row r="57" spans="17:18" x14ac:dyDescent="0.3">
      <c r="Q57" s="15" t="s">
        <v>17</v>
      </c>
      <c r="R57" s="32">
        <v>156</v>
      </c>
    </row>
    <row r="58" spans="17:18" x14ac:dyDescent="0.3">
      <c r="Q58" s="13" t="s">
        <v>16</v>
      </c>
      <c r="R58" s="31">
        <v>39</v>
      </c>
    </row>
    <row r="59" spans="17:18" x14ac:dyDescent="0.3">
      <c r="Q59" s="15" t="s">
        <v>21</v>
      </c>
      <c r="R59" s="32">
        <v>63</v>
      </c>
    </row>
    <row r="60" spans="17:18" x14ac:dyDescent="0.3">
      <c r="Q60" s="13" t="s">
        <v>29</v>
      </c>
      <c r="R60" s="31">
        <v>75</v>
      </c>
    </row>
    <row r="61" spans="17:18" x14ac:dyDescent="0.3">
      <c r="Q61" s="15" t="s">
        <v>28</v>
      </c>
      <c r="R61" s="32">
        <v>183</v>
      </c>
    </row>
    <row r="62" spans="17:18" x14ac:dyDescent="0.3">
      <c r="Q62" s="13" t="s">
        <v>13</v>
      </c>
      <c r="R62" s="31">
        <v>69</v>
      </c>
    </row>
    <row r="63" spans="17:18" x14ac:dyDescent="0.3">
      <c r="Q63" s="15" t="s">
        <v>25</v>
      </c>
      <c r="R63" s="32">
        <v>30</v>
      </c>
    </row>
    <row r="64" spans="17:18" x14ac:dyDescent="0.3">
      <c r="Q64" s="13" t="s">
        <v>17</v>
      </c>
      <c r="R64" s="31">
        <v>39</v>
      </c>
    </row>
    <row r="65" spans="17:18" x14ac:dyDescent="0.3">
      <c r="Q65" s="15" t="s">
        <v>32</v>
      </c>
      <c r="R65" s="32">
        <v>504</v>
      </c>
    </row>
    <row r="66" spans="17:18" x14ac:dyDescent="0.3">
      <c r="Q66" s="13" t="s">
        <v>29</v>
      </c>
      <c r="R66" s="31">
        <v>273</v>
      </c>
    </row>
    <row r="67" spans="17:18" x14ac:dyDescent="0.3">
      <c r="Q67" s="15" t="s">
        <v>31</v>
      </c>
      <c r="R67" s="32">
        <v>48</v>
      </c>
    </row>
    <row r="68" spans="17:18" x14ac:dyDescent="0.3">
      <c r="Q68" s="13" t="s">
        <v>27</v>
      </c>
      <c r="R68" s="31">
        <v>207</v>
      </c>
    </row>
    <row r="69" spans="17:18" x14ac:dyDescent="0.3">
      <c r="Q69" s="15" t="s">
        <v>32</v>
      </c>
      <c r="R69" s="32">
        <v>9</v>
      </c>
    </row>
    <row r="70" spans="17:18" x14ac:dyDescent="0.3">
      <c r="Q70" s="13" t="s">
        <v>23</v>
      </c>
      <c r="R70" s="31">
        <v>261</v>
      </c>
    </row>
    <row r="71" spans="17:18" x14ac:dyDescent="0.3">
      <c r="Q71" s="15" t="s">
        <v>16</v>
      </c>
      <c r="R71" s="32">
        <v>6</v>
      </c>
    </row>
    <row r="72" spans="17:18" x14ac:dyDescent="0.3">
      <c r="Q72" s="13" t="s">
        <v>15</v>
      </c>
      <c r="R72" s="31">
        <v>30</v>
      </c>
    </row>
    <row r="73" spans="17:18" x14ac:dyDescent="0.3">
      <c r="Q73" s="15" t="s">
        <v>20</v>
      </c>
      <c r="R73" s="32">
        <v>138</v>
      </c>
    </row>
    <row r="74" spans="17:18" x14ac:dyDescent="0.3">
      <c r="Q74" s="13" t="s">
        <v>17</v>
      </c>
      <c r="R74" s="31">
        <v>111</v>
      </c>
    </row>
    <row r="75" spans="17:18" x14ac:dyDescent="0.3">
      <c r="Q75" s="15" t="s">
        <v>18</v>
      </c>
      <c r="R75" s="32">
        <v>15</v>
      </c>
    </row>
    <row r="76" spans="17:18" x14ac:dyDescent="0.3">
      <c r="Q76" s="13" t="s">
        <v>19</v>
      </c>
      <c r="R76" s="31">
        <v>162</v>
      </c>
    </row>
    <row r="77" spans="17:18" x14ac:dyDescent="0.3">
      <c r="Q77" s="15" t="s">
        <v>19</v>
      </c>
      <c r="R77" s="32">
        <v>195</v>
      </c>
    </row>
    <row r="78" spans="17:18" x14ac:dyDescent="0.3">
      <c r="Q78" s="13" t="s">
        <v>14</v>
      </c>
      <c r="R78" s="31">
        <v>525</v>
      </c>
    </row>
    <row r="79" spans="17:18" x14ac:dyDescent="0.3">
      <c r="Q79" s="15" t="s">
        <v>33</v>
      </c>
      <c r="R79" s="32">
        <v>48</v>
      </c>
    </row>
    <row r="80" spans="17:18" x14ac:dyDescent="0.3">
      <c r="Q80" s="13" t="s">
        <v>28</v>
      </c>
      <c r="R80" s="31">
        <v>150</v>
      </c>
    </row>
    <row r="81" spans="17:18" x14ac:dyDescent="0.3">
      <c r="Q81" s="15" t="s">
        <v>20</v>
      </c>
      <c r="R81" s="32">
        <v>492</v>
      </c>
    </row>
    <row r="82" spans="17:18" x14ac:dyDescent="0.3">
      <c r="Q82" s="13" t="s">
        <v>29</v>
      </c>
      <c r="R82" s="31">
        <v>102</v>
      </c>
    </row>
    <row r="83" spans="17:18" x14ac:dyDescent="0.3">
      <c r="Q83" s="15" t="s">
        <v>23</v>
      </c>
      <c r="R83" s="32">
        <v>165</v>
      </c>
    </row>
    <row r="84" spans="17:18" x14ac:dyDescent="0.3">
      <c r="Q84" s="13" t="s">
        <v>28</v>
      </c>
      <c r="R84" s="31">
        <v>309</v>
      </c>
    </row>
    <row r="85" spans="17:18" x14ac:dyDescent="0.3">
      <c r="Q85" s="15" t="s">
        <v>17</v>
      </c>
      <c r="R85" s="32">
        <v>156</v>
      </c>
    </row>
    <row r="86" spans="17:18" x14ac:dyDescent="0.3">
      <c r="Q86" s="13" t="s">
        <v>26</v>
      </c>
      <c r="R86" s="31">
        <v>159</v>
      </c>
    </row>
    <row r="87" spans="17:18" x14ac:dyDescent="0.3">
      <c r="Q87" s="15" t="s">
        <v>15</v>
      </c>
      <c r="R87" s="32">
        <v>201</v>
      </c>
    </row>
    <row r="88" spans="17:18" x14ac:dyDescent="0.3">
      <c r="Q88" s="13" t="s">
        <v>31</v>
      </c>
      <c r="R88" s="31">
        <v>210</v>
      </c>
    </row>
    <row r="89" spans="17:18" x14ac:dyDescent="0.3">
      <c r="Q89" s="15" t="s">
        <v>13</v>
      </c>
      <c r="R89" s="32">
        <v>51</v>
      </c>
    </row>
    <row r="90" spans="17:18" x14ac:dyDescent="0.3">
      <c r="Q90" s="13" t="s">
        <v>25</v>
      </c>
      <c r="R90" s="31">
        <v>39</v>
      </c>
    </row>
    <row r="91" spans="17:18" x14ac:dyDescent="0.3">
      <c r="Q91" s="15" t="s">
        <v>18</v>
      </c>
      <c r="R91" s="32">
        <v>279</v>
      </c>
    </row>
    <row r="92" spans="17:18" x14ac:dyDescent="0.3">
      <c r="Q92" s="13" t="s">
        <v>13</v>
      </c>
      <c r="R92" s="31">
        <v>123</v>
      </c>
    </row>
    <row r="93" spans="17:18" x14ac:dyDescent="0.3">
      <c r="Q93" s="15" t="s">
        <v>27</v>
      </c>
      <c r="R93" s="32">
        <v>81</v>
      </c>
    </row>
    <row r="94" spans="17:18" x14ac:dyDescent="0.3">
      <c r="Q94" s="13" t="s">
        <v>19</v>
      </c>
      <c r="R94" s="31">
        <v>21</v>
      </c>
    </row>
    <row r="95" spans="17:18" x14ac:dyDescent="0.3">
      <c r="Q95" s="15" t="s">
        <v>28</v>
      </c>
      <c r="R95" s="32">
        <v>162</v>
      </c>
    </row>
    <row r="96" spans="17:18" x14ac:dyDescent="0.3">
      <c r="Q96" s="13" t="s">
        <v>21</v>
      </c>
      <c r="R96" s="31">
        <v>228</v>
      </c>
    </row>
    <row r="97" spans="17:18" x14ac:dyDescent="0.3">
      <c r="Q97" s="15" t="s">
        <v>29</v>
      </c>
      <c r="R97" s="32">
        <v>342</v>
      </c>
    </row>
    <row r="98" spans="17:18" x14ac:dyDescent="0.3">
      <c r="Q98" s="13" t="s">
        <v>13</v>
      </c>
      <c r="R98" s="31">
        <v>54</v>
      </c>
    </row>
    <row r="99" spans="17:18" x14ac:dyDescent="0.3">
      <c r="Q99" s="15" t="s">
        <v>28</v>
      </c>
      <c r="R99" s="32">
        <v>216</v>
      </c>
    </row>
    <row r="100" spans="17:18" x14ac:dyDescent="0.3">
      <c r="Q100" s="13" t="s">
        <v>26</v>
      </c>
      <c r="R100" s="31">
        <v>54</v>
      </c>
    </row>
    <row r="101" spans="17:18" x14ac:dyDescent="0.3">
      <c r="Q101" s="15" t="s">
        <v>25</v>
      </c>
      <c r="R101" s="32">
        <v>75</v>
      </c>
    </row>
    <row r="102" spans="17:18" x14ac:dyDescent="0.3">
      <c r="Q102" s="13" t="s">
        <v>23</v>
      </c>
      <c r="R102" s="31">
        <v>93</v>
      </c>
    </row>
    <row r="103" spans="17:18" x14ac:dyDescent="0.3">
      <c r="Q103" s="15" t="s">
        <v>25</v>
      </c>
      <c r="R103" s="32">
        <v>156</v>
      </c>
    </row>
    <row r="104" spans="17:18" x14ac:dyDescent="0.3">
      <c r="Q104" s="13" t="s">
        <v>17</v>
      </c>
      <c r="R104" s="31">
        <v>9</v>
      </c>
    </row>
    <row r="105" spans="17:18" x14ac:dyDescent="0.3">
      <c r="Q105" s="15" t="s">
        <v>19</v>
      </c>
      <c r="R105" s="32">
        <v>18</v>
      </c>
    </row>
    <row r="106" spans="17:18" x14ac:dyDescent="0.3">
      <c r="Q106" s="13" t="s">
        <v>32</v>
      </c>
      <c r="R106" s="31">
        <v>234</v>
      </c>
    </row>
    <row r="107" spans="17:18" x14ac:dyDescent="0.3">
      <c r="Q107" s="15" t="s">
        <v>28</v>
      </c>
      <c r="R107" s="32">
        <v>312</v>
      </c>
    </row>
    <row r="108" spans="17:18" x14ac:dyDescent="0.3">
      <c r="Q108" s="13" t="s">
        <v>19</v>
      </c>
      <c r="R108" s="31">
        <v>300</v>
      </c>
    </row>
    <row r="109" spans="17:18" x14ac:dyDescent="0.3">
      <c r="Q109" s="15" t="s">
        <v>27</v>
      </c>
      <c r="R109" s="32">
        <v>519</v>
      </c>
    </row>
    <row r="110" spans="17:18" x14ac:dyDescent="0.3">
      <c r="Q110" s="13" t="s">
        <v>21</v>
      </c>
      <c r="R110" s="31">
        <v>9</v>
      </c>
    </row>
    <row r="111" spans="17:18" x14ac:dyDescent="0.3">
      <c r="Q111" s="15" t="s">
        <v>4</v>
      </c>
      <c r="R111" s="32">
        <v>9</v>
      </c>
    </row>
    <row r="112" spans="17:18" x14ac:dyDescent="0.3">
      <c r="Q112" s="13" t="s">
        <v>33</v>
      </c>
      <c r="R112" s="31">
        <v>90</v>
      </c>
    </row>
    <row r="113" spans="17:18" x14ac:dyDescent="0.3">
      <c r="Q113" s="15" t="s">
        <v>25</v>
      </c>
      <c r="R113" s="32">
        <v>96</v>
      </c>
    </row>
    <row r="114" spans="17:18" x14ac:dyDescent="0.3">
      <c r="Q114" s="13" t="s">
        <v>16</v>
      </c>
      <c r="R114" s="31">
        <v>21</v>
      </c>
    </row>
    <row r="115" spans="17:18" x14ac:dyDescent="0.3">
      <c r="Q115" s="15" t="s">
        <v>26</v>
      </c>
      <c r="R115" s="32">
        <v>48</v>
      </c>
    </row>
    <row r="116" spans="17:18" x14ac:dyDescent="0.3">
      <c r="Q116" s="13" t="s">
        <v>27</v>
      </c>
      <c r="R116" s="31">
        <v>72</v>
      </c>
    </row>
    <row r="117" spans="17:18" x14ac:dyDescent="0.3">
      <c r="Q117" s="15" t="s">
        <v>29</v>
      </c>
      <c r="R117" s="32">
        <v>168</v>
      </c>
    </row>
    <row r="118" spans="17:18" x14ac:dyDescent="0.3">
      <c r="Q118" s="13" t="s">
        <v>26</v>
      </c>
      <c r="R118" s="31">
        <v>51</v>
      </c>
    </row>
    <row r="119" spans="17:18" x14ac:dyDescent="0.3">
      <c r="Q119" s="15" t="s">
        <v>19</v>
      </c>
      <c r="R119" s="32">
        <v>192</v>
      </c>
    </row>
    <row r="120" spans="17:18" x14ac:dyDescent="0.3">
      <c r="Q120" s="13" t="s">
        <v>14</v>
      </c>
      <c r="R120" s="31">
        <v>225</v>
      </c>
    </row>
    <row r="121" spans="17:18" x14ac:dyDescent="0.3">
      <c r="Q121" s="15" t="s">
        <v>26</v>
      </c>
      <c r="R121" s="32">
        <v>456</v>
      </c>
    </row>
    <row r="122" spans="17:18" x14ac:dyDescent="0.3">
      <c r="Q122" s="13" t="s">
        <v>25</v>
      </c>
      <c r="R122" s="31">
        <v>93</v>
      </c>
    </row>
    <row r="123" spans="17:18" x14ac:dyDescent="0.3">
      <c r="Q123" s="15" t="s">
        <v>4</v>
      </c>
      <c r="R123" s="32">
        <v>48</v>
      </c>
    </row>
    <row r="124" spans="17:18" x14ac:dyDescent="0.3">
      <c r="Q124" s="13" t="s">
        <v>18</v>
      </c>
      <c r="R124" s="31">
        <v>102</v>
      </c>
    </row>
    <row r="125" spans="17:18" x14ac:dyDescent="0.3">
      <c r="Q125" s="15" t="s">
        <v>30</v>
      </c>
      <c r="R125" s="32">
        <v>252</v>
      </c>
    </row>
    <row r="126" spans="17:18" x14ac:dyDescent="0.3">
      <c r="Q126" s="13" t="s">
        <v>18</v>
      </c>
      <c r="R126" s="31">
        <v>138</v>
      </c>
    </row>
    <row r="127" spans="17:18" x14ac:dyDescent="0.3">
      <c r="Q127" s="15" t="s">
        <v>25</v>
      </c>
      <c r="R127" s="32">
        <v>90</v>
      </c>
    </row>
    <row r="128" spans="17:18" x14ac:dyDescent="0.3">
      <c r="Q128" s="13" t="s">
        <v>30</v>
      </c>
      <c r="R128" s="31">
        <v>240</v>
      </c>
    </row>
    <row r="129" spans="17:18" x14ac:dyDescent="0.3">
      <c r="Q129" s="15" t="s">
        <v>4</v>
      </c>
      <c r="R129" s="32">
        <v>102</v>
      </c>
    </row>
    <row r="130" spans="17:18" x14ac:dyDescent="0.3">
      <c r="Q130" s="13" t="s">
        <v>27</v>
      </c>
      <c r="R130" s="31">
        <v>129</v>
      </c>
    </row>
    <row r="131" spans="17:18" x14ac:dyDescent="0.3">
      <c r="Q131" s="15" t="s">
        <v>27</v>
      </c>
      <c r="R131" s="32">
        <v>300</v>
      </c>
    </row>
    <row r="132" spans="17:18" x14ac:dyDescent="0.3">
      <c r="Q132" s="13" t="s">
        <v>33</v>
      </c>
      <c r="R132" s="31">
        <v>135</v>
      </c>
    </row>
    <row r="133" spans="17:18" x14ac:dyDescent="0.3">
      <c r="Q133" s="15" t="s">
        <v>24</v>
      </c>
      <c r="R133" s="32">
        <v>114</v>
      </c>
    </row>
    <row r="134" spans="17:18" x14ac:dyDescent="0.3">
      <c r="Q134" s="13" t="s">
        <v>14</v>
      </c>
      <c r="R134" s="31">
        <v>63</v>
      </c>
    </row>
    <row r="135" spans="17:18" x14ac:dyDescent="0.3">
      <c r="Q135" s="15" t="s">
        <v>29</v>
      </c>
      <c r="R135" s="32">
        <v>252</v>
      </c>
    </row>
    <row r="136" spans="17:18" x14ac:dyDescent="0.3">
      <c r="Q136" s="13" t="s">
        <v>32</v>
      </c>
      <c r="R136" s="31">
        <v>303</v>
      </c>
    </row>
    <row r="137" spans="17:18" x14ac:dyDescent="0.3">
      <c r="Q137" s="15" t="s">
        <v>17</v>
      </c>
      <c r="R137" s="32">
        <v>246</v>
      </c>
    </row>
    <row r="138" spans="17:18" x14ac:dyDescent="0.3">
      <c r="Q138" s="13" t="s">
        <v>22</v>
      </c>
      <c r="R138" s="31">
        <v>84</v>
      </c>
    </row>
    <row r="139" spans="17:18" x14ac:dyDescent="0.3">
      <c r="Q139" s="15" t="s">
        <v>17</v>
      </c>
      <c r="R139" s="32">
        <v>39</v>
      </c>
    </row>
    <row r="140" spans="17:18" x14ac:dyDescent="0.3">
      <c r="Q140" s="13" t="s">
        <v>17</v>
      </c>
      <c r="R140" s="31">
        <v>348</v>
      </c>
    </row>
    <row r="141" spans="17:18" x14ac:dyDescent="0.3">
      <c r="Q141" s="15" t="s">
        <v>33</v>
      </c>
      <c r="R141" s="32">
        <v>48</v>
      </c>
    </row>
    <row r="142" spans="17:18" x14ac:dyDescent="0.3">
      <c r="Q142" s="13" t="s">
        <v>22</v>
      </c>
      <c r="R142" s="31">
        <v>75</v>
      </c>
    </row>
    <row r="143" spans="17:18" x14ac:dyDescent="0.3">
      <c r="Q143" s="15" t="s">
        <v>28</v>
      </c>
      <c r="R143" s="32">
        <v>258</v>
      </c>
    </row>
    <row r="144" spans="17:18" x14ac:dyDescent="0.3">
      <c r="Q144" s="13" t="s">
        <v>17</v>
      </c>
      <c r="R144" s="31">
        <v>27</v>
      </c>
    </row>
    <row r="145" spans="17:18" x14ac:dyDescent="0.3">
      <c r="Q145" s="15" t="s">
        <v>32</v>
      </c>
      <c r="R145" s="32">
        <v>213</v>
      </c>
    </row>
    <row r="146" spans="17:18" x14ac:dyDescent="0.3">
      <c r="Q146" s="13" t="s">
        <v>29</v>
      </c>
      <c r="R146" s="31">
        <v>357</v>
      </c>
    </row>
    <row r="147" spans="17:18" x14ac:dyDescent="0.3">
      <c r="Q147" s="15" t="s">
        <v>4</v>
      </c>
      <c r="R147" s="32">
        <v>207</v>
      </c>
    </row>
    <row r="148" spans="17:18" x14ac:dyDescent="0.3">
      <c r="Q148" s="13" t="s">
        <v>30</v>
      </c>
      <c r="R148" s="31">
        <v>150</v>
      </c>
    </row>
    <row r="149" spans="17:18" x14ac:dyDescent="0.3">
      <c r="Q149" s="15" t="s">
        <v>26</v>
      </c>
      <c r="R149" s="32">
        <v>204</v>
      </c>
    </row>
    <row r="150" spans="17:18" x14ac:dyDescent="0.3">
      <c r="Q150" s="13" t="s">
        <v>27</v>
      </c>
      <c r="R150" s="31">
        <v>21</v>
      </c>
    </row>
    <row r="151" spans="17:18" x14ac:dyDescent="0.3">
      <c r="Q151" s="15" t="s">
        <v>33</v>
      </c>
      <c r="R151" s="32">
        <v>174</v>
      </c>
    </row>
    <row r="152" spans="17:18" x14ac:dyDescent="0.3">
      <c r="Q152" s="13" t="s">
        <v>17</v>
      </c>
      <c r="R152" s="31">
        <v>201</v>
      </c>
    </row>
    <row r="153" spans="17:18" x14ac:dyDescent="0.3">
      <c r="Q153" s="15" t="s">
        <v>13</v>
      </c>
      <c r="R153" s="32">
        <v>510</v>
      </c>
    </row>
    <row r="154" spans="17:18" x14ac:dyDescent="0.3">
      <c r="Q154" s="13" t="s">
        <v>29</v>
      </c>
      <c r="R154" s="31">
        <v>378</v>
      </c>
    </row>
    <row r="155" spans="17:18" x14ac:dyDescent="0.3">
      <c r="Q155" s="15" t="s">
        <v>21</v>
      </c>
      <c r="R155" s="32">
        <v>27</v>
      </c>
    </row>
    <row r="156" spans="17:18" x14ac:dyDescent="0.3">
      <c r="Q156" s="13" t="s">
        <v>16</v>
      </c>
      <c r="R156" s="31">
        <v>117</v>
      </c>
    </row>
    <row r="157" spans="17:18" x14ac:dyDescent="0.3">
      <c r="Q157" s="15" t="s">
        <v>21</v>
      </c>
      <c r="R157" s="32">
        <v>36</v>
      </c>
    </row>
    <row r="158" spans="17:18" x14ac:dyDescent="0.3">
      <c r="Q158" s="13" t="s">
        <v>33</v>
      </c>
      <c r="R158" s="31">
        <v>126</v>
      </c>
    </row>
    <row r="159" spans="17:18" x14ac:dyDescent="0.3">
      <c r="Q159" s="15" t="s">
        <v>25</v>
      </c>
      <c r="R159" s="32">
        <v>72</v>
      </c>
    </row>
    <row r="160" spans="17:18" x14ac:dyDescent="0.3">
      <c r="Q160" s="13" t="s">
        <v>22</v>
      </c>
      <c r="R160" s="31">
        <v>42</v>
      </c>
    </row>
    <row r="161" spans="17:18" x14ac:dyDescent="0.3">
      <c r="Q161" s="15" t="s">
        <v>29</v>
      </c>
      <c r="R161" s="32">
        <v>135</v>
      </c>
    </row>
    <row r="162" spans="17:18" x14ac:dyDescent="0.3">
      <c r="Q162" s="13" t="s">
        <v>24</v>
      </c>
      <c r="R162" s="31">
        <v>189</v>
      </c>
    </row>
    <row r="163" spans="17:18" x14ac:dyDescent="0.3">
      <c r="Q163" s="15" t="s">
        <v>28</v>
      </c>
      <c r="R163" s="32">
        <v>459</v>
      </c>
    </row>
    <row r="164" spans="17:18" x14ac:dyDescent="0.3">
      <c r="Q164" s="13" t="s">
        <v>15</v>
      </c>
      <c r="R164" s="31">
        <v>201</v>
      </c>
    </row>
    <row r="165" spans="17:18" x14ac:dyDescent="0.3">
      <c r="Q165" s="15" t="s">
        <v>30</v>
      </c>
      <c r="R165" s="32">
        <v>366</v>
      </c>
    </row>
    <row r="166" spans="17:18" x14ac:dyDescent="0.3">
      <c r="Q166" s="13" t="s">
        <v>29</v>
      </c>
      <c r="R166" s="31">
        <v>324</v>
      </c>
    </row>
    <row r="167" spans="17:18" x14ac:dyDescent="0.3">
      <c r="Q167" s="15" t="s">
        <v>15</v>
      </c>
      <c r="R167" s="32">
        <v>243</v>
      </c>
    </row>
    <row r="168" spans="17:18" x14ac:dyDescent="0.3">
      <c r="Q168" s="13" t="s">
        <v>21</v>
      </c>
      <c r="R168" s="31">
        <v>213</v>
      </c>
    </row>
    <row r="169" spans="17:18" x14ac:dyDescent="0.3">
      <c r="Q169" s="15" t="s">
        <v>30</v>
      </c>
      <c r="R169" s="32">
        <v>447</v>
      </c>
    </row>
    <row r="170" spans="17:18" x14ac:dyDescent="0.3">
      <c r="Q170" s="13" t="s">
        <v>13</v>
      </c>
      <c r="R170" s="31">
        <v>297</v>
      </c>
    </row>
    <row r="171" spans="17:18" x14ac:dyDescent="0.3">
      <c r="Q171" s="15" t="s">
        <v>16</v>
      </c>
      <c r="R171" s="32">
        <v>27</v>
      </c>
    </row>
    <row r="172" spans="17:18" x14ac:dyDescent="0.3">
      <c r="Q172" s="13" t="s">
        <v>23</v>
      </c>
      <c r="R172" s="31">
        <v>75</v>
      </c>
    </row>
    <row r="173" spans="17:18" x14ac:dyDescent="0.3">
      <c r="Q173" s="15" t="s">
        <v>33</v>
      </c>
      <c r="R173" s="32">
        <v>30</v>
      </c>
    </row>
    <row r="174" spans="17:18" x14ac:dyDescent="0.3">
      <c r="Q174" s="13" t="s">
        <v>18</v>
      </c>
      <c r="R174" s="31">
        <v>177</v>
      </c>
    </row>
    <row r="175" spans="17:18" x14ac:dyDescent="0.3">
      <c r="Q175" s="15" t="s">
        <v>33</v>
      </c>
      <c r="R175" s="32">
        <v>159</v>
      </c>
    </row>
    <row r="176" spans="17:18" x14ac:dyDescent="0.3">
      <c r="Q176" s="13" t="s">
        <v>33</v>
      </c>
      <c r="R176" s="31">
        <v>306</v>
      </c>
    </row>
    <row r="177" spans="17:18" x14ac:dyDescent="0.3">
      <c r="Q177" s="15" t="s">
        <v>20</v>
      </c>
      <c r="R177" s="32">
        <v>18</v>
      </c>
    </row>
    <row r="178" spans="17:18" x14ac:dyDescent="0.3">
      <c r="Q178" s="13" t="s">
        <v>19</v>
      </c>
      <c r="R178" s="31">
        <v>240</v>
      </c>
    </row>
    <row r="179" spans="17:18" x14ac:dyDescent="0.3">
      <c r="Q179" s="15" t="s">
        <v>33</v>
      </c>
      <c r="R179" s="32">
        <v>93</v>
      </c>
    </row>
    <row r="180" spans="17:18" x14ac:dyDescent="0.3">
      <c r="Q180" s="13" t="s">
        <v>26</v>
      </c>
      <c r="R180" s="31">
        <v>9</v>
      </c>
    </row>
    <row r="181" spans="17:18" x14ac:dyDescent="0.3">
      <c r="Q181" s="15" t="s">
        <v>16</v>
      </c>
      <c r="R181" s="32">
        <v>219</v>
      </c>
    </row>
    <row r="182" spans="17:18" x14ac:dyDescent="0.3">
      <c r="Q182" s="13" t="s">
        <v>22</v>
      </c>
      <c r="R182" s="31">
        <v>141</v>
      </c>
    </row>
    <row r="183" spans="17:18" x14ac:dyDescent="0.3">
      <c r="Q183" s="15" t="s">
        <v>20</v>
      </c>
      <c r="R183" s="32">
        <v>123</v>
      </c>
    </row>
    <row r="184" spans="17:18" x14ac:dyDescent="0.3">
      <c r="Q184" s="13" t="s">
        <v>24</v>
      </c>
      <c r="R184" s="31">
        <v>51</v>
      </c>
    </row>
    <row r="185" spans="17:18" x14ac:dyDescent="0.3">
      <c r="Q185" s="15" t="s">
        <v>4</v>
      </c>
      <c r="R185" s="32">
        <v>120</v>
      </c>
    </row>
    <row r="186" spans="17:18" x14ac:dyDescent="0.3">
      <c r="Q186" s="13" t="s">
        <v>26</v>
      </c>
      <c r="R186" s="31">
        <v>27</v>
      </c>
    </row>
    <row r="187" spans="17:18" x14ac:dyDescent="0.3">
      <c r="Q187" s="15" t="s">
        <v>27</v>
      </c>
      <c r="R187" s="32">
        <v>204</v>
      </c>
    </row>
    <row r="188" spans="17:18" x14ac:dyDescent="0.3">
      <c r="Q188" s="13" t="s">
        <v>13</v>
      </c>
      <c r="R188" s="31">
        <v>123</v>
      </c>
    </row>
    <row r="189" spans="17:18" x14ac:dyDescent="0.3">
      <c r="Q189" s="15" t="s">
        <v>28</v>
      </c>
      <c r="R189" s="32">
        <v>27</v>
      </c>
    </row>
    <row r="190" spans="17:18" x14ac:dyDescent="0.3">
      <c r="Q190" s="13" t="s">
        <v>26</v>
      </c>
      <c r="R190" s="31">
        <v>177</v>
      </c>
    </row>
    <row r="191" spans="17:18" x14ac:dyDescent="0.3">
      <c r="Q191" s="15" t="s">
        <v>26</v>
      </c>
      <c r="R191" s="32">
        <v>171</v>
      </c>
    </row>
    <row r="192" spans="17:18" x14ac:dyDescent="0.3">
      <c r="Q192" s="13" t="s">
        <v>19</v>
      </c>
      <c r="R192" s="31">
        <v>204</v>
      </c>
    </row>
    <row r="193" spans="17:18" x14ac:dyDescent="0.3">
      <c r="Q193" s="15" t="s">
        <v>14</v>
      </c>
      <c r="R193" s="32">
        <v>276</v>
      </c>
    </row>
    <row r="194" spans="17:18" x14ac:dyDescent="0.3">
      <c r="Q194" s="13" t="s">
        <v>26</v>
      </c>
      <c r="R194" s="31">
        <v>45</v>
      </c>
    </row>
    <row r="195" spans="17:18" x14ac:dyDescent="0.3">
      <c r="Q195" s="15" t="s">
        <v>29</v>
      </c>
      <c r="R195" s="32">
        <v>45</v>
      </c>
    </row>
    <row r="196" spans="17:18" x14ac:dyDescent="0.3">
      <c r="Q196" s="13" t="s">
        <v>27</v>
      </c>
      <c r="R196" s="31">
        <v>177</v>
      </c>
    </row>
    <row r="197" spans="17:18" x14ac:dyDescent="0.3">
      <c r="Q197" s="15" t="s">
        <v>13</v>
      </c>
      <c r="R197" s="32">
        <v>63</v>
      </c>
    </row>
    <row r="198" spans="17:18" x14ac:dyDescent="0.3">
      <c r="Q198" s="13" t="s">
        <v>18</v>
      </c>
      <c r="R198" s="31">
        <v>204</v>
      </c>
    </row>
    <row r="199" spans="17:18" x14ac:dyDescent="0.3">
      <c r="Q199" s="15" t="s">
        <v>22</v>
      </c>
      <c r="R199" s="32">
        <v>195</v>
      </c>
    </row>
    <row r="200" spans="17:18" x14ac:dyDescent="0.3">
      <c r="Q200" s="13" t="s">
        <v>14</v>
      </c>
      <c r="R200" s="31">
        <v>369</v>
      </c>
    </row>
    <row r="201" spans="17:18" x14ac:dyDescent="0.3">
      <c r="Q201" s="15" t="s">
        <v>25</v>
      </c>
      <c r="R201" s="32">
        <v>42</v>
      </c>
    </row>
    <row r="202" spans="17:18" x14ac:dyDescent="0.3">
      <c r="Q202" s="13" t="s">
        <v>30</v>
      </c>
      <c r="R202" s="31">
        <v>81</v>
      </c>
    </row>
    <row r="203" spans="17:18" x14ac:dyDescent="0.3">
      <c r="Q203" s="15" t="s">
        <v>26</v>
      </c>
      <c r="R203" s="32">
        <v>246</v>
      </c>
    </row>
    <row r="204" spans="17:18" x14ac:dyDescent="0.3">
      <c r="Q204" s="13" t="s">
        <v>17</v>
      </c>
      <c r="R204" s="31">
        <v>174</v>
      </c>
    </row>
    <row r="205" spans="17:18" x14ac:dyDescent="0.3">
      <c r="Q205" s="15" t="s">
        <v>30</v>
      </c>
      <c r="R205" s="32">
        <v>81</v>
      </c>
    </row>
    <row r="206" spans="17:18" x14ac:dyDescent="0.3">
      <c r="Q206" s="13" t="s">
        <v>22</v>
      </c>
      <c r="R206" s="31">
        <v>372</v>
      </c>
    </row>
    <row r="207" spans="17:18" x14ac:dyDescent="0.3">
      <c r="Q207" s="15" t="s">
        <v>16</v>
      </c>
      <c r="R207" s="32">
        <v>174</v>
      </c>
    </row>
    <row r="208" spans="17:18" x14ac:dyDescent="0.3">
      <c r="Q208" s="13" t="s">
        <v>32</v>
      </c>
      <c r="R208" s="31">
        <v>84</v>
      </c>
    </row>
    <row r="209" spans="17:18" x14ac:dyDescent="0.3">
      <c r="Q209" s="15" t="s">
        <v>16</v>
      </c>
      <c r="R209" s="32">
        <v>225</v>
      </c>
    </row>
    <row r="210" spans="17:18" x14ac:dyDescent="0.3">
      <c r="Q210" s="13" t="s">
        <v>30</v>
      </c>
      <c r="R210" s="31">
        <v>105</v>
      </c>
    </row>
    <row r="211" spans="17:18" x14ac:dyDescent="0.3">
      <c r="Q211" s="15" t="s">
        <v>28</v>
      </c>
      <c r="R211" s="32">
        <v>225</v>
      </c>
    </row>
    <row r="212" spans="17:18" x14ac:dyDescent="0.3">
      <c r="Q212" s="13" t="s">
        <v>14</v>
      </c>
      <c r="R212" s="31">
        <v>54</v>
      </c>
    </row>
    <row r="213" spans="17:18" x14ac:dyDescent="0.3">
      <c r="Q213" s="15" t="s">
        <v>26</v>
      </c>
      <c r="R213" s="32">
        <v>0</v>
      </c>
    </row>
    <row r="214" spans="17:18" x14ac:dyDescent="0.3">
      <c r="Q214" s="13" t="s">
        <v>24</v>
      </c>
      <c r="R214" s="31">
        <v>171</v>
      </c>
    </row>
    <row r="215" spans="17:18" x14ac:dyDescent="0.3">
      <c r="Q215" s="15" t="s">
        <v>16</v>
      </c>
      <c r="R215" s="32">
        <v>189</v>
      </c>
    </row>
    <row r="216" spans="17:18" x14ac:dyDescent="0.3">
      <c r="Q216" s="13" t="s">
        <v>18</v>
      </c>
      <c r="R216" s="31">
        <v>270</v>
      </c>
    </row>
    <row r="217" spans="17:18" x14ac:dyDescent="0.3">
      <c r="Q217" s="15" t="s">
        <v>30</v>
      </c>
      <c r="R217" s="32">
        <v>63</v>
      </c>
    </row>
    <row r="218" spans="17:18" x14ac:dyDescent="0.3">
      <c r="Q218" s="13" t="s">
        <v>25</v>
      </c>
      <c r="R218" s="31">
        <v>21</v>
      </c>
    </row>
    <row r="219" spans="17:18" x14ac:dyDescent="0.3">
      <c r="Q219" s="15" t="s">
        <v>22</v>
      </c>
      <c r="R219" s="32">
        <v>207</v>
      </c>
    </row>
    <row r="220" spans="17:18" x14ac:dyDescent="0.3">
      <c r="Q220" s="13" t="s">
        <v>20</v>
      </c>
      <c r="R220" s="31">
        <v>96</v>
      </c>
    </row>
    <row r="221" spans="17:18" x14ac:dyDescent="0.3">
      <c r="Q221" s="15" t="s">
        <v>22</v>
      </c>
      <c r="R221" s="32">
        <v>81</v>
      </c>
    </row>
    <row r="222" spans="17:18" x14ac:dyDescent="0.3">
      <c r="Q222" s="13" t="s">
        <v>24</v>
      </c>
      <c r="R222" s="31">
        <v>306</v>
      </c>
    </row>
    <row r="223" spans="17:18" x14ac:dyDescent="0.3">
      <c r="Q223" s="15" t="s">
        <v>21</v>
      </c>
      <c r="R223" s="32">
        <v>279</v>
      </c>
    </row>
    <row r="224" spans="17:18" x14ac:dyDescent="0.3">
      <c r="Q224" s="13" t="s">
        <v>4</v>
      </c>
      <c r="R224" s="31">
        <v>3</v>
      </c>
    </row>
    <row r="225" spans="17:18" x14ac:dyDescent="0.3">
      <c r="Q225" s="15" t="s">
        <v>27</v>
      </c>
      <c r="R225" s="32">
        <v>198</v>
      </c>
    </row>
    <row r="226" spans="17:18" x14ac:dyDescent="0.3">
      <c r="Q226" s="13" t="s">
        <v>18</v>
      </c>
      <c r="R226" s="31">
        <v>249</v>
      </c>
    </row>
    <row r="227" spans="17:18" x14ac:dyDescent="0.3">
      <c r="Q227" s="15" t="s">
        <v>16</v>
      </c>
      <c r="R227" s="32">
        <v>75</v>
      </c>
    </row>
    <row r="228" spans="17:18" x14ac:dyDescent="0.3">
      <c r="Q228" s="13" t="s">
        <v>32</v>
      </c>
      <c r="R228" s="31">
        <v>189</v>
      </c>
    </row>
    <row r="229" spans="17:18" x14ac:dyDescent="0.3">
      <c r="Q229" s="15" t="s">
        <v>32</v>
      </c>
      <c r="R229" s="32">
        <v>87</v>
      </c>
    </row>
    <row r="230" spans="17:18" x14ac:dyDescent="0.3">
      <c r="Q230" s="13" t="s">
        <v>30</v>
      </c>
      <c r="R230" s="31">
        <v>174</v>
      </c>
    </row>
    <row r="231" spans="17:18" x14ac:dyDescent="0.3">
      <c r="Q231" s="15" t="s">
        <v>15</v>
      </c>
      <c r="R231" s="32">
        <v>36</v>
      </c>
    </row>
    <row r="232" spans="17:18" x14ac:dyDescent="0.3">
      <c r="Q232" s="13" t="s">
        <v>24</v>
      </c>
      <c r="R232" s="31">
        <v>60</v>
      </c>
    </row>
    <row r="233" spans="17:18" x14ac:dyDescent="0.3">
      <c r="Q233" s="15" t="s">
        <v>23</v>
      </c>
      <c r="R233" s="32">
        <v>78</v>
      </c>
    </row>
    <row r="234" spans="17:18" x14ac:dyDescent="0.3">
      <c r="Q234" s="13" t="s">
        <v>30</v>
      </c>
      <c r="R234" s="31">
        <v>57</v>
      </c>
    </row>
    <row r="235" spans="17:18" x14ac:dyDescent="0.3">
      <c r="Q235" s="15" t="s">
        <v>28</v>
      </c>
      <c r="R235" s="32">
        <v>45</v>
      </c>
    </row>
    <row r="236" spans="17:18" x14ac:dyDescent="0.3">
      <c r="Q236" s="13" t="s">
        <v>22</v>
      </c>
      <c r="R236" s="31">
        <v>3</v>
      </c>
    </row>
    <row r="237" spans="17:18" x14ac:dyDescent="0.3">
      <c r="Q237" s="15" t="s">
        <v>15</v>
      </c>
      <c r="R237" s="32">
        <v>6</v>
      </c>
    </row>
    <row r="238" spans="17:18" x14ac:dyDescent="0.3">
      <c r="Q238" s="13" t="s">
        <v>25</v>
      </c>
      <c r="R238" s="31">
        <v>21</v>
      </c>
    </row>
    <row r="239" spans="17:18" x14ac:dyDescent="0.3">
      <c r="Q239" s="15" t="s">
        <v>18</v>
      </c>
      <c r="R239" s="32">
        <v>3</v>
      </c>
    </row>
    <row r="240" spans="17:18" x14ac:dyDescent="0.3">
      <c r="Q240" s="13" t="s">
        <v>31</v>
      </c>
      <c r="R240" s="31">
        <v>288</v>
      </c>
    </row>
    <row r="241" spans="17:18" x14ac:dyDescent="0.3">
      <c r="Q241" s="15" t="s">
        <v>13</v>
      </c>
      <c r="R241" s="32">
        <v>30</v>
      </c>
    </row>
    <row r="242" spans="17:18" x14ac:dyDescent="0.3">
      <c r="Q242" s="13" t="s">
        <v>26</v>
      </c>
      <c r="R242" s="31">
        <v>87</v>
      </c>
    </row>
    <row r="243" spans="17:18" x14ac:dyDescent="0.3">
      <c r="Q243" s="15" t="s">
        <v>27</v>
      </c>
      <c r="R243" s="32">
        <v>30</v>
      </c>
    </row>
    <row r="244" spans="17:18" x14ac:dyDescent="0.3">
      <c r="Q244" s="13" t="s">
        <v>19</v>
      </c>
      <c r="R244" s="31">
        <v>168</v>
      </c>
    </row>
    <row r="245" spans="17:18" x14ac:dyDescent="0.3">
      <c r="Q245" s="15" t="s">
        <v>27</v>
      </c>
      <c r="R245" s="32">
        <v>306</v>
      </c>
    </row>
    <row r="246" spans="17:18" x14ac:dyDescent="0.3">
      <c r="Q246" s="13" t="s">
        <v>4</v>
      </c>
      <c r="R246" s="31">
        <v>402</v>
      </c>
    </row>
    <row r="247" spans="17:18" x14ac:dyDescent="0.3">
      <c r="Q247" s="15" t="s">
        <v>28</v>
      </c>
      <c r="R247" s="32">
        <v>327</v>
      </c>
    </row>
    <row r="248" spans="17:18" x14ac:dyDescent="0.3">
      <c r="Q248" s="13" t="s">
        <v>27</v>
      </c>
      <c r="R248" s="31">
        <v>93</v>
      </c>
    </row>
    <row r="249" spans="17:18" x14ac:dyDescent="0.3">
      <c r="Q249" s="15" t="s">
        <v>14</v>
      </c>
      <c r="R249" s="32">
        <v>96</v>
      </c>
    </row>
    <row r="250" spans="17:18" x14ac:dyDescent="0.3">
      <c r="Q250" s="13" t="s">
        <v>18</v>
      </c>
      <c r="R250" s="31">
        <v>27</v>
      </c>
    </row>
    <row r="251" spans="17:18" x14ac:dyDescent="0.3">
      <c r="Q251" s="15" t="s">
        <v>26</v>
      </c>
      <c r="R251" s="32">
        <v>99</v>
      </c>
    </row>
    <row r="252" spans="17:18" x14ac:dyDescent="0.3">
      <c r="Q252" s="13" t="s">
        <v>33</v>
      </c>
      <c r="R252" s="31">
        <v>87</v>
      </c>
    </row>
    <row r="253" spans="17:18" x14ac:dyDescent="0.3">
      <c r="Q253" s="15" t="s">
        <v>21</v>
      </c>
      <c r="R253" s="32">
        <v>288</v>
      </c>
    </row>
    <row r="254" spans="17:18" x14ac:dyDescent="0.3">
      <c r="Q254" s="13" t="s">
        <v>20</v>
      </c>
      <c r="R254" s="31">
        <v>363</v>
      </c>
    </row>
    <row r="255" spans="17:18" x14ac:dyDescent="0.3">
      <c r="Q255" s="15" t="s">
        <v>17</v>
      </c>
      <c r="R255" s="32">
        <v>87</v>
      </c>
    </row>
    <row r="256" spans="17:18" x14ac:dyDescent="0.3">
      <c r="Q256" s="13" t="s">
        <v>17</v>
      </c>
      <c r="R256" s="31">
        <v>150</v>
      </c>
    </row>
    <row r="257" spans="17:18" x14ac:dyDescent="0.3">
      <c r="Q257" s="15" t="s">
        <v>17</v>
      </c>
      <c r="R257" s="32">
        <v>303</v>
      </c>
    </row>
    <row r="258" spans="17:18" x14ac:dyDescent="0.3">
      <c r="Q258" s="13" t="s">
        <v>28</v>
      </c>
      <c r="R258" s="31">
        <v>288</v>
      </c>
    </row>
    <row r="259" spans="17:18" x14ac:dyDescent="0.3">
      <c r="Q259" s="15" t="s">
        <v>13</v>
      </c>
      <c r="R259" s="32">
        <v>75</v>
      </c>
    </row>
    <row r="260" spans="17:18" x14ac:dyDescent="0.3">
      <c r="Q260" s="13" t="s">
        <v>31</v>
      </c>
      <c r="R260" s="31">
        <v>39</v>
      </c>
    </row>
    <row r="261" spans="17:18" x14ac:dyDescent="0.3">
      <c r="Q261" s="15" t="s">
        <v>32</v>
      </c>
      <c r="R261" s="32">
        <v>123</v>
      </c>
    </row>
    <row r="262" spans="17:18" x14ac:dyDescent="0.3">
      <c r="Q262" s="13" t="s">
        <v>4</v>
      </c>
      <c r="R262" s="31">
        <v>36</v>
      </c>
    </row>
    <row r="263" spans="17:18" x14ac:dyDescent="0.3">
      <c r="Q263" s="15" t="s">
        <v>22</v>
      </c>
      <c r="R263" s="32">
        <v>237</v>
      </c>
    </row>
    <row r="264" spans="17:18" x14ac:dyDescent="0.3">
      <c r="Q264" s="13" t="s">
        <v>13</v>
      </c>
      <c r="R264" s="31">
        <v>201</v>
      </c>
    </row>
    <row r="265" spans="17:18" x14ac:dyDescent="0.3">
      <c r="Q265" s="15" t="s">
        <v>17</v>
      </c>
      <c r="R265" s="32">
        <v>48</v>
      </c>
    </row>
    <row r="266" spans="17:18" x14ac:dyDescent="0.3">
      <c r="Q266" s="13" t="s">
        <v>22</v>
      </c>
      <c r="R266" s="31">
        <v>84</v>
      </c>
    </row>
    <row r="267" spans="17:18" x14ac:dyDescent="0.3">
      <c r="Q267" s="15" t="s">
        <v>21</v>
      </c>
      <c r="R267" s="32">
        <v>87</v>
      </c>
    </row>
    <row r="268" spans="17:18" x14ac:dyDescent="0.3">
      <c r="Q268" s="13" t="s">
        <v>30</v>
      </c>
      <c r="R268" s="31">
        <v>312</v>
      </c>
    </row>
    <row r="269" spans="17:18" x14ac:dyDescent="0.3">
      <c r="Q269" s="15" t="s">
        <v>28</v>
      </c>
      <c r="R269" s="32">
        <v>102</v>
      </c>
    </row>
    <row r="270" spans="17:18" x14ac:dyDescent="0.3">
      <c r="Q270" s="13" t="s">
        <v>21</v>
      </c>
      <c r="R270" s="31">
        <v>78</v>
      </c>
    </row>
    <row r="271" spans="17:18" x14ac:dyDescent="0.3">
      <c r="Q271" s="15" t="s">
        <v>23</v>
      </c>
      <c r="R271" s="32">
        <v>117</v>
      </c>
    </row>
    <row r="272" spans="17:18" x14ac:dyDescent="0.3">
      <c r="Q272" s="13" t="s">
        <v>19</v>
      </c>
      <c r="R272" s="31">
        <v>99</v>
      </c>
    </row>
    <row r="273" spans="17:18" x14ac:dyDescent="0.3">
      <c r="Q273" s="15" t="s">
        <v>24</v>
      </c>
      <c r="R273" s="32">
        <v>48</v>
      </c>
    </row>
    <row r="274" spans="17:18" x14ac:dyDescent="0.3">
      <c r="Q274" s="13" t="s">
        <v>15</v>
      </c>
      <c r="R274" s="31">
        <v>24</v>
      </c>
    </row>
    <row r="275" spans="17:18" x14ac:dyDescent="0.3">
      <c r="Q275" s="15" t="s">
        <v>15</v>
      </c>
      <c r="R275" s="32">
        <v>42</v>
      </c>
    </row>
    <row r="276" spans="17:18" x14ac:dyDescent="0.3">
      <c r="Q276" s="13" t="s">
        <v>20</v>
      </c>
      <c r="R276" s="31">
        <v>270</v>
      </c>
    </row>
    <row r="277" spans="17:18" x14ac:dyDescent="0.3">
      <c r="Q277" s="15" t="s">
        <v>23</v>
      </c>
      <c r="R277" s="32">
        <v>150</v>
      </c>
    </row>
    <row r="278" spans="17:18" x14ac:dyDescent="0.3">
      <c r="Q278" s="13" t="s">
        <v>15</v>
      </c>
      <c r="R278" s="31">
        <v>42</v>
      </c>
    </row>
    <row r="279" spans="17:18" x14ac:dyDescent="0.3">
      <c r="Q279" s="15" t="s">
        <v>29</v>
      </c>
      <c r="R279" s="32">
        <v>126</v>
      </c>
    </row>
    <row r="280" spans="17:18" x14ac:dyDescent="0.3">
      <c r="Q280" s="13" t="s">
        <v>26</v>
      </c>
      <c r="R280" s="31">
        <v>6</v>
      </c>
    </row>
    <row r="281" spans="17:18" x14ac:dyDescent="0.3">
      <c r="Q281" s="15" t="s">
        <v>15</v>
      </c>
      <c r="R281" s="32">
        <v>276</v>
      </c>
    </row>
    <row r="282" spans="17:18" x14ac:dyDescent="0.3">
      <c r="Q282" s="13" t="s">
        <v>17</v>
      </c>
      <c r="R282" s="31">
        <v>93</v>
      </c>
    </row>
    <row r="283" spans="17:18" x14ac:dyDescent="0.3">
      <c r="Q283" s="15" t="s">
        <v>31</v>
      </c>
      <c r="R283" s="32">
        <v>246</v>
      </c>
    </row>
    <row r="284" spans="17:18" x14ac:dyDescent="0.3">
      <c r="Q284" s="13" t="s">
        <v>24</v>
      </c>
      <c r="R284" s="31">
        <v>3</v>
      </c>
    </row>
    <row r="285" spans="17:18" x14ac:dyDescent="0.3">
      <c r="Q285" s="15" t="s">
        <v>27</v>
      </c>
      <c r="R285" s="32">
        <v>63</v>
      </c>
    </row>
    <row r="286" spans="17:18" x14ac:dyDescent="0.3">
      <c r="Q286" s="13" t="s">
        <v>31</v>
      </c>
      <c r="R286" s="31">
        <v>246</v>
      </c>
    </row>
    <row r="287" spans="17:18" x14ac:dyDescent="0.3">
      <c r="Q287" s="15" t="s">
        <v>19</v>
      </c>
      <c r="R287" s="32">
        <v>120</v>
      </c>
    </row>
    <row r="288" spans="17:18" x14ac:dyDescent="0.3">
      <c r="Q288" s="13" t="s">
        <v>31</v>
      </c>
      <c r="R288" s="31">
        <v>348</v>
      </c>
    </row>
    <row r="289" spans="17:18" x14ac:dyDescent="0.3">
      <c r="Q289" s="15" t="s">
        <v>23</v>
      </c>
      <c r="R289" s="32">
        <v>126</v>
      </c>
    </row>
    <row r="290" spans="17:18" x14ac:dyDescent="0.3">
      <c r="Q290" s="13" t="s">
        <v>30</v>
      </c>
      <c r="R290" s="31">
        <v>123</v>
      </c>
    </row>
    <row r="291" spans="17:18" x14ac:dyDescent="0.3">
      <c r="Q291" s="15" t="s">
        <v>25</v>
      </c>
      <c r="R291" s="32">
        <v>45</v>
      </c>
    </row>
    <row r="292" spans="17:18" x14ac:dyDescent="0.3">
      <c r="Q292" s="13" t="s">
        <v>4</v>
      </c>
      <c r="R292" s="31">
        <v>126</v>
      </c>
    </row>
    <row r="293" spans="17:18" x14ac:dyDescent="0.3">
      <c r="Q293" s="15" t="s">
        <v>29</v>
      </c>
      <c r="R293" s="32">
        <v>72</v>
      </c>
    </row>
    <row r="294" spans="17:18" x14ac:dyDescent="0.3">
      <c r="Q294" s="13" t="s">
        <v>29</v>
      </c>
      <c r="R294" s="31">
        <v>135</v>
      </c>
    </row>
    <row r="295" spans="17:18" x14ac:dyDescent="0.3">
      <c r="Q295" s="15" t="s">
        <v>22</v>
      </c>
      <c r="R295" s="32">
        <v>24</v>
      </c>
    </row>
    <row r="296" spans="17:18" x14ac:dyDescent="0.3">
      <c r="Q296" s="13" t="s">
        <v>31</v>
      </c>
      <c r="R296" s="31">
        <v>117</v>
      </c>
    </row>
    <row r="297" spans="17:18" x14ac:dyDescent="0.3">
      <c r="Q297" s="15" t="s">
        <v>29</v>
      </c>
      <c r="R297" s="32">
        <v>51</v>
      </c>
    </row>
    <row r="298" spans="17:18" x14ac:dyDescent="0.3">
      <c r="Q298" s="13" t="s">
        <v>23</v>
      </c>
      <c r="R298" s="31">
        <v>36</v>
      </c>
    </row>
    <row r="299" spans="17:18" x14ac:dyDescent="0.3">
      <c r="Q299" s="15" t="s">
        <v>27</v>
      </c>
      <c r="R299" s="32">
        <v>144</v>
      </c>
    </row>
    <row r="300" spans="17:18" x14ac:dyDescent="0.3">
      <c r="Q300" s="13" t="s">
        <v>25</v>
      </c>
      <c r="R300" s="31">
        <v>114</v>
      </c>
    </row>
    <row r="301" spans="17:18" x14ac:dyDescent="0.3">
      <c r="Q301" s="15" t="s">
        <v>30</v>
      </c>
      <c r="R301" s="32">
        <v>54</v>
      </c>
    </row>
    <row r="302" spans="17:18" x14ac:dyDescent="0.3">
      <c r="Q302" s="13" t="s">
        <v>16</v>
      </c>
      <c r="R302" s="31">
        <v>333</v>
      </c>
    </row>
    <row r="303" spans="17:18" x14ac:dyDescent="0.3">
      <c r="Q303" s="15" t="s">
        <v>4</v>
      </c>
      <c r="R303" s="32">
        <v>366</v>
      </c>
    </row>
    <row r="304" spans="17:18" x14ac:dyDescent="0.3">
      <c r="Q304" s="13" t="s">
        <v>26</v>
      </c>
      <c r="R304" s="31">
        <v>303</v>
      </c>
    </row>
    <row r="305" spans="17:18" x14ac:dyDescent="0.3">
      <c r="Q305" s="15" t="s">
        <v>33</v>
      </c>
      <c r="R305" s="32">
        <v>126</v>
      </c>
    </row>
    <row r="306" spans="17:18" x14ac:dyDescent="0.3">
      <c r="Q306" s="13" t="s">
        <v>15</v>
      </c>
      <c r="R306" s="31">
        <v>231</v>
      </c>
    </row>
    <row r="307" spans="17:18" x14ac:dyDescent="0.3">
      <c r="Q307" s="15" t="s">
        <v>25</v>
      </c>
      <c r="R307" s="32">
        <v>102</v>
      </c>
    </row>
  </sheetData>
  <mergeCells count="1">
    <mergeCell ref="F1:N2"/>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9275A8-387E-4A74-98A4-3644EAA164BE}">
  <dimension ref="B1:T19"/>
  <sheetViews>
    <sheetView workbookViewId="0">
      <selection activeCell="F20" sqref="F20"/>
    </sheetView>
  </sheetViews>
  <sheetFormatPr defaultRowHeight="14.4" x14ac:dyDescent="0.3"/>
  <cols>
    <col min="2" max="2" width="20.77734375" bestFit="1" customWidth="1"/>
    <col min="9" max="9" width="15.109375" bestFit="1" customWidth="1"/>
    <col min="20" max="20" width="11.5546875" bestFit="1" customWidth="1"/>
  </cols>
  <sheetData>
    <row r="1" spans="2:20" x14ac:dyDescent="0.3">
      <c r="F1" s="61" t="s">
        <v>86</v>
      </c>
      <c r="G1" s="61"/>
      <c r="H1" s="61"/>
      <c r="I1" s="61"/>
      <c r="J1" s="61"/>
      <c r="K1" s="61"/>
      <c r="L1" s="61"/>
      <c r="M1" s="61"/>
      <c r="N1" s="61"/>
      <c r="O1" s="61"/>
      <c r="P1" s="61"/>
    </row>
    <row r="2" spans="2:20" x14ac:dyDescent="0.3">
      <c r="F2" s="61"/>
      <c r="G2" s="61"/>
      <c r="H2" s="61"/>
      <c r="I2" s="61"/>
      <c r="J2" s="61"/>
      <c r="K2" s="61"/>
      <c r="L2" s="61"/>
      <c r="M2" s="61"/>
      <c r="N2" s="61"/>
      <c r="O2" s="61"/>
      <c r="P2" s="61"/>
    </row>
    <row r="5" spans="2:20" ht="15" thickBot="1" x14ac:dyDescent="0.35">
      <c r="B5" s="37" t="s">
        <v>88</v>
      </c>
      <c r="C5" s="35" t="s">
        <v>36</v>
      </c>
      <c r="T5" t="s">
        <v>87</v>
      </c>
    </row>
    <row r="6" spans="2:20" x14ac:dyDescent="0.3">
      <c r="T6" t="s">
        <v>34</v>
      </c>
    </row>
    <row r="7" spans="2:20" ht="15" thickBot="1" x14ac:dyDescent="0.35">
      <c r="B7" s="38" t="s">
        <v>89</v>
      </c>
      <c r="C7" s="38"/>
      <c r="D7" s="38"/>
      <c r="E7" s="38"/>
      <c r="H7" s="39" t="s">
        <v>92</v>
      </c>
      <c r="I7" s="39"/>
      <c r="J7" s="39"/>
      <c r="K7" s="39"/>
      <c r="L7" s="39"/>
      <c r="T7" t="s">
        <v>36</v>
      </c>
    </row>
    <row r="8" spans="2:20" x14ac:dyDescent="0.3">
      <c r="T8" t="s">
        <v>35</v>
      </c>
    </row>
    <row r="9" spans="2:20" x14ac:dyDescent="0.3">
      <c r="B9" t="s">
        <v>90</v>
      </c>
      <c r="D9">
        <f>COUNTIFS(data[Geography],C5)</f>
        <v>50</v>
      </c>
      <c r="I9" s="34" t="s">
        <v>11</v>
      </c>
      <c r="J9" s="34" t="s">
        <v>1</v>
      </c>
      <c r="K9" s="34" t="s">
        <v>50</v>
      </c>
      <c r="L9" s="34"/>
      <c r="T9" t="s">
        <v>38</v>
      </c>
    </row>
    <row r="10" spans="2:20" x14ac:dyDescent="0.3">
      <c r="I10" s="12" t="s">
        <v>2</v>
      </c>
      <c r="J10">
        <f>SUMIFS(data[Amount],data[Sales Person],I10,data[Geography],$C$5)</f>
        <v>23709</v>
      </c>
      <c r="K10">
        <f>SUMIFS(data[Units],data[Sales Person],I10,data[Geography],C5)</f>
        <v>909</v>
      </c>
      <c r="L10">
        <f>IF(J10&gt;12000,1,-1)</f>
        <v>1</v>
      </c>
      <c r="T10" t="s">
        <v>39</v>
      </c>
    </row>
    <row r="11" spans="2:20" x14ac:dyDescent="0.3">
      <c r="I11" s="14" t="s">
        <v>8</v>
      </c>
      <c r="J11">
        <f>SUMIFS(data[Amount],data[Sales Person],I11,data[Geography],$C$5)</f>
        <v>5019</v>
      </c>
      <c r="K11">
        <f>SUMIFS(data[Units],data[Sales Person],I11,data[Geography],C5)</f>
        <v>150</v>
      </c>
      <c r="L11">
        <f t="shared" ref="L11:L19" si="0">IF(J11&gt;12000,1,-1)</f>
        <v>-1</v>
      </c>
      <c r="T11" t="s">
        <v>37</v>
      </c>
    </row>
    <row r="12" spans="2:20" ht="15" thickBot="1" x14ac:dyDescent="0.35">
      <c r="B12" s="36"/>
      <c r="C12" s="36" t="s">
        <v>91</v>
      </c>
      <c r="D12" s="36" t="s">
        <v>57</v>
      </c>
      <c r="E12" s="36"/>
      <c r="I12" s="14" t="s">
        <v>41</v>
      </c>
      <c r="J12">
        <f>SUMIFS(data[Amount],data[Sales Person],I12,data[Geography],$C$5)</f>
        <v>39242</v>
      </c>
      <c r="K12">
        <f>SUMIFS(data[Units],data[Sales Person],I12,data[Geography],C5)</f>
        <v>1482</v>
      </c>
      <c r="L12">
        <f t="shared" si="0"/>
        <v>1</v>
      </c>
    </row>
    <row r="13" spans="2:20" x14ac:dyDescent="0.3">
      <c r="B13" t="s">
        <v>93</v>
      </c>
      <c r="C13">
        <f>SUMIFS(data[Amount],data[Geography],C5)</f>
        <v>237944</v>
      </c>
      <c r="D13">
        <f>AVERAGEIFS(data[Amount],data[Geography],C5)</f>
        <v>4758.88</v>
      </c>
      <c r="I13" s="12" t="s">
        <v>7</v>
      </c>
      <c r="J13">
        <f>SUMIFS(data[Amount],data[Sales Person],I13,data[Geography],$C$5)</f>
        <v>21931</v>
      </c>
      <c r="K13">
        <f>SUMIFS(data[Units],data[Sales Person],I13,data[Geography],C5)</f>
        <v>975</v>
      </c>
      <c r="L13">
        <f t="shared" si="0"/>
        <v>1</v>
      </c>
    </row>
    <row r="14" spans="2:20" x14ac:dyDescent="0.3">
      <c r="B14" t="s">
        <v>83</v>
      </c>
      <c r="C14">
        <f>SUMIFS(data[Cost],data[Geography],C5)</f>
        <v>68259.839999999997</v>
      </c>
      <c r="D14">
        <f>AVERAGEIFS(data[Cost],data[Geography],C5)</f>
        <v>1365.1967999999999</v>
      </c>
      <c r="I14" s="12" t="s">
        <v>6</v>
      </c>
      <c r="J14">
        <f>SUMIFS(data[Amount],data[Sales Person],I14,data[Geography],$C$5)</f>
        <v>27377</v>
      </c>
      <c r="K14">
        <f>SUMIFS(data[Units],data[Sales Person],I14,data[Geography],C5)</f>
        <v>513</v>
      </c>
      <c r="L14">
        <f t="shared" si="0"/>
        <v>1</v>
      </c>
    </row>
    <row r="15" spans="2:20" x14ac:dyDescent="0.3">
      <c r="I15" s="14" t="s">
        <v>5</v>
      </c>
      <c r="J15">
        <f>SUMIFS(data[Amount],data[Sales Person],I15,data[Geography],$C$5)</f>
        <v>39620</v>
      </c>
      <c r="K15">
        <f>SUMIFS(data[Units],data[Sales Person],I15,data[Geography],C5)</f>
        <v>573</v>
      </c>
      <c r="L15">
        <f t="shared" si="0"/>
        <v>1</v>
      </c>
    </row>
    <row r="16" spans="2:20" x14ac:dyDescent="0.3">
      <c r="I16" s="14" t="s">
        <v>3</v>
      </c>
      <c r="J16">
        <f>SUMIFS(data[Amount],data[Sales Person],I16,data[Geography],$C$5)</f>
        <v>18564</v>
      </c>
      <c r="K16">
        <f>SUMIFS(data[Units],data[Sales Person],I16,data[Geography],C5)</f>
        <v>420</v>
      </c>
      <c r="L16">
        <f t="shared" si="0"/>
        <v>1</v>
      </c>
    </row>
    <row r="17" spans="9:12" x14ac:dyDescent="0.3">
      <c r="I17" s="12" t="s">
        <v>9</v>
      </c>
      <c r="J17">
        <f>SUMIFS(data[Amount],data[Sales Person],I17,data[Geography],$C$5)</f>
        <v>25669</v>
      </c>
      <c r="K17">
        <f>SUMIFS(data[Units],data[Sales Person],I17,data[Geography],C5)</f>
        <v>564</v>
      </c>
      <c r="L17">
        <f t="shared" si="0"/>
        <v>1</v>
      </c>
    </row>
    <row r="18" spans="9:12" x14ac:dyDescent="0.3">
      <c r="I18" s="12" t="s">
        <v>10</v>
      </c>
      <c r="J18">
        <f>SUMIFS(data[Amount],data[Sales Person],I18,data[Geography],$C$5)</f>
        <v>13797</v>
      </c>
      <c r="K18">
        <f>SUMIFS(data[Units],data[Sales Person],I18,data[Geography],C5)</f>
        <v>1053</v>
      </c>
      <c r="L18">
        <f t="shared" si="0"/>
        <v>1</v>
      </c>
    </row>
    <row r="19" spans="9:12" x14ac:dyDescent="0.3">
      <c r="I19" s="12" t="s">
        <v>40</v>
      </c>
      <c r="J19">
        <f>SUMIFS(data[Amount],data[Sales Person],I19,data[Geography],$C$5)</f>
        <v>23016</v>
      </c>
      <c r="K19">
        <f>SUMIFS(data[Units],data[Sales Person],I19,data[Geography],C5)</f>
        <v>663</v>
      </c>
      <c r="L19">
        <f t="shared" si="0"/>
        <v>1</v>
      </c>
    </row>
  </sheetData>
  <sortState xmlns:xlrd2="http://schemas.microsoft.com/office/spreadsheetml/2017/richdata2" ref="I10:K309">
    <sortCondition ref="I9:I309"/>
  </sortState>
  <mergeCells count="1">
    <mergeCell ref="F1:P2"/>
  </mergeCells>
  <conditionalFormatting sqref="I10:I19">
    <cfRule type="duplicateValues" priority="3"/>
    <cfRule type="uniqueValues" priority="4"/>
  </conditionalFormatting>
  <conditionalFormatting sqref="J10:J19">
    <cfRule type="dataBar" priority="2">
      <dataBar>
        <cfvo type="min"/>
        <cfvo type="max"/>
        <color rgb="FF638EC6"/>
      </dataBar>
      <extLst>
        <ext xmlns:x14="http://schemas.microsoft.com/office/spreadsheetml/2009/9/main" uri="{B025F937-C7B1-47D3-B67F-A62EFF666E3E}">
          <x14:id>{48F54C78-9E28-4D9B-A90A-2F18E5AE90BB}</x14:id>
        </ext>
      </extLst>
    </cfRule>
  </conditionalFormatting>
  <dataValidations count="1">
    <dataValidation type="list" allowBlank="1" showInputMessage="1" showErrorMessage="1" sqref="T6:T11 C5" xr:uid="{967ADF2B-A280-475F-A5F4-8B25333E61B9}">
      <formula1>$T$6:$T$11</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48F54C78-9E28-4D9B-A90A-2F18E5AE90BB}">
            <x14:dataBar minLength="0" maxLength="100" gradient="0">
              <x14:cfvo type="autoMin"/>
              <x14:cfvo type="autoMax"/>
              <x14:negativeFillColor rgb="FFFF0000"/>
              <x14:axisColor rgb="FF000000"/>
            </x14:dataBar>
          </x14:cfRule>
          <xm:sqref>J10:J19</xm:sqref>
        </x14:conditionalFormatting>
        <x14:conditionalFormatting xmlns:xm="http://schemas.microsoft.com/office/excel/2006/main">
          <x14:cfRule type="iconSet" priority="1" id="{87995877-E47A-464D-A589-0439A0E96E83}">
            <x14:iconSet iconSet="3Symbols" showValue="0" custom="1">
              <x14:cfvo type="percent">
                <xm:f>0</xm:f>
              </x14:cfvo>
              <x14:cfvo type="num">
                <xm:f>0</xm:f>
              </x14:cfvo>
              <x14:cfvo type="num">
                <xm:f>1</xm:f>
              </x14:cfvo>
              <x14:cfIcon iconSet="3Symbols" iconId="0"/>
              <x14:cfIcon iconSet="NoIcons" iconId="0"/>
              <x14:cfIcon iconSet="3Symbols" iconId="2"/>
            </x14:iconSet>
          </x14:cfRule>
          <xm:sqref>L10:L19</xm:sqref>
        </x14:conditionalFormatting>
      </x14:conditionalFormatting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2C6EDE-D041-491E-8272-93A6C4E8B76F}">
  <dimension ref="C1:N28"/>
  <sheetViews>
    <sheetView workbookViewId="0">
      <selection activeCell="G6" sqref="G6:G28"/>
    </sheetView>
  </sheetViews>
  <sheetFormatPr defaultRowHeight="14.4" x14ac:dyDescent="0.3"/>
  <cols>
    <col min="3" max="3" width="20.21875" bestFit="1" customWidth="1"/>
    <col min="4" max="4" width="14.44140625" bestFit="1" customWidth="1"/>
    <col min="5" max="5" width="11.77734375" bestFit="1" customWidth="1"/>
    <col min="6" max="6" width="10" bestFit="1" customWidth="1"/>
    <col min="7" max="7" width="12.5546875" bestFit="1" customWidth="1"/>
  </cols>
  <sheetData>
    <row r="1" spans="3:14" x14ac:dyDescent="0.3">
      <c r="F1" s="65" t="s">
        <v>94</v>
      </c>
      <c r="G1" s="65"/>
      <c r="H1" s="65"/>
      <c r="I1" s="65"/>
      <c r="J1" s="65"/>
      <c r="K1" s="65"/>
      <c r="L1" s="65"/>
      <c r="M1" s="65"/>
      <c r="N1" s="65"/>
    </row>
    <row r="2" spans="3:14" x14ac:dyDescent="0.3">
      <c r="F2" s="65"/>
      <c r="G2" s="65"/>
      <c r="H2" s="65"/>
      <c r="I2" s="65"/>
      <c r="J2" s="65"/>
      <c r="K2" s="65"/>
      <c r="L2" s="65"/>
      <c r="M2" s="65"/>
      <c r="N2" s="65"/>
    </row>
    <row r="5" spans="3:14" x14ac:dyDescent="0.3">
      <c r="C5" s="24" t="s">
        <v>71</v>
      </c>
      <c r="D5" t="s">
        <v>73</v>
      </c>
      <c r="E5" t="s">
        <v>74</v>
      </c>
      <c r="F5" t="s">
        <v>85</v>
      </c>
      <c r="G5" t="s">
        <v>95</v>
      </c>
    </row>
    <row r="6" spans="3:14" x14ac:dyDescent="0.3">
      <c r="C6" s="25" t="s">
        <v>26</v>
      </c>
      <c r="D6" s="26">
        <v>98</v>
      </c>
      <c r="E6" s="26">
        <v>159</v>
      </c>
      <c r="F6" s="33">
        <v>-792.4</v>
      </c>
      <c r="G6" s="40">
        <v>-8.0857142857142854</v>
      </c>
    </row>
    <row r="7" spans="3:14" x14ac:dyDescent="0.3">
      <c r="C7" s="25" t="s">
        <v>21</v>
      </c>
      <c r="D7" s="26">
        <v>567</v>
      </c>
      <c r="E7" s="26">
        <v>228</v>
      </c>
      <c r="F7" s="33">
        <v>-1485</v>
      </c>
      <c r="G7" s="40">
        <v>-2.6190476190476191</v>
      </c>
    </row>
    <row r="8" spans="3:14" x14ac:dyDescent="0.3">
      <c r="C8" s="25" t="s">
        <v>17</v>
      </c>
      <c r="D8" s="26">
        <v>1589</v>
      </c>
      <c r="E8" s="26">
        <v>303</v>
      </c>
      <c r="F8" s="33">
        <v>646.67000000000007</v>
      </c>
      <c r="G8" s="40">
        <v>0.40696664568911267</v>
      </c>
    </row>
    <row r="9" spans="3:14" x14ac:dyDescent="0.3">
      <c r="C9" s="25" t="s">
        <v>23</v>
      </c>
      <c r="D9" s="26">
        <v>2023</v>
      </c>
      <c r="E9" s="26">
        <v>78</v>
      </c>
      <c r="F9" s="33">
        <v>1516.78</v>
      </c>
      <c r="G9" s="40">
        <v>0.74976767177459214</v>
      </c>
    </row>
    <row r="10" spans="3:14" x14ac:dyDescent="0.3">
      <c r="C10" s="25" t="s">
        <v>25</v>
      </c>
      <c r="D10" s="26">
        <v>2464</v>
      </c>
      <c r="E10" s="26">
        <v>234</v>
      </c>
      <c r="F10" s="33">
        <v>-613.09999999999991</v>
      </c>
      <c r="G10" s="40">
        <v>-0.2488230519480519</v>
      </c>
    </row>
    <row r="11" spans="3:14" x14ac:dyDescent="0.3">
      <c r="C11" s="25" t="s">
        <v>24</v>
      </c>
      <c r="D11" s="26">
        <v>4431</v>
      </c>
      <c r="E11" s="26">
        <v>162</v>
      </c>
      <c r="F11" s="33">
        <v>3625.86</v>
      </c>
      <c r="G11" s="40">
        <v>0.81829383886255924</v>
      </c>
    </row>
    <row r="12" spans="3:14" x14ac:dyDescent="0.3">
      <c r="C12" s="25" t="s">
        <v>31</v>
      </c>
      <c r="D12" s="26">
        <v>4753</v>
      </c>
      <c r="E12" s="26">
        <v>246</v>
      </c>
      <c r="F12" s="33">
        <v>3328.66</v>
      </c>
      <c r="G12" s="40">
        <v>0.70032821375973064</v>
      </c>
    </row>
    <row r="13" spans="3:14" x14ac:dyDescent="0.3">
      <c r="C13" s="25" t="s">
        <v>13</v>
      </c>
      <c r="D13" s="26">
        <v>4760</v>
      </c>
      <c r="E13" s="26">
        <v>69</v>
      </c>
      <c r="F13" s="33">
        <v>4116.2299999999996</v>
      </c>
      <c r="G13" s="40">
        <v>0.86475420168067219</v>
      </c>
    </row>
    <row r="14" spans="3:14" x14ac:dyDescent="0.3">
      <c r="C14" s="25" t="s">
        <v>4</v>
      </c>
      <c r="D14" s="26">
        <v>5005</v>
      </c>
      <c r="E14" s="26">
        <v>558</v>
      </c>
      <c r="F14" s="33">
        <v>-1624.0400000000009</v>
      </c>
      <c r="G14" s="40">
        <v>-0.32448351648351664</v>
      </c>
    </row>
    <row r="15" spans="3:14" x14ac:dyDescent="0.3">
      <c r="C15" s="25" t="s">
        <v>20</v>
      </c>
      <c r="D15" s="26">
        <v>5747</v>
      </c>
      <c r="E15" s="26">
        <v>828</v>
      </c>
      <c r="F15" s="33">
        <v>-3046.3599999999988</v>
      </c>
      <c r="G15" s="40">
        <v>-0.5300783017226377</v>
      </c>
    </row>
    <row r="16" spans="3:14" x14ac:dyDescent="0.3">
      <c r="C16" s="25" t="s">
        <v>19</v>
      </c>
      <c r="D16" s="26">
        <v>5747</v>
      </c>
      <c r="E16" s="26">
        <v>354</v>
      </c>
      <c r="F16" s="33">
        <v>3042.44</v>
      </c>
      <c r="G16" s="40">
        <v>0.52939620671654775</v>
      </c>
    </row>
    <row r="17" spans="3:7" x14ac:dyDescent="0.3">
      <c r="C17" s="25" t="s">
        <v>18</v>
      </c>
      <c r="D17" s="26">
        <v>6223</v>
      </c>
      <c r="E17" s="26">
        <v>294</v>
      </c>
      <c r="F17" s="33">
        <v>4320.82</v>
      </c>
      <c r="G17" s="40">
        <v>0.69433070866141733</v>
      </c>
    </row>
    <row r="18" spans="3:7" x14ac:dyDescent="0.3">
      <c r="C18" s="25" t="s">
        <v>16</v>
      </c>
      <c r="D18" s="26">
        <v>6860</v>
      </c>
      <c r="E18" s="26">
        <v>201</v>
      </c>
      <c r="F18" s="33">
        <v>5093.21</v>
      </c>
      <c r="G18" s="40">
        <v>0.74245043731778426</v>
      </c>
    </row>
    <row r="19" spans="3:7" x14ac:dyDescent="0.3">
      <c r="C19" s="25" t="s">
        <v>33</v>
      </c>
      <c r="D19" s="26">
        <v>10045</v>
      </c>
      <c r="E19" s="26">
        <v>864</v>
      </c>
      <c r="F19" s="33">
        <v>-642.67999999999847</v>
      </c>
      <c r="G19" s="40">
        <v>-6.3980089596814185E-2</v>
      </c>
    </row>
    <row r="20" spans="3:7" x14ac:dyDescent="0.3">
      <c r="C20" s="25" t="s">
        <v>29</v>
      </c>
      <c r="D20" s="26">
        <v>10234</v>
      </c>
      <c r="E20" s="26">
        <v>717</v>
      </c>
      <c r="F20" s="33">
        <v>5100.2800000000007</v>
      </c>
      <c r="G20" s="40">
        <v>0.49836623021301552</v>
      </c>
    </row>
    <row r="21" spans="3:7" x14ac:dyDescent="0.3">
      <c r="C21" s="25" t="s">
        <v>14</v>
      </c>
      <c r="D21" s="26">
        <v>10493</v>
      </c>
      <c r="E21" s="26">
        <v>414</v>
      </c>
      <c r="F21" s="33">
        <v>5649.2000000000007</v>
      </c>
      <c r="G21" s="40">
        <v>0.53837796626322321</v>
      </c>
    </row>
    <row r="22" spans="3:7" x14ac:dyDescent="0.3">
      <c r="C22" s="25" t="s">
        <v>22</v>
      </c>
      <c r="D22" s="26">
        <v>12355</v>
      </c>
      <c r="E22" s="26">
        <v>666</v>
      </c>
      <c r="F22" s="33">
        <v>5848.18</v>
      </c>
      <c r="G22" s="40">
        <v>0.47334520437070016</v>
      </c>
    </row>
    <row r="23" spans="3:7" x14ac:dyDescent="0.3">
      <c r="C23" s="25" t="s">
        <v>28</v>
      </c>
      <c r="D23" s="26">
        <v>12649</v>
      </c>
      <c r="E23" s="26">
        <v>504</v>
      </c>
      <c r="F23" s="33">
        <v>7417.48</v>
      </c>
      <c r="G23" s="40">
        <v>0.58640841173215275</v>
      </c>
    </row>
    <row r="24" spans="3:7" x14ac:dyDescent="0.3">
      <c r="C24" s="25" t="s">
        <v>27</v>
      </c>
      <c r="D24" s="26">
        <v>14371</v>
      </c>
      <c r="E24" s="26">
        <v>771</v>
      </c>
      <c r="F24" s="33">
        <v>1472.1700000000019</v>
      </c>
      <c r="G24" s="40">
        <v>0.1024403312226012</v>
      </c>
    </row>
    <row r="25" spans="3:7" x14ac:dyDescent="0.3">
      <c r="C25" s="25" t="s">
        <v>30</v>
      </c>
      <c r="D25" s="26">
        <v>17409</v>
      </c>
      <c r="E25" s="26">
        <v>903</v>
      </c>
      <c r="F25" s="33">
        <v>4324.5299999999988</v>
      </c>
      <c r="G25" s="40">
        <v>0.24840772014475265</v>
      </c>
    </row>
    <row r="26" spans="3:7" x14ac:dyDescent="0.3">
      <c r="C26" s="25" t="s">
        <v>32</v>
      </c>
      <c r="D26" s="26">
        <v>19054</v>
      </c>
      <c r="E26" s="26">
        <v>693</v>
      </c>
      <c r="F26" s="33">
        <v>13059.55</v>
      </c>
      <c r="G26" s="40">
        <v>0.6853967670830271</v>
      </c>
    </row>
    <row r="27" spans="3:7" x14ac:dyDescent="0.3">
      <c r="C27" s="25" t="s">
        <v>15</v>
      </c>
      <c r="D27" s="26">
        <v>32557</v>
      </c>
      <c r="E27" s="26">
        <v>912</v>
      </c>
      <c r="F27" s="33">
        <v>21859.239999999998</v>
      </c>
      <c r="G27" s="40">
        <v>0.67141444236262549</v>
      </c>
    </row>
    <row r="28" spans="3:7" x14ac:dyDescent="0.3">
      <c r="C28" s="25" t="s">
        <v>72</v>
      </c>
      <c r="D28" s="26">
        <v>189434</v>
      </c>
      <c r="E28" s="26">
        <v>10158</v>
      </c>
      <c r="F28" s="33">
        <v>82217.72</v>
      </c>
      <c r="G28" s="40">
        <v>0.43401775816379318</v>
      </c>
    </row>
  </sheetData>
  <mergeCells count="1">
    <mergeCell ref="F1:N2"/>
  </mergeCells>
  <conditionalFormatting sqref="G5">
    <cfRule type="colorScale" priority="3">
      <colorScale>
        <cfvo type="min"/>
        <cfvo type="max"/>
        <color rgb="FFFFEF9C"/>
        <color rgb="FF63BE7B"/>
      </colorScale>
    </cfRule>
  </conditionalFormatting>
  <conditionalFormatting pivot="1" sqref="G6:G28">
    <cfRule type="colorScale" priority="1">
      <colorScale>
        <cfvo type="min"/>
        <cfvo type="max"/>
        <color rgb="FFFCFCFF"/>
        <color rgb="FF63BE7B"/>
      </colorScale>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4AFFB-3F32-47CC-B388-09F1EEB8DBD9}">
  <dimension ref="A3:B14"/>
  <sheetViews>
    <sheetView workbookViewId="0">
      <selection activeCell="J28" sqref="J28"/>
    </sheetView>
  </sheetViews>
  <sheetFormatPr defaultRowHeight="14.4" x14ac:dyDescent="0.3"/>
  <cols>
    <col min="1" max="1" width="15.109375" bestFit="1" customWidth="1"/>
    <col min="2" max="2" width="14.44140625" bestFit="1" customWidth="1"/>
  </cols>
  <sheetData>
    <row r="3" spans="1:2" x14ac:dyDescent="0.3">
      <c r="A3" s="24" t="s">
        <v>71</v>
      </c>
      <c r="B3" t="s">
        <v>73</v>
      </c>
    </row>
    <row r="4" spans="1:2" x14ac:dyDescent="0.3">
      <c r="A4" s="25" t="s">
        <v>2</v>
      </c>
      <c r="B4" s="17">
        <v>283710</v>
      </c>
    </row>
    <row r="5" spans="1:2" x14ac:dyDescent="0.3">
      <c r="A5" s="25" t="s">
        <v>8</v>
      </c>
      <c r="B5" s="17">
        <v>300146</v>
      </c>
    </row>
    <row r="6" spans="1:2" x14ac:dyDescent="0.3">
      <c r="A6" s="25" t="s">
        <v>41</v>
      </c>
      <c r="B6" s="17">
        <v>303982</v>
      </c>
    </row>
    <row r="7" spans="1:2" x14ac:dyDescent="0.3">
      <c r="A7" s="25" t="s">
        <v>7</v>
      </c>
      <c r="B7" s="17">
        <v>295225</v>
      </c>
    </row>
    <row r="8" spans="1:2" x14ac:dyDescent="0.3">
      <c r="A8" s="25" t="s">
        <v>6</v>
      </c>
      <c r="B8" s="17">
        <v>311129</v>
      </c>
    </row>
    <row r="9" spans="1:2" x14ac:dyDescent="0.3">
      <c r="A9" s="25" t="s">
        <v>5</v>
      </c>
      <c r="B9" s="17">
        <v>312753</v>
      </c>
    </row>
    <row r="10" spans="1:2" x14ac:dyDescent="0.3">
      <c r="A10" s="25" t="s">
        <v>3</v>
      </c>
      <c r="B10" s="17">
        <v>291053</v>
      </c>
    </row>
    <row r="11" spans="1:2" x14ac:dyDescent="0.3">
      <c r="A11" s="25" t="s">
        <v>9</v>
      </c>
      <c r="B11" s="17">
        <v>262717</v>
      </c>
    </row>
    <row r="12" spans="1:2" x14ac:dyDescent="0.3">
      <c r="A12" s="25" t="s">
        <v>10</v>
      </c>
      <c r="B12" s="17">
        <v>269899</v>
      </c>
    </row>
    <row r="13" spans="1:2" x14ac:dyDescent="0.3">
      <c r="A13" s="25" t="s">
        <v>40</v>
      </c>
      <c r="B13" s="17">
        <v>297003</v>
      </c>
    </row>
    <row r="14" spans="1:2" x14ac:dyDescent="0.3">
      <c r="A14" s="25" t="s">
        <v>72</v>
      </c>
      <c r="B14" s="17">
        <v>2927617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D1DA1-0476-46B0-9C89-6C338E1A178F}">
  <dimension ref="A3:H15"/>
  <sheetViews>
    <sheetView workbookViewId="0">
      <selection activeCell="A3" sqref="A3"/>
    </sheetView>
  </sheetViews>
  <sheetFormatPr defaultRowHeight="14.4" x14ac:dyDescent="0.3"/>
  <cols>
    <col min="1" max="1" width="15.109375" bestFit="1" customWidth="1"/>
    <col min="2" max="2" width="15.5546875" bestFit="1" customWidth="1"/>
    <col min="3" max="3" width="7.33203125" bestFit="1" customWidth="1"/>
    <col min="4" max="4" width="7" bestFit="1" customWidth="1"/>
    <col min="5" max="5" width="11.88671875" bestFit="1" customWidth="1"/>
    <col min="6" max="7" width="7" bestFit="1" customWidth="1"/>
    <col min="8" max="8" width="10.77734375" bestFit="1" customWidth="1"/>
  </cols>
  <sheetData>
    <row r="3" spans="1:8" x14ac:dyDescent="0.3">
      <c r="A3" s="24" t="s">
        <v>73</v>
      </c>
      <c r="B3" s="24" t="s">
        <v>98</v>
      </c>
    </row>
    <row r="4" spans="1:8" x14ac:dyDescent="0.3">
      <c r="A4" s="24" t="s">
        <v>71</v>
      </c>
      <c r="B4" t="s">
        <v>38</v>
      </c>
      <c r="C4" t="s">
        <v>36</v>
      </c>
      <c r="D4" t="s">
        <v>34</v>
      </c>
      <c r="E4" t="s">
        <v>37</v>
      </c>
      <c r="F4" t="s">
        <v>39</v>
      </c>
      <c r="G4" t="s">
        <v>35</v>
      </c>
      <c r="H4" t="s">
        <v>72</v>
      </c>
    </row>
    <row r="5" spans="1:8" x14ac:dyDescent="0.3">
      <c r="A5" s="25" t="s">
        <v>2</v>
      </c>
      <c r="B5" s="26">
        <v>42154</v>
      </c>
      <c r="C5" s="26">
        <v>52787</v>
      </c>
      <c r="D5" s="26">
        <v>33964</v>
      </c>
      <c r="E5" s="26">
        <v>57414</v>
      </c>
      <c r="F5" s="26">
        <v>73381</v>
      </c>
      <c r="G5" s="26">
        <v>24010</v>
      </c>
      <c r="H5" s="26">
        <v>283710</v>
      </c>
    </row>
    <row r="6" spans="1:8" x14ac:dyDescent="0.3">
      <c r="A6" s="25" t="s">
        <v>8</v>
      </c>
      <c r="B6" s="26">
        <v>82047</v>
      </c>
      <c r="C6" s="26">
        <v>21525</v>
      </c>
      <c r="D6" s="26">
        <v>43785</v>
      </c>
      <c r="E6" s="26">
        <v>54936</v>
      </c>
      <c r="F6" s="26">
        <v>50729</v>
      </c>
      <c r="G6" s="26">
        <v>47124</v>
      </c>
      <c r="H6" s="26">
        <v>300146</v>
      </c>
    </row>
    <row r="7" spans="1:8" x14ac:dyDescent="0.3">
      <c r="A7" s="25" t="s">
        <v>41</v>
      </c>
      <c r="B7" s="26">
        <v>17192</v>
      </c>
      <c r="C7" s="26">
        <v>77224</v>
      </c>
      <c r="D7" s="26">
        <v>34342</v>
      </c>
      <c r="E7" s="26">
        <v>58569</v>
      </c>
      <c r="F7" s="26">
        <v>42728</v>
      </c>
      <c r="G7" s="26">
        <v>73927</v>
      </c>
      <c r="H7" s="26">
        <v>303982</v>
      </c>
    </row>
    <row r="8" spans="1:8" x14ac:dyDescent="0.3">
      <c r="A8" s="25" t="s">
        <v>7</v>
      </c>
      <c r="B8" s="26">
        <v>45892</v>
      </c>
      <c r="C8" s="26">
        <v>41636</v>
      </c>
      <c r="D8" s="26">
        <v>76825</v>
      </c>
      <c r="E8" s="26">
        <v>61516</v>
      </c>
      <c r="F8" s="26">
        <v>19012</v>
      </c>
      <c r="G8" s="26">
        <v>50344</v>
      </c>
      <c r="H8" s="26">
        <v>295225</v>
      </c>
    </row>
    <row r="9" spans="1:8" x14ac:dyDescent="0.3">
      <c r="A9" s="25" t="s">
        <v>6</v>
      </c>
      <c r="B9" s="26">
        <v>50897</v>
      </c>
      <c r="C9" s="26">
        <v>60662</v>
      </c>
      <c r="D9" s="26">
        <v>51681</v>
      </c>
      <c r="E9" s="26">
        <v>40040</v>
      </c>
      <c r="F9" s="26">
        <v>57302</v>
      </c>
      <c r="G9" s="26">
        <v>50547</v>
      </c>
      <c r="H9" s="26">
        <v>311129</v>
      </c>
    </row>
    <row r="10" spans="1:8" x14ac:dyDescent="0.3">
      <c r="A10" s="25" t="s">
        <v>5</v>
      </c>
      <c r="B10" s="26">
        <v>55265</v>
      </c>
      <c r="C10" s="26">
        <v>68901</v>
      </c>
      <c r="D10" s="26">
        <v>65044</v>
      </c>
      <c r="E10" s="26">
        <v>33124</v>
      </c>
      <c r="F10" s="26">
        <v>47068</v>
      </c>
      <c r="G10" s="26">
        <v>43351</v>
      </c>
      <c r="H10" s="26">
        <v>312753</v>
      </c>
    </row>
    <row r="11" spans="1:8" x14ac:dyDescent="0.3">
      <c r="A11" s="25" t="s">
        <v>3</v>
      </c>
      <c r="B11" s="26">
        <v>39347</v>
      </c>
      <c r="C11" s="26">
        <v>57463</v>
      </c>
      <c r="D11" s="26">
        <v>64134</v>
      </c>
      <c r="E11" s="26">
        <v>53214</v>
      </c>
      <c r="F11" s="26">
        <v>24311</v>
      </c>
      <c r="G11" s="26">
        <v>52584</v>
      </c>
      <c r="H11" s="26">
        <v>291053</v>
      </c>
    </row>
    <row r="12" spans="1:8" x14ac:dyDescent="0.3">
      <c r="A12" s="25" t="s">
        <v>9</v>
      </c>
      <c r="B12" s="26">
        <v>43456</v>
      </c>
      <c r="C12" s="26">
        <v>57218</v>
      </c>
      <c r="D12" s="26">
        <v>59808</v>
      </c>
      <c r="E12" s="26">
        <v>33089</v>
      </c>
      <c r="F12" s="26">
        <v>25991</v>
      </c>
      <c r="G12" s="26">
        <v>43155</v>
      </c>
      <c r="H12" s="26">
        <v>262717</v>
      </c>
    </row>
    <row r="13" spans="1:8" x14ac:dyDescent="0.3">
      <c r="A13" s="25" t="s">
        <v>10</v>
      </c>
      <c r="B13" s="26">
        <v>42763</v>
      </c>
      <c r="C13" s="26">
        <v>55244</v>
      </c>
      <c r="D13" s="26">
        <v>45374</v>
      </c>
      <c r="E13" s="26">
        <v>47642</v>
      </c>
      <c r="F13" s="26">
        <v>39704</v>
      </c>
      <c r="G13" s="26">
        <v>39172</v>
      </c>
      <c r="H13" s="26">
        <v>269899</v>
      </c>
    </row>
    <row r="14" spans="1:8" x14ac:dyDescent="0.3">
      <c r="A14" s="25" t="s">
        <v>40</v>
      </c>
      <c r="B14" s="26">
        <v>44373</v>
      </c>
      <c r="C14" s="26">
        <v>55664</v>
      </c>
      <c r="D14" s="26">
        <v>43036</v>
      </c>
      <c r="E14" s="26">
        <v>56357</v>
      </c>
      <c r="F14" s="26">
        <v>46676</v>
      </c>
      <c r="G14" s="26">
        <v>50897</v>
      </c>
      <c r="H14" s="26">
        <v>297003</v>
      </c>
    </row>
    <row r="15" spans="1:8" x14ac:dyDescent="0.3">
      <c r="A15" s="25" t="s">
        <v>72</v>
      </c>
      <c r="B15" s="26">
        <v>463386</v>
      </c>
      <c r="C15" s="26">
        <v>548324</v>
      </c>
      <c r="D15" s="26">
        <v>517993</v>
      </c>
      <c r="E15" s="26">
        <v>495901</v>
      </c>
      <c r="F15" s="26">
        <v>426902</v>
      </c>
      <c r="G15" s="26">
        <v>475111</v>
      </c>
      <c r="H15" s="26">
        <v>2927617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D7694A-3DD1-4188-849A-01C661623E5F}">
  <dimension ref="A1:B14"/>
  <sheetViews>
    <sheetView workbookViewId="0">
      <selection activeCell="A3" sqref="A3"/>
    </sheetView>
  </sheetViews>
  <sheetFormatPr defaultRowHeight="14.4" x14ac:dyDescent="0.3"/>
  <cols>
    <col min="1" max="1" width="15.109375" bestFit="1" customWidth="1"/>
    <col min="2" max="2" width="14.44140625" bestFit="1" customWidth="1"/>
  </cols>
  <sheetData>
    <row r="1" spans="1:2" x14ac:dyDescent="0.3">
      <c r="A1" s="24" t="s">
        <v>12</v>
      </c>
      <c r="B1" t="s">
        <v>34</v>
      </c>
    </row>
    <row r="3" spans="1:2" x14ac:dyDescent="0.3">
      <c r="A3" s="24" t="s">
        <v>71</v>
      </c>
      <c r="B3" t="s">
        <v>73</v>
      </c>
    </row>
    <row r="4" spans="1:2" x14ac:dyDescent="0.3">
      <c r="A4" s="25" t="s">
        <v>2</v>
      </c>
      <c r="B4" s="26">
        <v>33964</v>
      </c>
    </row>
    <row r="5" spans="1:2" x14ac:dyDescent="0.3">
      <c r="A5" s="25" t="s">
        <v>8</v>
      </c>
      <c r="B5" s="26">
        <v>43785</v>
      </c>
    </row>
    <row r="6" spans="1:2" x14ac:dyDescent="0.3">
      <c r="A6" s="25" t="s">
        <v>41</v>
      </c>
      <c r="B6" s="26">
        <v>34342</v>
      </c>
    </row>
    <row r="7" spans="1:2" x14ac:dyDescent="0.3">
      <c r="A7" s="25" t="s">
        <v>7</v>
      </c>
      <c r="B7" s="26">
        <v>76825</v>
      </c>
    </row>
    <row r="8" spans="1:2" x14ac:dyDescent="0.3">
      <c r="A8" s="25" t="s">
        <v>6</v>
      </c>
      <c r="B8" s="26">
        <v>51681</v>
      </c>
    </row>
    <row r="9" spans="1:2" x14ac:dyDescent="0.3">
      <c r="A9" s="25" t="s">
        <v>5</v>
      </c>
      <c r="B9" s="26">
        <v>65044</v>
      </c>
    </row>
    <row r="10" spans="1:2" x14ac:dyDescent="0.3">
      <c r="A10" s="25" t="s">
        <v>3</v>
      </c>
      <c r="B10" s="26">
        <v>64134</v>
      </c>
    </row>
    <row r="11" spans="1:2" x14ac:dyDescent="0.3">
      <c r="A11" s="25" t="s">
        <v>9</v>
      </c>
      <c r="B11" s="26">
        <v>59808</v>
      </c>
    </row>
    <row r="12" spans="1:2" x14ac:dyDescent="0.3">
      <c r="A12" s="25" t="s">
        <v>10</v>
      </c>
      <c r="B12" s="26">
        <v>45374</v>
      </c>
    </row>
    <row r="13" spans="1:2" x14ac:dyDescent="0.3">
      <c r="A13" s="25" t="s">
        <v>40</v>
      </c>
      <c r="B13" s="26">
        <v>43036</v>
      </c>
    </row>
    <row r="14" spans="1:2" x14ac:dyDescent="0.3">
      <c r="A14" s="25" t="s">
        <v>72</v>
      </c>
      <c r="B14" s="26">
        <v>517993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08E78-E823-46DC-9729-1E3B1D8368C1}">
  <dimension ref="A1:B14"/>
  <sheetViews>
    <sheetView workbookViewId="0">
      <selection activeCell="B4" sqref="B4"/>
    </sheetView>
  </sheetViews>
  <sheetFormatPr defaultRowHeight="14.4" x14ac:dyDescent="0.3"/>
  <cols>
    <col min="1" max="1" width="20.21875" bestFit="1" customWidth="1"/>
    <col min="2" max="2" width="16.44140625" bestFit="1" customWidth="1"/>
  </cols>
  <sheetData>
    <row r="1" spans="1:2" x14ac:dyDescent="0.3">
      <c r="A1" s="24" t="s">
        <v>11</v>
      </c>
      <c r="B1" t="s">
        <v>5</v>
      </c>
    </row>
    <row r="3" spans="1:2" x14ac:dyDescent="0.3">
      <c r="A3" s="24" t="s">
        <v>71</v>
      </c>
      <c r="B3" t="s">
        <v>99</v>
      </c>
    </row>
    <row r="4" spans="1:2" x14ac:dyDescent="0.3">
      <c r="A4" s="25" t="s">
        <v>21</v>
      </c>
      <c r="B4" s="26">
        <v>966</v>
      </c>
    </row>
    <row r="5" spans="1:2" x14ac:dyDescent="0.3">
      <c r="A5" s="25" t="s">
        <v>15</v>
      </c>
      <c r="B5" s="26">
        <v>912</v>
      </c>
    </row>
    <row r="6" spans="1:2" x14ac:dyDescent="0.3">
      <c r="A6" s="25" t="s">
        <v>18</v>
      </c>
      <c r="B6" s="26">
        <v>906</v>
      </c>
    </row>
    <row r="7" spans="1:2" x14ac:dyDescent="0.3">
      <c r="A7" s="25" t="s">
        <v>27</v>
      </c>
      <c r="B7" s="26">
        <v>774</v>
      </c>
    </row>
    <row r="8" spans="1:2" x14ac:dyDescent="0.3">
      <c r="A8" s="25" t="s">
        <v>31</v>
      </c>
      <c r="B8" s="26">
        <v>747</v>
      </c>
    </row>
    <row r="9" spans="1:2" x14ac:dyDescent="0.3">
      <c r="A9" s="25" t="s">
        <v>32</v>
      </c>
      <c r="B9" s="26">
        <v>699</v>
      </c>
    </row>
    <row r="10" spans="1:2" x14ac:dyDescent="0.3">
      <c r="A10" s="25" t="s">
        <v>20</v>
      </c>
      <c r="B10" s="26">
        <v>681</v>
      </c>
    </row>
    <row r="11" spans="1:2" x14ac:dyDescent="0.3">
      <c r="A11" s="25" t="s">
        <v>29</v>
      </c>
      <c r="B11" s="26">
        <v>552</v>
      </c>
    </row>
    <row r="12" spans="1:2" x14ac:dyDescent="0.3">
      <c r="A12" s="25" t="s">
        <v>23</v>
      </c>
      <c r="B12" s="26">
        <v>522</v>
      </c>
    </row>
    <row r="13" spans="1:2" x14ac:dyDescent="0.3">
      <c r="A13" s="25" t="s">
        <v>22</v>
      </c>
      <c r="B13" s="26">
        <v>483</v>
      </c>
    </row>
    <row r="14" spans="1:2" x14ac:dyDescent="0.3">
      <c r="A14" s="25" t="s">
        <v>72</v>
      </c>
      <c r="B14" s="26">
        <v>7242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836EF-1D20-4F67-BBE0-08A3245D167A}">
  <dimension ref="A3:B14"/>
  <sheetViews>
    <sheetView workbookViewId="0">
      <selection activeCell="G14" sqref="G14"/>
    </sheetView>
  </sheetViews>
  <sheetFormatPr defaultRowHeight="14.4" x14ac:dyDescent="0.3"/>
  <cols>
    <col min="1" max="1" width="15.109375" bestFit="1" customWidth="1"/>
    <col min="2" max="2" width="14.44140625" bestFit="1" customWidth="1"/>
  </cols>
  <sheetData>
    <row r="3" spans="1:2" x14ac:dyDescent="0.3">
      <c r="A3" s="24" t="s">
        <v>71</v>
      </c>
      <c r="B3" t="s">
        <v>73</v>
      </c>
    </row>
    <row r="4" spans="1:2" x14ac:dyDescent="0.3">
      <c r="A4" s="25" t="s">
        <v>2</v>
      </c>
      <c r="B4" s="26">
        <v>52787</v>
      </c>
    </row>
    <row r="5" spans="1:2" x14ac:dyDescent="0.3">
      <c r="A5" s="25" t="s">
        <v>8</v>
      </c>
      <c r="B5" s="26">
        <v>21525</v>
      </c>
    </row>
    <row r="6" spans="1:2" x14ac:dyDescent="0.3">
      <c r="A6" s="25" t="s">
        <v>41</v>
      </c>
      <c r="B6" s="26">
        <v>77224</v>
      </c>
    </row>
    <row r="7" spans="1:2" x14ac:dyDescent="0.3">
      <c r="A7" s="25" t="s">
        <v>7</v>
      </c>
      <c r="B7" s="26">
        <v>41636</v>
      </c>
    </row>
    <row r="8" spans="1:2" x14ac:dyDescent="0.3">
      <c r="A8" s="25" t="s">
        <v>6</v>
      </c>
      <c r="B8" s="26">
        <v>60662</v>
      </c>
    </row>
    <row r="9" spans="1:2" x14ac:dyDescent="0.3">
      <c r="A9" s="25" t="s">
        <v>5</v>
      </c>
      <c r="B9" s="26">
        <v>68901</v>
      </c>
    </row>
    <row r="10" spans="1:2" x14ac:dyDescent="0.3">
      <c r="A10" s="25" t="s">
        <v>3</v>
      </c>
      <c r="B10" s="26">
        <v>57463</v>
      </c>
    </row>
    <row r="11" spans="1:2" x14ac:dyDescent="0.3">
      <c r="A11" s="25" t="s">
        <v>9</v>
      </c>
      <c r="B11" s="26">
        <v>57218</v>
      </c>
    </row>
    <row r="12" spans="1:2" x14ac:dyDescent="0.3">
      <c r="A12" s="25" t="s">
        <v>10</v>
      </c>
      <c r="B12" s="26">
        <v>55244</v>
      </c>
    </row>
    <row r="13" spans="1:2" x14ac:dyDescent="0.3">
      <c r="A13" s="25" t="s">
        <v>40</v>
      </c>
      <c r="B13" s="26">
        <v>55664</v>
      </c>
    </row>
    <row r="14" spans="1:2" x14ac:dyDescent="0.3">
      <c r="A14" s="25" t="s">
        <v>72</v>
      </c>
      <c r="B14" s="26">
        <v>548324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7E3638-E85A-4F19-A1C3-27EBF4D729F1}">
  <dimension ref="A3:B10"/>
  <sheetViews>
    <sheetView workbookViewId="0">
      <selection activeCell="A3" sqref="A3"/>
    </sheetView>
  </sheetViews>
  <sheetFormatPr defaultRowHeight="14.4" x14ac:dyDescent="0.3"/>
  <cols>
    <col min="1" max="1" width="12.5546875" bestFit="1" customWidth="1"/>
    <col min="2" max="2" width="14.44140625" bestFit="1" customWidth="1"/>
  </cols>
  <sheetData>
    <row r="3" spans="1:2" x14ac:dyDescent="0.3">
      <c r="A3" s="24" t="s">
        <v>71</v>
      </c>
      <c r="B3" t="s">
        <v>73</v>
      </c>
    </row>
    <row r="4" spans="1:2" x14ac:dyDescent="0.3">
      <c r="A4" s="25" t="s">
        <v>38</v>
      </c>
      <c r="B4" s="26">
        <v>463386</v>
      </c>
    </row>
    <row r="5" spans="1:2" x14ac:dyDescent="0.3">
      <c r="A5" s="25" t="s">
        <v>36</v>
      </c>
      <c r="B5" s="26">
        <v>548324</v>
      </c>
    </row>
    <row r="6" spans="1:2" x14ac:dyDescent="0.3">
      <c r="A6" s="25" t="s">
        <v>34</v>
      </c>
      <c r="B6" s="26">
        <v>517993</v>
      </c>
    </row>
    <row r="7" spans="1:2" x14ac:dyDescent="0.3">
      <c r="A7" s="25" t="s">
        <v>37</v>
      </c>
      <c r="B7" s="26">
        <v>495901</v>
      </c>
    </row>
    <row r="8" spans="1:2" x14ac:dyDescent="0.3">
      <c r="A8" s="25" t="s">
        <v>39</v>
      </c>
      <c r="B8" s="26">
        <v>426902</v>
      </c>
    </row>
    <row r="9" spans="1:2" x14ac:dyDescent="0.3">
      <c r="A9" s="25" t="s">
        <v>35</v>
      </c>
      <c r="B9" s="26">
        <v>475111</v>
      </c>
    </row>
    <row r="10" spans="1:2" x14ac:dyDescent="0.3">
      <c r="A10" s="25" t="s">
        <v>72</v>
      </c>
      <c r="B10" s="26">
        <v>2927617</v>
      </c>
    </row>
  </sheetData>
  <pageMargins left="0.7" right="0.7" top="0.75" bottom="0.75" header="0.3" footer="0.3"/>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7EF46A-3C15-4451-8D45-A53563D7B8B2}">
  <dimension ref="A1:B7"/>
  <sheetViews>
    <sheetView workbookViewId="0">
      <selection activeCell="H19" sqref="H19"/>
    </sheetView>
  </sheetViews>
  <sheetFormatPr defaultRowHeight="14.4" x14ac:dyDescent="0.3"/>
  <cols>
    <col min="1" max="1" width="15.109375" bestFit="1" customWidth="1"/>
    <col min="2" max="2" width="14.44140625" bestFit="1" customWidth="1"/>
  </cols>
  <sheetData>
    <row r="1" spans="1:2" x14ac:dyDescent="0.3">
      <c r="A1" s="24" t="s">
        <v>71</v>
      </c>
      <c r="B1" t="s">
        <v>73</v>
      </c>
    </row>
    <row r="2" spans="1:2" x14ac:dyDescent="0.3">
      <c r="A2" s="25" t="s">
        <v>7</v>
      </c>
      <c r="B2" s="26">
        <v>76825</v>
      </c>
    </row>
    <row r="3" spans="1:2" x14ac:dyDescent="0.3">
      <c r="A3" s="25" t="s">
        <v>5</v>
      </c>
      <c r="B3" s="26">
        <v>65044</v>
      </c>
    </row>
    <row r="4" spans="1:2" x14ac:dyDescent="0.3">
      <c r="A4" s="25" t="s">
        <v>3</v>
      </c>
      <c r="B4" s="26">
        <v>64134</v>
      </c>
    </row>
    <row r="5" spans="1:2" x14ac:dyDescent="0.3">
      <c r="A5" s="25" t="s">
        <v>9</v>
      </c>
      <c r="B5" s="26">
        <v>59808</v>
      </c>
    </row>
    <row r="6" spans="1:2" x14ac:dyDescent="0.3">
      <c r="A6" s="25" t="s">
        <v>6</v>
      </c>
      <c r="B6" s="26">
        <v>51681</v>
      </c>
    </row>
    <row r="7" spans="1:2" x14ac:dyDescent="0.3">
      <c r="A7" s="25" t="s">
        <v>72</v>
      </c>
      <c r="B7" s="26">
        <v>317492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44DDC-7CB5-4B85-86F6-56E13C2E6200}">
  <dimension ref="A3:C14"/>
  <sheetViews>
    <sheetView tabSelected="1" workbookViewId="0">
      <selection activeCell="C4" sqref="C4"/>
    </sheetView>
  </sheetViews>
  <sheetFormatPr defaultRowHeight="14.4" x14ac:dyDescent="0.3"/>
  <cols>
    <col min="1" max="1" width="15.109375" bestFit="1" customWidth="1"/>
    <col min="2" max="2" width="13.6640625" bestFit="1" customWidth="1"/>
    <col min="3" max="3" width="14.6640625" bestFit="1" customWidth="1"/>
  </cols>
  <sheetData>
    <row r="3" spans="1:3" x14ac:dyDescent="0.3">
      <c r="A3" s="24" t="s">
        <v>71</v>
      </c>
      <c r="B3" t="s">
        <v>73</v>
      </c>
      <c r="C3" t="s">
        <v>75</v>
      </c>
    </row>
    <row r="4" spans="1:3" x14ac:dyDescent="0.3">
      <c r="A4" s="25" t="s">
        <v>2</v>
      </c>
      <c r="B4" s="26">
        <v>283710</v>
      </c>
      <c r="C4" s="53">
        <v>9.6908167974157827E-2</v>
      </c>
    </row>
    <row r="5" spans="1:3" x14ac:dyDescent="0.3">
      <c r="A5" s="25" t="s">
        <v>8</v>
      </c>
      <c r="B5" s="26">
        <v>300146</v>
      </c>
      <c r="C5" s="53">
        <v>0.10252229031324794</v>
      </c>
    </row>
    <row r="6" spans="1:3" x14ac:dyDescent="0.3">
      <c r="A6" s="25" t="s">
        <v>41</v>
      </c>
      <c r="B6" s="26">
        <v>303982</v>
      </c>
      <c r="C6" s="53">
        <v>0.10383257099545466</v>
      </c>
    </row>
    <row r="7" spans="1:3" x14ac:dyDescent="0.3">
      <c r="A7" s="25" t="s">
        <v>7</v>
      </c>
      <c r="B7" s="26">
        <v>295225</v>
      </c>
      <c r="C7" s="53">
        <v>0.1008414010439207</v>
      </c>
    </row>
    <row r="8" spans="1:3" x14ac:dyDescent="0.3">
      <c r="A8" s="25" t="s">
        <v>6</v>
      </c>
      <c r="B8" s="26">
        <v>311129</v>
      </c>
      <c r="C8" s="53">
        <v>0.10627380562416464</v>
      </c>
    </row>
    <row r="9" spans="1:3" x14ac:dyDescent="0.3">
      <c r="A9" s="25" t="s">
        <v>5</v>
      </c>
      <c r="B9" s="26">
        <v>312753</v>
      </c>
      <c r="C9" s="53">
        <v>0.10682852299327406</v>
      </c>
    </row>
    <row r="10" spans="1:3" x14ac:dyDescent="0.3">
      <c r="A10" s="25" t="s">
        <v>3</v>
      </c>
      <c r="B10" s="26">
        <v>291053</v>
      </c>
      <c r="C10" s="53">
        <v>9.941635125086376E-2</v>
      </c>
    </row>
    <row r="11" spans="1:3" x14ac:dyDescent="0.3">
      <c r="A11" s="25" t="s">
        <v>9</v>
      </c>
      <c r="B11" s="26">
        <v>262717</v>
      </c>
      <c r="C11" s="53">
        <v>8.9737489569161541E-2</v>
      </c>
    </row>
    <row r="12" spans="1:3" x14ac:dyDescent="0.3">
      <c r="A12" s="25" t="s">
        <v>10</v>
      </c>
      <c r="B12" s="26">
        <v>269899</v>
      </c>
      <c r="C12" s="53">
        <v>9.2190679313585072E-2</v>
      </c>
    </row>
    <row r="13" spans="1:3" x14ac:dyDescent="0.3">
      <c r="A13" s="25" t="s">
        <v>40</v>
      </c>
      <c r="B13" s="26">
        <v>297003</v>
      </c>
      <c r="C13" s="53">
        <v>0.1014487209221698</v>
      </c>
    </row>
    <row r="14" spans="1:3" x14ac:dyDescent="0.3">
      <c r="A14" s="25" t="s">
        <v>72</v>
      </c>
      <c r="B14" s="26">
        <v>2927617</v>
      </c>
      <c r="C14" s="53">
        <v>1</v>
      </c>
    </row>
  </sheetData>
  <conditionalFormatting pivot="1" sqref="C4:C13">
    <cfRule type="dataBar" priority="1">
      <dataBar>
        <cfvo type="min"/>
        <cfvo type="max"/>
        <color theme="5" tint="-0.249977111117893"/>
      </dataBar>
      <extLst>
        <ext xmlns:x14="http://schemas.microsoft.com/office/spreadsheetml/2009/9/main" uri="{B025F937-C7B1-47D3-B67F-A62EFF666E3E}">
          <x14:id>{AC69D863-316D-4AF7-B21A-FC619D60EB41}</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pivot="1">
          <x14:cfRule type="dataBar" id="{AC69D863-316D-4AF7-B21A-FC619D60EB41}">
            <x14:dataBar minLength="0" maxLength="100" gradient="0">
              <x14:cfvo type="autoMin"/>
              <x14:cfvo type="autoMax"/>
              <x14:negativeFillColor rgb="FFFF0000"/>
              <x14:axisColor rgb="FF000000"/>
            </x14:dataBar>
          </x14:cfRule>
          <xm:sqref>C4:C13</xm:sqref>
        </x14:conditionalFormatting>
      </x14:conditionalFormatting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79D6DD-C3B0-4679-9E9E-087D87A76826}">
  <dimension ref="A1:L720"/>
  <sheetViews>
    <sheetView topLeftCell="A18" workbookViewId="0">
      <selection activeCell="K21" sqref="K21"/>
    </sheetView>
  </sheetViews>
  <sheetFormatPr defaultRowHeight="14.4" x14ac:dyDescent="0.3"/>
  <cols>
    <col min="1" max="1" width="15.109375" bestFit="1" customWidth="1"/>
    <col min="2" max="2" width="12.44140625" bestFit="1" customWidth="1"/>
    <col min="3" max="3" width="20.21875" bestFit="1" customWidth="1"/>
    <col min="4" max="4" width="8" bestFit="1" customWidth="1"/>
    <col min="5" max="5" width="9.88671875" bestFit="1" customWidth="1"/>
    <col min="7" max="7" width="16.5546875" bestFit="1" customWidth="1"/>
    <col min="11" max="11" width="16.5546875" bestFit="1" customWidth="1"/>
  </cols>
  <sheetData>
    <row r="1" spans="1:12" x14ac:dyDescent="0.3">
      <c r="F1" s="66" t="s">
        <v>97</v>
      </c>
      <c r="G1" s="66"/>
      <c r="H1" s="66"/>
      <c r="I1" s="66"/>
      <c r="J1" s="66"/>
      <c r="K1" s="66"/>
      <c r="L1" s="66"/>
    </row>
    <row r="2" spans="1:12" x14ac:dyDescent="0.3">
      <c r="F2" s="66"/>
      <c r="G2" s="66"/>
      <c r="H2" s="66"/>
      <c r="I2" s="66"/>
      <c r="J2" s="66"/>
      <c r="K2" s="66"/>
      <c r="L2" s="66"/>
    </row>
    <row r="3" spans="1:12" ht="15" thickBot="1" x14ac:dyDescent="0.35"/>
    <row r="4" spans="1:12" x14ac:dyDescent="0.3">
      <c r="A4" s="41" t="s">
        <v>11</v>
      </c>
      <c r="B4" s="42" t="s">
        <v>12</v>
      </c>
      <c r="C4" s="42" t="s">
        <v>0</v>
      </c>
      <c r="D4" s="43" t="s">
        <v>1</v>
      </c>
      <c r="E4" s="44" t="s">
        <v>96</v>
      </c>
      <c r="G4" s="56" t="s">
        <v>1</v>
      </c>
      <c r="H4" s="56"/>
      <c r="K4" s="56" t="s">
        <v>111</v>
      </c>
      <c r="L4" s="56"/>
    </row>
    <row r="5" spans="1:12" x14ac:dyDescent="0.3">
      <c r="A5" s="45" t="s">
        <v>40</v>
      </c>
      <c r="B5" s="46" t="s">
        <v>37</v>
      </c>
      <c r="C5" s="46" t="s">
        <v>30</v>
      </c>
      <c r="D5" s="47">
        <v>1624</v>
      </c>
      <c r="E5" s="48">
        <v>114</v>
      </c>
      <c r="G5" s="54"/>
      <c r="H5" s="54"/>
      <c r="K5" s="54"/>
      <c r="L5" s="54"/>
    </row>
    <row r="6" spans="1:12" x14ac:dyDescent="0.3">
      <c r="A6" s="45" t="s">
        <v>8</v>
      </c>
      <c r="B6" s="46" t="s">
        <v>35</v>
      </c>
      <c r="C6" s="46" t="s">
        <v>32</v>
      </c>
      <c r="D6" s="47">
        <v>6706</v>
      </c>
      <c r="E6" s="48">
        <v>459</v>
      </c>
      <c r="G6" s="54" t="s">
        <v>100</v>
      </c>
      <c r="H6" s="54">
        <v>4088.8505586592178</v>
      </c>
      <c r="K6" s="54" t="s">
        <v>100</v>
      </c>
      <c r="L6" s="54">
        <v>158.8868715083799</v>
      </c>
    </row>
    <row r="7" spans="1:12" x14ac:dyDescent="0.3">
      <c r="A7" s="45" t="s">
        <v>9</v>
      </c>
      <c r="B7" s="46" t="s">
        <v>35</v>
      </c>
      <c r="C7" s="46" t="s">
        <v>4</v>
      </c>
      <c r="D7" s="47">
        <v>959</v>
      </c>
      <c r="E7" s="48">
        <v>147</v>
      </c>
      <c r="G7" s="54" t="s">
        <v>101</v>
      </c>
      <c r="H7" s="54">
        <v>115.1708651571913</v>
      </c>
      <c r="K7" s="54" t="s">
        <v>101</v>
      </c>
      <c r="L7" s="54">
        <v>4.3412458207736062</v>
      </c>
    </row>
    <row r="8" spans="1:12" x14ac:dyDescent="0.3">
      <c r="A8" s="45" t="s">
        <v>41</v>
      </c>
      <c r="B8" s="46" t="s">
        <v>36</v>
      </c>
      <c r="C8" s="46" t="s">
        <v>18</v>
      </c>
      <c r="D8" s="47">
        <v>9632</v>
      </c>
      <c r="E8" s="48">
        <v>288</v>
      </c>
      <c r="G8" s="54" t="s">
        <v>58</v>
      </c>
      <c r="H8" s="54">
        <v>3416</v>
      </c>
      <c r="K8" s="54" t="s">
        <v>58</v>
      </c>
      <c r="L8" s="54">
        <v>135</v>
      </c>
    </row>
    <row r="9" spans="1:12" x14ac:dyDescent="0.3">
      <c r="A9" s="45" t="s">
        <v>6</v>
      </c>
      <c r="B9" s="46" t="s">
        <v>39</v>
      </c>
      <c r="C9" s="46" t="s">
        <v>25</v>
      </c>
      <c r="D9" s="47">
        <v>2100</v>
      </c>
      <c r="E9" s="48">
        <v>414</v>
      </c>
      <c r="G9" s="54" t="s">
        <v>102</v>
      </c>
      <c r="H9" s="54">
        <v>5075</v>
      </c>
      <c r="K9" s="54" t="s">
        <v>102</v>
      </c>
      <c r="L9" s="54">
        <v>75</v>
      </c>
    </row>
    <row r="10" spans="1:12" x14ac:dyDescent="0.3">
      <c r="A10" s="45" t="s">
        <v>40</v>
      </c>
      <c r="B10" s="46" t="s">
        <v>35</v>
      </c>
      <c r="C10" s="46" t="s">
        <v>33</v>
      </c>
      <c r="D10" s="47">
        <v>8869</v>
      </c>
      <c r="E10" s="48">
        <v>432</v>
      </c>
      <c r="G10" s="54" t="s">
        <v>103</v>
      </c>
      <c r="H10" s="54">
        <v>3081.7623168628779</v>
      </c>
      <c r="K10" s="54" t="s">
        <v>103</v>
      </c>
      <c r="L10" s="54">
        <v>116.16382112297769</v>
      </c>
    </row>
    <row r="11" spans="1:12" x14ac:dyDescent="0.3">
      <c r="A11" s="45" t="s">
        <v>6</v>
      </c>
      <c r="B11" s="46" t="s">
        <v>38</v>
      </c>
      <c r="C11" s="46" t="s">
        <v>31</v>
      </c>
      <c r="D11" s="47">
        <v>2681</v>
      </c>
      <c r="E11" s="48">
        <v>54</v>
      </c>
      <c r="G11" s="54" t="s">
        <v>104</v>
      </c>
      <c r="H11" s="54">
        <v>9497258.9776360523</v>
      </c>
      <c r="K11" s="54" t="s">
        <v>104</v>
      </c>
      <c r="L11" s="54">
        <v>13494.03333789116</v>
      </c>
    </row>
    <row r="12" spans="1:12" x14ac:dyDescent="0.3">
      <c r="A12" s="45" t="s">
        <v>8</v>
      </c>
      <c r="B12" s="46" t="s">
        <v>35</v>
      </c>
      <c r="C12" s="46" t="s">
        <v>22</v>
      </c>
      <c r="D12" s="47">
        <v>5012</v>
      </c>
      <c r="E12" s="48">
        <v>210</v>
      </c>
      <c r="G12" s="54" t="s">
        <v>105</v>
      </c>
      <c r="H12" s="54">
        <v>0.74049771304533341</v>
      </c>
      <c r="K12" s="54" t="s">
        <v>105</v>
      </c>
      <c r="L12" s="54">
        <v>0.24806207349443365</v>
      </c>
    </row>
    <row r="13" spans="1:12" x14ac:dyDescent="0.3">
      <c r="A13" s="45" t="s">
        <v>7</v>
      </c>
      <c r="B13" s="46" t="s">
        <v>38</v>
      </c>
      <c r="C13" s="46" t="s">
        <v>14</v>
      </c>
      <c r="D13" s="47">
        <v>1281</v>
      </c>
      <c r="E13" s="48">
        <v>75</v>
      </c>
      <c r="G13" s="54" t="s">
        <v>106</v>
      </c>
      <c r="H13" s="54">
        <v>0.96312617487272167</v>
      </c>
      <c r="K13" s="54" t="s">
        <v>106</v>
      </c>
      <c r="L13" s="54">
        <v>0.84233187763734152</v>
      </c>
    </row>
    <row r="14" spans="1:12" x14ac:dyDescent="0.3">
      <c r="A14" s="45" t="s">
        <v>5</v>
      </c>
      <c r="B14" s="46" t="s">
        <v>37</v>
      </c>
      <c r="C14" s="46" t="s">
        <v>14</v>
      </c>
      <c r="D14" s="47">
        <v>4991</v>
      </c>
      <c r="E14" s="48">
        <v>12</v>
      </c>
      <c r="G14" s="54" t="s">
        <v>61</v>
      </c>
      <c r="H14" s="54">
        <v>16184</v>
      </c>
      <c r="K14" s="54" t="s">
        <v>61</v>
      </c>
      <c r="L14" s="54">
        <v>549</v>
      </c>
    </row>
    <row r="15" spans="1:12" x14ac:dyDescent="0.3">
      <c r="A15" s="45" t="s">
        <v>2</v>
      </c>
      <c r="B15" s="46" t="s">
        <v>39</v>
      </c>
      <c r="C15" s="46" t="s">
        <v>25</v>
      </c>
      <c r="D15" s="47">
        <v>1785</v>
      </c>
      <c r="E15" s="48">
        <v>462</v>
      </c>
      <c r="G15" s="54" t="s">
        <v>107</v>
      </c>
      <c r="H15" s="54">
        <v>0</v>
      </c>
      <c r="K15" s="54" t="s">
        <v>107</v>
      </c>
      <c r="L15" s="54">
        <v>0</v>
      </c>
    </row>
    <row r="16" spans="1:12" x14ac:dyDescent="0.3">
      <c r="A16" s="45" t="s">
        <v>3</v>
      </c>
      <c r="B16" s="46" t="s">
        <v>37</v>
      </c>
      <c r="C16" s="46" t="s">
        <v>17</v>
      </c>
      <c r="D16" s="47">
        <v>3983</v>
      </c>
      <c r="E16" s="48">
        <v>144</v>
      </c>
      <c r="G16" s="54" t="s">
        <v>108</v>
      </c>
      <c r="H16" s="54">
        <v>16184</v>
      </c>
      <c r="K16" s="54" t="s">
        <v>108</v>
      </c>
      <c r="L16" s="54">
        <v>549</v>
      </c>
    </row>
    <row r="17" spans="1:12" x14ac:dyDescent="0.3">
      <c r="A17" s="45" t="s">
        <v>9</v>
      </c>
      <c r="B17" s="46" t="s">
        <v>38</v>
      </c>
      <c r="C17" s="46" t="s">
        <v>16</v>
      </c>
      <c r="D17" s="47">
        <v>2646</v>
      </c>
      <c r="E17" s="48">
        <v>120</v>
      </c>
      <c r="G17" s="54" t="s">
        <v>109</v>
      </c>
      <c r="H17" s="54">
        <v>2927617</v>
      </c>
      <c r="K17" s="54" t="s">
        <v>109</v>
      </c>
      <c r="L17" s="54">
        <v>113763</v>
      </c>
    </row>
    <row r="18" spans="1:12" ht="15" thickBot="1" x14ac:dyDescent="0.35">
      <c r="A18" s="45" t="s">
        <v>2</v>
      </c>
      <c r="B18" s="46" t="s">
        <v>34</v>
      </c>
      <c r="C18" s="46" t="s">
        <v>13</v>
      </c>
      <c r="D18" s="47">
        <v>252</v>
      </c>
      <c r="E18" s="48">
        <v>54</v>
      </c>
      <c r="G18" s="55" t="s">
        <v>110</v>
      </c>
      <c r="H18" s="55">
        <v>716</v>
      </c>
      <c r="K18" s="55" t="s">
        <v>110</v>
      </c>
      <c r="L18" s="55">
        <v>716</v>
      </c>
    </row>
    <row r="19" spans="1:12" x14ac:dyDescent="0.3">
      <c r="A19" s="45" t="s">
        <v>3</v>
      </c>
      <c r="B19" s="46" t="s">
        <v>35</v>
      </c>
      <c r="C19" s="46" t="s">
        <v>25</v>
      </c>
      <c r="D19" s="47">
        <v>2464</v>
      </c>
      <c r="E19" s="48">
        <v>234</v>
      </c>
    </row>
    <row r="20" spans="1:12" x14ac:dyDescent="0.3">
      <c r="A20" s="45" t="s">
        <v>3</v>
      </c>
      <c r="B20" s="46" t="s">
        <v>35</v>
      </c>
      <c r="C20" s="46" t="s">
        <v>29</v>
      </c>
      <c r="D20" s="47">
        <v>2114</v>
      </c>
      <c r="E20" s="48">
        <v>66</v>
      </c>
    </row>
    <row r="21" spans="1:12" x14ac:dyDescent="0.3">
      <c r="A21" s="45" t="s">
        <v>6</v>
      </c>
      <c r="B21" s="46" t="s">
        <v>37</v>
      </c>
      <c r="C21" s="46" t="s">
        <v>31</v>
      </c>
      <c r="D21" s="47">
        <v>7693</v>
      </c>
      <c r="E21" s="48">
        <v>87</v>
      </c>
    </row>
    <row r="22" spans="1:12" x14ac:dyDescent="0.3">
      <c r="A22" s="45" t="s">
        <v>5</v>
      </c>
      <c r="B22" s="46" t="s">
        <v>34</v>
      </c>
      <c r="C22" s="46" t="s">
        <v>20</v>
      </c>
      <c r="D22" s="47">
        <v>15610</v>
      </c>
      <c r="E22" s="48">
        <v>339</v>
      </c>
    </row>
    <row r="23" spans="1:12" x14ac:dyDescent="0.3">
      <c r="A23" s="45" t="s">
        <v>41</v>
      </c>
      <c r="B23" s="46" t="s">
        <v>34</v>
      </c>
      <c r="C23" s="46" t="s">
        <v>22</v>
      </c>
      <c r="D23" s="47">
        <v>336</v>
      </c>
      <c r="E23" s="48">
        <v>144</v>
      </c>
    </row>
    <row r="24" spans="1:12" x14ac:dyDescent="0.3">
      <c r="A24" s="45" t="s">
        <v>2</v>
      </c>
      <c r="B24" s="46" t="s">
        <v>39</v>
      </c>
      <c r="C24" s="46" t="s">
        <v>20</v>
      </c>
      <c r="D24" s="47">
        <v>9443</v>
      </c>
      <c r="E24" s="48">
        <v>162</v>
      </c>
    </row>
    <row r="25" spans="1:12" x14ac:dyDescent="0.3">
      <c r="A25" s="45" t="s">
        <v>9</v>
      </c>
      <c r="B25" s="46" t="s">
        <v>34</v>
      </c>
      <c r="C25" s="46" t="s">
        <v>23</v>
      </c>
      <c r="D25" s="47">
        <v>8155</v>
      </c>
      <c r="E25" s="48">
        <v>90</v>
      </c>
    </row>
    <row r="26" spans="1:12" x14ac:dyDescent="0.3">
      <c r="A26" s="45" t="s">
        <v>8</v>
      </c>
      <c r="B26" s="46" t="s">
        <v>38</v>
      </c>
      <c r="C26" s="46" t="s">
        <v>23</v>
      </c>
      <c r="D26" s="47">
        <v>1701</v>
      </c>
      <c r="E26" s="48">
        <v>234</v>
      </c>
    </row>
    <row r="27" spans="1:12" x14ac:dyDescent="0.3">
      <c r="A27" s="45" t="s">
        <v>10</v>
      </c>
      <c r="B27" s="46" t="s">
        <v>38</v>
      </c>
      <c r="C27" s="46" t="s">
        <v>22</v>
      </c>
      <c r="D27" s="47">
        <v>2205</v>
      </c>
      <c r="E27" s="48">
        <v>141</v>
      </c>
    </row>
    <row r="28" spans="1:12" x14ac:dyDescent="0.3">
      <c r="A28" s="45" t="s">
        <v>8</v>
      </c>
      <c r="B28" s="46" t="s">
        <v>37</v>
      </c>
      <c r="C28" s="46" t="s">
        <v>19</v>
      </c>
      <c r="D28" s="47">
        <v>1771</v>
      </c>
      <c r="E28" s="48">
        <v>204</v>
      </c>
    </row>
    <row r="29" spans="1:12" x14ac:dyDescent="0.3">
      <c r="A29" s="45" t="s">
        <v>41</v>
      </c>
      <c r="B29" s="46" t="s">
        <v>35</v>
      </c>
      <c r="C29" s="46" t="s">
        <v>15</v>
      </c>
      <c r="D29" s="47">
        <v>2114</v>
      </c>
      <c r="E29" s="48">
        <v>186</v>
      </c>
    </row>
    <row r="30" spans="1:12" x14ac:dyDescent="0.3">
      <c r="A30" s="45" t="s">
        <v>41</v>
      </c>
      <c r="B30" s="46" t="s">
        <v>36</v>
      </c>
      <c r="C30" s="46" t="s">
        <v>13</v>
      </c>
      <c r="D30" s="47">
        <v>10311</v>
      </c>
      <c r="E30" s="48">
        <v>231</v>
      </c>
    </row>
    <row r="31" spans="1:12" x14ac:dyDescent="0.3">
      <c r="A31" s="45" t="s">
        <v>3</v>
      </c>
      <c r="B31" s="46" t="s">
        <v>39</v>
      </c>
      <c r="C31" s="46" t="s">
        <v>16</v>
      </c>
      <c r="D31" s="47">
        <v>21</v>
      </c>
      <c r="E31" s="48">
        <v>168</v>
      </c>
    </row>
    <row r="32" spans="1:12" x14ac:dyDescent="0.3">
      <c r="A32" s="45" t="s">
        <v>10</v>
      </c>
      <c r="B32" s="46" t="s">
        <v>35</v>
      </c>
      <c r="C32" s="46" t="s">
        <v>20</v>
      </c>
      <c r="D32" s="47">
        <v>1974</v>
      </c>
      <c r="E32" s="48">
        <v>195</v>
      </c>
    </row>
    <row r="33" spans="1:5" x14ac:dyDescent="0.3">
      <c r="A33" s="45" t="s">
        <v>5</v>
      </c>
      <c r="B33" s="46" t="s">
        <v>36</v>
      </c>
      <c r="C33" s="46" t="s">
        <v>23</v>
      </c>
      <c r="D33" s="47">
        <v>6314</v>
      </c>
      <c r="E33" s="48">
        <v>15</v>
      </c>
    </row>
    <row r="34" spans="1:5" x14ac:dyDescent="0.3">
      <c r="A34" s="45" t="s">
        <v>10</v>
      </c>
      <c r="B34" s="46" t="s">
        <v>37</v>
      </c>
      <c r="C34" s="46" t="s">
        <v>23</v>
      </c>
      <c r="D34" s="47">
        <v>4683</v>
      </c>
      <c r="E34" s="48">
        <v>30</v>
      </c>
    </row>
    <row r="35" spans="1:5" x14ac:dyDescent="0.3">
      <c r="A35" s="45" t="s">
        <v>41</v>
      </c>
      <c r="B35" s="46" t="s">
        <v>37</v>
      </c>
      <c r="C35" s="46" t="s">
        <v>24</v>
      </c>
      <c r="D35" s="47">
        <v>6398</v>
      </c>
      <c r="E35" s="48">
        <v>102</v>
      </c>
    </row>
    <row r="36" spans="1:5" x14ac:dyDescent="0.3">
      <c r="A36" s="45" t="s">
        <v>2</v>
      </c>
      <c r="B36" s="46" t="s">
        <v>35</v>
      </c>
      <c r="C36" s="46" t="s">
        <v>19</v>
      </c>
      <c r="D36" s="47">
        <v>553</v>
      </c>
      <c r="E36" s="48">
        <v>15</v>
      </c>
    </row>
    <row r="37" spans="1:5" x14ac:dyDescent="0.3">
      <c r="A37" s="45" t="s">
        <v>8</v>
      </c>
      <c r="B37" s="46" t="s">
        <v>39</v>
      </c>
      <c r="C37" s="46" t="s">
        <v>30</v>
      </c>
      <c r="D37" s="47">
        <v>7021</v>
      </c>
      <c r="E37" s="48">
        <v>183</v>
      </c>
    </row>
    <row r="38" spans="1:5" x14ac:dyDescent="0.3">
      <c r="A38" s="45" t="s">
        <v>40</v>
      </c>
      <c r="B38" s="46" t="s">
        <v>39</v>
      </c>
      <c r="C38" s="46" t="s">
        <v>22</v>
      </c>
      <c r="D38" s="47">
        <v>5817</v>
      </c>
      <c r="E38" s="48">
        <v>12</v>
      </c>
    </row>
    <row r="39" spans="1:5" x14ac:dyDescent="0.3">
      <c r="A39" s="45" t="s">
        <v>41</v>
      </c>
      <c r="B39" s="46" t="s">
        <v>39</v>
      </c>
      <c r="C39" s="46" t="s">
        <v>14</v>
      </c>
      <c r="D39" s="47">
        <v>3976</v>
      </c>
      <c r="E39" s="48">
        <v>72</v>
      </c>
    </row>
    <row r="40" spans="1:5" x14ac:dyDescent="0.3">
      <c r="A40" s="45" t="s">
        <v>6</v>
      </c>
      <c r="B40" s="46" t="s">
        <v>38</v>
      </c>
      <c r="C40" s="46" t="s">
        <v>27</v>
      </c>
      <c r="D40" s="47">
        <v>1134</v>
      </c>
      <c r="E40" s="48">
        <v>282</v>
      </c>
    </row>
    <row r="41" spans="1:5" x14ac:dyDescent="0.3">
      <c r="A41" s="45" t="s">
        <v>2</v>
      </c>
      <c r="B41" s="46" t="s">
        <v>39</v>
      </c>
      <c r="C41" s="46" t="s">
        <v>28</v>
      </c>
      <c r="D41" s="47">
        <v>6027</v>
      </c>
      <c r="E41" s="48">
        <v>144</v>
      </c>
    </row>
    <row r="42" spans="1:5" x14ac:dyDescent="0.3">
      <c r="A42" s="45" t="s">
        <v>6</v>
      </c>
      <c r="B42" s="46" t="s">
        <v>37</v>
      </c>
      <c r="C42" s="46" t="s">
        <v>16</v>
      </c>
      <c r="D42" s="47">
        <v>1904</v>
      </c>
      <c r="E42" s="48">
        <v>405</v>
      </c>
    </row>
    <row r="43" spans="1:5" x14ac:dyDescent="0.3">
      <c r="A43" s="45" t="s">
        <v>7</v>
      </c>
      <c r="B43" s="46" t="s">
        <v>34</v>
      </c>
      <c r="C43" s="46" t="s">
        <v>32</v>
      </c>
      <c r="D43" s="47">
        <v>3262</v>
      </c>
      <c r="E43" s="48">
        <v>75</v>
      </c>
    </row>
    <row r="44" spans="1:5" x14ac:dyDescent="0.3">
      <c r="A44" s="45" t="s">
        <v>40</v>
      </c>
      <c r="B44" s="46" t="s">
        <v>34</v>
      </c>
      <c r="C44" s="46" t="s">
        <v>27</v>
      </c>
      <c r="D44" s="47">
        <v>2289</v>
      </c>
      <c r="E44" s="48">
        <v>135</v>
      </c>
    </row>
    <row r="45" spans="1:5" x14ac:dyDescent="0.3">
      <c r="A45" s="45" t="s">
        <v>5</v>
      </c>
      <c r="B45" s="46" t="s">
        <v>34</v>
      </c>
      <c r="C45" s="46" t="s">
        <v>27</v>
      </c>
      <c r="D45" s="47">
        <v>6986</v>
      </c>
      <c r="E45" s="48">
        <v>21</v>
      </c>
    </row>
    <row r="46" spans="1:5" x14ac:dyDescent="0.3">
      <c r="A46" s="45" t="s">
        <v>2</v>
      </c>
      <c r="B46" s="46" t="s">
        <v>38</v>
      </c>
      <c r="C46" s="46" t="s">
        <v>23</v>
      </c>
      <c r="D46" s="47">
        <v>4417</v>
      </c>
      <c r="E46" s="48">
        <v>153</v>
      </c>
    </row>
    <row r="47" spans="1:5" x14ac:dyDescent="0.3">
      <c r="A47" s="45" t="s">
        <v>6</v>
      </c>
      <c r="B47" s="46" t="s">
        <v>34</v>
      </c>
      <c r="C47" s="46" t="s">
        <v>15</v>
      </c>
      <c r="D47" s="47">
        <v>1442</v>
      </c>
      <c r="E47" s="48">
        <v>15</v>
      </c>
    </row>
    <row r="48" spans="1:5" x14ac:dyDescent="0.3">
      <c r="A48" s="45" t="s">
        <v>3</v>
      </c>
      <c r="B48" s="46" t="s">
        <v>35</v>
      </c>
      <c r="C48" s="46" t="s">
        <v>14</v>
      </c>
      <c r="D48" s="47">
        <v>2415</v>
      </c>
      <c r="E48" s="48">
        <v>255</v>
      </c>
    </row>
    <row r="49" spans="1:5" x14ac:dyDescent="0.3">
      <c r="A49" s="45" t="s">
        <v>2</v>
      </c>
      <c r="B49" s="46" t="s">
        <v>37</v>
      </c>
      <c r="C49" s="46" t="s">
        <v>19</v>
      </c>
      <c r="D49" s="47">
        <v>238</v>
      </c>
      <c r="E49" s="48">
        <v>18</v>
      </c>
    </row>
    <row r="50" spans="1:5" x14ac:dyDescent="0.3">
      <c r="A50" s="45" t="s">
        <v>6</v>
      </c>
      <c r="B50" s="46" t="s">
        <v>37</v>
      </c>
      <c r="C50" s="46" t="s">
        <v>23</v>
      </c>
      <c r="D50" s="47">
        <v>4949</v>
      </c>
      <c r="E50" s="48">
        <v>189</v>
      </c>
    </row>
    <row r="51" spans="1:5" x14ac:dyDescent="0.3">
      <c r="A51" s="45" t="s">
        <v>5</v>
      </c>
      <c r="B51" s="46" t="s">
        <v>38</v>
      </c>
      <c r="C51" s="46" t="s">
        <v>32</v>
      </c>
      <c r="D51" s="47">
        <v>5075</v>
      </c>
      <c r="E51" s="48">
        <v>21</v>
      </c>
    </row>
    <row r="52" spans="1:5" x14ac:dyDescent="0.3">
      <c r="A52" s="45" t="s">
        <v>3</v>
      </c>
      <c r="B52" s="46" t="s">
        <v>36</v>
      </c>
      <c r="C52" s="46" t="s">
        <v>16</v>
      </c>
      <c r="D52" s="47">
        <v>9198</v>
      </c>
      <c r="E52" s="48">
        <v>36</v>
      </c>
    </row>
    <row r="53" spans="1:5" x14ac:dyDescent="0.3">
      <c r="A53" s="45" t="s">
        <v>6</v>
      </c>
      <c r="B53" s="46" t="s">
        <v>34</v>
      </c>
      <c r="C53" s="46" t="s">
        <v>29</v>
      </c>
      <c r="D53" s="47">
        <v>3339</v>
      </c>
      <c r="E53" s="48">
        <v>75</v>
      </c>
    </row>
    <row r="54" spans="1:5" x14ac:dyDescent="0.3">
      <c r="A54" s="45" t="s">
        <v>40</v>
      </c>
      <c r="B54" s="46" t="s">
        <v>34</v>
      </c>
      <c r="C54" s="46" t="s">
        <v>17</v>
      </c>
      <c r="D54" s="47">
        <v>5019</v>
      </c>
      <c r="E54" s="48">
        <v>156</v>
      </c>
    </row>
    <row r="55" spans="1:5" x14ac:dyDescent="0.3">
      <c r="A55" s="45" t="s">
        <v>5</v>
      </c>
      <c r="B55" s="46" t="s">
        <v>36</v>
      </c>
      <c r="C55" s="46" t="s">
        <v>16</v>
      </c>
      <c r="D55" s="47">
        <v>16184</v>
      </c>
      <c r="E55" s="48">
        <v>39</v>
      </c>
    </row>
    <row r="56" spans="1:5" x14ac:dyDescent="0.3">
      <c r="A56" s="45" t="s">
        <v>6</v>
      </c>
      <c r="B56" s="46" t="s">
        <v>36</v>
      </c>
      <c r="C56" s="46" t="s">
        <v>21</v>
      </c>
      <c r="D56" s="47">
        <v>497</v>
      </c>
      <c r="E56" s="48">
        <v>63</v>
      </c>
    </row>
    <row r="57" spans="1:5" x14ac:dyDescent="0.3">
      <c r="A57" s="45" t="s">
        <v>2</v>
      </c>
      <c r="B57" s="46" t="s">
        <v>36</v>
      </c>
      <c r="C57" s="46" t="s">
        <v>29</v>
      </c>
      <c r="D57" s="47">
        <v>8211</v>
      </c>
      <c r="E57" s="48">
        <v>75</v>
      </c>
    </row>
    <row r="58" spans="1:5" x14ac:dyDescent="0.3">
      <c r="A58" s="45" t="s">
        <v>2</v>
      </c>
      <c r="B58" s="46" t="s">
        <v>38</v>
      </c>
      <c r="C58" s="46" t="s">
        <v>28</v>
      </c>
      <c r="D58" s="47">
        <v>6580</v>
      </c>
      <c r="E58" s="48">
        <v>183</v>
      </c>
    </row>
    <row r="59" spans="1:5" x14ac:dyDescent="0.3">
      <c r="A59" s="45" t="s">
        <v>41</v>
      </c>
      <c r="B59" s="46" t="s">
        <v>35</v>
      </c>
      <c r="C59" s="46" t="s">
        <v>13</v>
      </c>
      <c r="D59" s="47">
        <v>4760</v>
      </c>
      <c r="E59" s="48">
        <v>69</v>
      </c>
    </row>
    <row r="60" spans="1:5" x14ac:dyDescent="0.3">
      <c r="A60" s="45" t="s">
        <v>40</v>
      </c>
      <c r="B60" s="46" t="s">
        <v>36</v>
      </c>
      <c r="C60" s="46" t="s">
        <v>25</v>
      </c>
      <c r="D60" s="47">
        <v>5439</v>
      </c>
      <c r="E60" s="48">
        <v>30</v>
      </c>
    </row>
    <row r="61" spans="1:5" x14ac:dyDescent="0.3">
      <c r="A61" s="45" t="s">
        <v>41</v>
      </c>
      <c r="B61" s="46" t="s">
        <v>34</v>
      </c>
      <c r="C61" s="46" t="s">
        <v>17</v>
      </c>
      <c r="D61" s="47">
        <v>1463</v>
      </c>
      <c r="E61" s="48">
        <v>39</v>
      </c>
    </row>
    <row r="62" spans="1:5" x14ac:dyDescent="0.3">
      <c r="A62" s="45" t="s">
        <v>3</v>
      </c>
      <c r="B62" s="46" t="s">
        <v>34</v>
      </c>
      <c r="C62" s="46" t="s">
        <v>32</v>
      </c>
      <c r="D62" s="47">
        <v>7777</v>
      </c>
      <c r="E62" s="48">
        <v>504</v>
      </c>
    </row>
    <row r="63" spans="1:5" x14ac:dyDescent="0.3">
      <c r="A63" s="45" t="s">
        <v>9</v>
      </c>
      <c r="B63" s="46" t="s">
        <v>37</v>
      </c>
      <c r="C63" s="46" t="s">
        <v>29</v>
      </c>
      <c r="D63" s="47">
        <v>1085</v>
      </c>
      <c r="E63" s="48">
        <v>273</v>
      </c>
    </row>
    <row r="64" spans="1:5" x14ac:dyDescent="0.3">
      <c r="A64" s="45" t="s">
        <v>5</v>
      </c>
      <c r="B64" s="46" t="s">
        <v>37</v>
      </c>
      <c r="C64" s="46" t="s">
        <v>31</v>
      </c>
      <c r="D64" s="47">
        <v>182</v>
      </c>
      <c r="E64" s="48">
        <v>48</v>
      </c>
    </row>
    <row r="65" spans="1:5" x14ac:dyDescent="0.3">
      <c r="A65" s="45" t="s">
        <v>6</v>
      </c>
      <c r="B65" s="46" t="s">
        <v>34</v>
      </c>
      <c r="C65" s="46" t="s">
        <v>27</v>
      </c>
      <c r="D65" s="47">
        <v>4242</v>
      </c>
      <c r="E65" s="48">
        <v>207</v>
      </c>
    </row>
    <row r="66" spans="1:5" x14ac:dyDescent="0.3">
      <c r="A66" s="45" t="s">
        <v>6</v>
      </c>
      <c r="B66" s="46" t="s">
        <v>36</v>
      </c>
      <c r="C66" s="46" t="s">
        <v>32</v>
      </c>
      <c r="D66" s="47">
        <v>6118</v>
      </c>
      <c r="E66" s="48">
        <v>9</v>
      </c>
    </row>
    <row r="67" spans="1:5" x14ac:dyDescent="0.3">
      <c r="A67" s="45" t="s">
        <v>10</v>
      </c>
      <c r="B67" s="46" t="s">
        <v>36</v>
      </c>
      <c r="C67" s="46" t="s">
        <v>23</v>
      </c>
      <c r="D67" s="47">
        <v>2317</v>
      </c>
      <c r="E67" s="48">
        <v>261</v>
      </c>
    </row>
    <row r="68" spans="1:5" x14ac:dyDescent="0.3">
      <c r="A68" s="45" t="s">
        <v>6</v>
      </c>
      <c r="B68" s="46" t="s">
        <v>38</v>
      </c>
      <c r="C68" s="46" t="s">
        <v>16</v>
      </c>
      <c r="D68" s="47">
        <v>938</v>
      </c>
      <c r="E68" s="48">
        <v>6</v>
      </c>
    </row>
    <row r="69" spans="1:5" x14ac:dyDescent="0.3">
      <c r="A69" s="45" t="s">
        <v>8</v>
      </c>
      <c r="B69" s="46" t="s">
        <v>37</v>
      </c>
      <c r="C69" s="46" t="s">
        <v>15</v>
      </c>
      <c r="D69" s="47">
        <v>9709</v>
      </c>
      <c r="E69" s="48">
        <v>30</v>
      </c>
    </row>
    <row r="70" spans="1:5" x14ac:dyDescent="0.3">
      <c r="A70" s="45" t="s">
        <v>7</v>
      </c>
      <c r="B70" s="46" t="s">
        <v>34</v>
      </c>
      <c r="C70" s="46" t="s">
        <v>20</v>
      </c>
      <c r="D70" s="47">
        <v>2205</v>
      </c>
      <c r="E70" s="48">
        <v>138</v>
      </c>
    </row>
    <row r="71" spans="1:5" x14ac:dyDescent="0.3">
      <c r="A71" s="45" t="s">
        <v>7</v>
      </c>
      <c r="B71" s="46" t="s">
        <v>37</v>
      </c>
      <c r="C71" s="46" t="s">
        <v>17</v>
      </c>
      <c r="D71" s="47">
        <v>4487</v>
      </c>
      <c r="E71" s="48">
        <v>111</v>
      </c>
    </row>
    <row r="72" spans="1:5" x14ac:dyDescent="0.3">
      <c r="A72" s="45" t="s">
        <v>5</v>
      </c>
      <c r="B72" s="46" t="s">
        <v>35</v>
      </c>
      <c r="C72" s="46" t="s">
        <v>18</v>
      </c>
      <c r="D72" s="47">
        <v>2415</v>
      </c>
      <c r="E72" s="48">
        <v>15</v>
      </c>
    </row>
    <row r="73" spans="1:5" x14ac:dyDescent="0.3">
      <c r="A73" s="45" t="s">
        <v>40</v>
      </c>
      <c r="B73" s="46" t="s">
        <v>34</v>
      </c>
      <c r="C73" s="46" t="s">
        <v>19</v>
      </c>
      <c r="D73" s="47">
        <v>4018</v>
      </c>
      <c r="E73" s="48">
        <v>162</v>
      </c>
    </row>
    <row r="74" spans="1:5" x14ac:dyDescent="0.3">
      <c r="A74" s="45" t="s">
        <v>5</v>
      </c>
      <c r="B74" s="46" t="s">
        <v>34</v>
      </c>
      <c r="C74" s="46" t="s">
        <v>19</v>
      </c>
      <c r="D74" s="47">
        <v>861</v>
      </c>
      <c r="E74" s="48">
        <v>195</v>
      </c>
    </row>
    <row r="75" spans="1:5" x14ac:dyDescent="0.3">
      <c r="A75" s="45" t="s">
        <v>10</v>
      </c>
      <c r="B75" s="46" t="s">
        <v>38</v>
      </c>
      <c r="C75" s="46" t="s">
        <v>14</v>
      </c>
      <c r="D75" s="47">
        <v>5586</v>
      </c>
      <c r="E75" s="48">
        <v>525</v>
      </c>
    </row>
    <row r="76" spans="1:5" x14ac:dyDescent="0.3">
      <c r="A76" s="45" t="s">
        <v>7</v>
      </c>
      <c r="B76" s="46" t="s">
        <v>34</v>
      </c>
      <c r="C76" s="46" t="s">
        <v>33</v>
      </c>
      <c r="D76" s="47">
        <v>2226</v>
      </c>
      <c r="E76" s="48">
        <v>48</v>
      </c>
    </row>
    <row r="77" spans="1:5" x14ac:dyDescent="0.3">
      <c r="A77" s="45" t="s">
        <v>9</v>
      </c>
      <c r="B77" s="46" t="s">
        <v>34</v>
      </c>
      <c r="C77" s="46" t="s">
        <v>28</v>
      </c>
      <c r="D77" s="47">
        <v>14329</v>
      </c>
      <c r="E77" s="48">
        <v>150</v>
      </c>
    </row>
    <row r="78" spans="1:5" x14ac:dyDescent="0.3">
      <c r="A78" s="45" t="s">
        <v>9</v>
      </c>
      <c r="B78" s="46" t="s">
        <v>34</v>
      </c>
      <c r="C78" s="46" t="s">
        <v>20</v>
      </c>
      <c r="D78" s="47">
        <v>8463</v>
      </c>
      <c r="E78" s="48">
        <v>492</v>
      </c>
    </row>
    <row r="79" spans="1:5" x14ac:dyDescent="0.3">
      <c r="A79" s="45" t="s">
        <v>5</v>
      </c>
      <c r="B79" s="46" t="s">
        <v>34</v>
      </c>
      <c r="C79" s="46" t="s">
        <v>29</v>
      </c>
      <c r="D79" s="47">
        <v>2891</v>
      </c>
      <c r="E79" s="48">
        <v>102</v>
      </c>
    </row>
    <row r="80" spans="1:5" x14ac:dyDescent="0.3">
      <c r="A80" s="45" t="s">
        <v>3</v>
      </c>
      <c r="B80" s="46" t="s">
        <v>36</v>
      </c>
      <c r="C80" s="46" t="s">
        <v>23</v>
      </c>
      <c r="D80" s="47">
        <v>3773</v>
      </c>
      <c r="E80" s="48">
        <v>165</v>
      </c>
    </row>
    <row r="81" spans="1:5" x14ac:dyDescent="0.3">
      <c r="A81" s="45" t="s">
        <v>41</v>
      </c>
      <c r="B81" s="46" t="s">
        <v>36</v>
      </c>
      <c r="C81" s="46" t="s">
        <v>28</v>
      </c>
      <c r="D81" s="47">
        <v>854</v>
      </c>
      <c r="E81" s="48">
        <v>309</v>
      </c>
    </row>
    <row r="82" spans="1:5" x14ac:dyDescent="0.3">
      <c r="A82" s="45" t="s">
        <v>6</v>
      </c>
      <c r="B82" s="46" t="s">
        <v>36</v>
      </c>
      <c r="C82" s="46" t="s">
        <v>17</v>
      </c>
      <c r="D82" s="47">
        <v>4970</v>
      </c>
      <c r="E82" s="48">
        <v>156</v>
      </c>
    </row>
    <row r="83" spans="1:5" x14ac:dyDescent="0.3">
      <c r="A83" s="45" t="s">
        <v>9</v>
      </c>
      <c r="B83" s="46" t="s">
        <v>35</v>
      </c>
      <c r="C83" s="46" t="s">
        <v>26</v>
      </c>
      <c r="D83" s="47">
        <v>98</v>
      </c>
      <c r="E83" s="48">
        <v>159</v>
      </c>
    </row>
    <row r="84" spans="1:5" x14ac:dyDescent="0.3">
      <c r="A84" s="45" t="s">
        <v>5</v>
      </c>
      <c r="B84" s="46" t="s">
        <v>35</v>
      </c>
      <c r="C84" s="46" t="s">
        <v>15</v>
      </c>
      <c r="D84" s="47">
        <v>13391</v>
      </c>
      <c r="E84" s="48">
        <v>201</v>
      </c>
    </row>
    <row r="85" spans="1:5" x14ac:dyDescent="0.3">
      <c r="A85" s="45" t="s">
        <v>8</v>
      </c>
      <c r="B85" s="46" t="s">
        <v>39</v>
      </c>
      <c r="C85" s="46" t="s">
        <v>31</v>
      </c>
      <c r="D85" s="47">
        <v>8890</v>
      </c>
      <c r="E85" s="48">
        <v>210</v>
      </c>
    </row>
    <row r="86" spans="1:5" x14ac:dyDescent="0.3">
      <c r="A86" s="45" t="s">
        <v>2</v>
      </c>
      <c r="B86" s="46" t="s">
        <v>38</v>
      </c>
      <c r="C86" s="46" t="s">
        <v>13</v>
      </c>
      <c r="D86" s="47">
        <v>56</v>
      </c>
      <c r="E86" s="48">
        <v>51</v>
      </c>
    </row>
    <row r="87" spans="1:5" x14ac:dyDescent="0.3">
      <c r="A87" s="45" t="s">
        <v>3</v>
      </c>
      <c r="B87" s="46" t="s">
        <v>36</v>
      </c>
      <c r="C87" s="46" t="s">
        <v>25</v>
      </c>
      <c r="D87" s="47">
        <v>3339</v>
      </c>
      <c r="E87" s="48">
        <v>39</v>
      </c>
    </row>
    <row r="88" spans="1:5" x14ac:dyDescent="0.3">
      <c r="A88" s="45" t="s">
        <v>10</v>
      </c>
      <c r="B88" s="46" t="s">
        <v>35</v>
      </c>
      <c r="C88" s="46" t="s">
        <v>18</v>
      </c>
      <c r="D88" s="47">
        <v>3808</v>
      </c>
      <c r="E88" s="48">
        <v>279</v>
      </c>
    </row>
    <row r="89" spans="1:5" x14ac:dyDescent="0.3">
      <c r="A89" s="45" t="s">
        <v>10</v>
      </c>
      <c r="B89" s="46" t="s">
        <v>38</v>
      </c>
      <c r="C89" s="46" t="s">
        <v>13</v>
      </c>
      <c r="D89" s="47">
        <v>63</v>
      </c>
      <c r="E89" s="48">
        <v>123</v>
      </c>
    </row>
    <row r="90" spans="1:5" x14ac:dyDescent="0.3">
      <c r="A90" s="45" t="s">
        <v>2</v>
      </c>
      <c r="B90" s="46" t="s">
        <v>39</v>
      </c>
      <c r="C90" s="46" t="s">
        <v>27</v>
      </c>
      <c r="D90" s="47">
        <v>7812</v>
      </c>
      <c r="E90" s="48">
        <v>81</v>
      </c>
    </row>
    <row r="91" spans="1:5" x14ac:dyDescent="0.3">
      <c r="A91" s="45" t="s">
        <v>40</v>
      </c>
      <c r="B91" s="46" t="s">
        <v>37</v>
      </c>
      <c r="C91" s="46" t="s">
        <v>19</v>
      </c>
      <c r="D91" s="47">
        <v>7693</v>
      </c>
      <c r="E91" s="48">
        <v>21</v>
      </c>
    </row>
    <row r="92" spans="1:5" x14ac:dyDescent="0.3">
      <c r="A92" s="45" t="s">
        <v>3</v>
      </c>
      <c r="B92" s="46" t="s">
        <v>36</v>
      </c>
      <c r="C92" s="46" t="s">
        <v>28</v>
      </c>
      <c r="D92" s="47">
        <v>973</v>
      </c>
      <c r="E92" s="48">
        <v>162</v>
      </c>
    </row>
    <row r="93" spans="1:5" x14ac:dyDescent="0.3">
      <c r="A93" s="45" t="s">
        <v>10</v>
      </c>
      <c r="B93" s="46" t="s">
        <v>35</v>
      </c>
      <c r="C93" s="46" t="s">
        <v>21</v>
      </c>
      <c r="D93" s="47">
        <v>567</v>
      </c>
      <c r="E93" s="48">
        <v>228</v>
      </c>
    </row>
    <row r="94" spans="1:5" x14ac:dyDescent="0.3">
      <c r="A94" s="45" t="s">
        <v>10</v>
      </c>
      <c r="B94" s="46" t="s">
        <v>36</v>
      </c>
      <c r="C94" s="46" t="s">
        <v>29</v>
      </c>
      <c r="D94" s="47">
        <v>2471</v>
      </c>
      <c r="E94" s="48">
        <v>342</v>
      </c>
    </row>
    <row r="95" spans="1:5" x14ac:dyDescent="0.3">
      <c r="A95" s="45" t="s">
        <v>5</v>
      </c>
      <c r="B95" s="46" t="s">
        <v>38</v>
      </c>
      <c r="C95" s="46" t="s">
        <v>13</v>
      </c>
      <c r="D95" s="47">
        <v>7189</v>
      </c>
      <c r="E95" s="48">
        <v>54</v>
      </c>
    </row>
    <row r="96" spans="1:5" x14ac:dyDescent="0.3">
      <c r="A96" s="45" t="s">
        <v>41</v>
      </c>
      <c r="B96" s="46" t="s">
        <v>35</v>
      </c>
      <c r="C96" s="46" t="s">
        <v>28</v>
      </c>
      <c r="D96" s="47">
        <v>7455</v>
      </c>
      <c r="E96" s="48">
        <v>216</v>
      </c>
    </row>
    <row r="97" spans="1:5" x14ac:dyDescent="0.3">
      <c r="A97" s="45" t="s">
        <v>3</v>
      </c>
      <c r="B97" s="46" t="s">
        <v>34</v>
      </c>
      <c r="C97" s="46" t="s">
        <v>26</v>
      </c>
      <c r="D97" s="47">
        <v>3108</v>
      </c>
      <c r="E97" s="48">
        <v>54</v>
      </c>
    </row>
    <row r="98" spans="1:5" x14ac:dyDescent="0.3">
      <c r="A98" s="45" t="s">
        <v>6</v>
      </c>
      <c r="B98" s="46" t="s">
        <v>38</v>
      </c>
      <c r="C98" s="46" t="s">
        <v>25</v>
      </c>
      <c r="D98" s="47">
        <v>469</v>
      </c>
      <c r="E98" s="48">
        <v>75</v>
      </c>
    </row>
    <row r="99" spans="1:5" x14ac:dyDescent="0.3">
      <c r="A99" s="45" t="s">
        <v>9</v>
      </c>
      <c r="B99" s="46" t="s">
        <v>37</v>
      </c>
      <c r="C99" s="46" t="s">
        <v>23</v>
      </c>
      <c r="D99" s="47">
        <v>2737</v>
      </c>
      <c r="E99" s="48">
        <v>93</v>
      </c>
    </row>
    <row r="100" spans="1:5" x14ac:dyDescent="0.3">
      <c r="A100" s="45" t="s">
        <v>9</v>
      </c>
      <c r="B100" s="46" t="s">
        <v>37</v>
      </c>
      <c r="C100" s="46" t="s">
        <v>25</v>
      </c>
      <c r="D100" s="47">
        <v>4305</v>
      </c>
      <c r="E100" s="48">
        <v>156</v>
      </c>
    </row>
    <row r="101" spans="1:5" x14ac:dyDescent="0.3">
      <c r="A101" s="45" t="s">
        <v>9</v>
      </c>
      <c r="B101" s="46" t="s">
        <v>38</v>
      </c>
      <c r="C101" s="46" t="s">
        <v>17</v>
      </c>
      <c r="D101" s="47">
        <v>2408</v>
      </c>
      <c r="E101" s="48">
        <v>9</v>
      </c>
    </row>
    <row r="102" spans="1:5" x14ac:dyDescent="0.3">
      <c r="A102" s="45" t="s">
        <v>3</v>
      </c>
      <c r="B102" s="46" t="s">
        <v>36</v>
      </c>
      <c r="C102" s="46" t="s">
        <v>19</v>
      </c>
      <c r="D102" s="47">
        <v>1281</v>
      </c>
      <c r="E102" s="48">
        <v>18</v>
      </c>
    </row>
    <row r="103" spans="1:5" x14ac:dyDescent="0.3">
      <c r="A103" s="45" t="s">
        <v>40</v>
      </c>
      <c r="B103" s="46" t="s">
        <v>35</v>
      </c>
      <c r="C103" s="46" t="s">
        <v>32</v>
      </c>
      <c r="D103" s="47">
        <v>12348</v>
      </c>
      <c r="E103" s="48">
        <v>234</v>
      </c>
    </row>
    <row r="104" spans="1:5" x14ac:dyDescent="0.3">
      <c r="A104" s="45" t="s">
        <v>3</v>
      </c>
      <c r="B104" s="46" t="s">
        <v>34</v>
      </c>
      <c r="C104" s="46" t="s">
        <v>28</v>
      </c>
      <c r="D104" s="47">
        <v>3689</v>
      </c>
      <c r="E104" s="48">
        <v>312</v>
      </c>
    </row>
    <row r="105" spans="1:5" x14ac:dyDescent="0.3">
      <c r="A105" s="45" t="s">
        <v>7</v>
      </c>
      <c r="B105" s="46" t="s">
        <v>36</v>
      </c>
      <c r="C105" s="46" t="s">
        <v>19</v>
      </c>
      <c r="D105" s="47">
        <v>2870</v>
      </c>
      <c r="E105" s="48">
        <v>300</v>
      </c>
    </row>
    <row r="106" spans="1:5" x14ac:dyDescent="0.3">
      <c r="A106" s="45" t="s">
        <v>2</v>
      </c>
      <c r="B106" s="46" t="s">
        <v>36</v>
      </c>
      <c r="C106" s="46" t="s">
        <v>27</v>
      </c>
      <c r="D106" s="47">
        <v>798</v>
      </c>
      <c r="E106" s="48">
        <v>519</v>
      </c>
    </row>
    <row r="107" spans="1:5" x14ac:dyDescent="0.3">
      <c r="A107" s="45" t="s">
        <v>41</v>
      </c>
      <c r="B107" s="46" t="s">
        <v>37</v>
      </c>
      <c r="C107" s="46" t="s">
        <v>21</v>
      </c>
      <c r="D107" s="47">
        <v>2933</v>
      </c>
      <c r="E107" s="48">
        <v>9</v>
      </c>
    </row>
    <row r="108" spans="1:5" x14ac:dyDescent="0.3">
      <c r="A108" s="45" t="s">
        <v>5</v>
      </c>
      <c r="B108" s="46" t="s">
        <v>35</v>
      </c>
      <c r="C108" s="46" t="s">
        <v>4</v>
      </c>
      <c r="D108" s="47">
        <v>2744</v>
      </c>
      <c r="E108" s="48">
        <v>9</v>
      </c>
    </row>
    <row r="109" spans="1:5" x14ac:dyDescent="0.3">
      <c r="A109" s="45" t="s">
        <v>40</v>
      </c>
      <c r="B109" s="46" t="s">
        <v>36</v>
      </c>
      <c r="C109" s="46" t="s">
        <v>33</v>
      </c>
      <c r="D109" s="47">
        <v>9772</v>
      </c>
      <c r="E109" s="48">
        <v>90</v>
      </c>
    </row>
    <row r="110" spans="1:5" x14ac:dyDescent="0.3">
      <c r="A110" s="45" t="s">
        <v>7</v>
      </c>
      <c r="B110" s="46" t="s">
        <v>34</v>
      </c>
      <c r="C110" s="46" t="s">
        <v>25</v>
      </c>
      <c r="D110" s="47">
        <v>1568</v>
      </c>
      <c r="E110" s="48">
        <v>96</v>
      </c>
    </row>
    <row r="111" spans="1:5" x14ac:dyDescent="0.3">
      <c r="A111" s="45" t="s">
        <v>2</v>
      </c>
      <c r="B111" s="46" t="s">
        <v>36</v>
      </c>
      <c r="C111" s="46" t="s">
        <v>16</v>
      </c>
      <c r="D111" s="47">
        <v>11417</v>
      </c>
      <c r="E111" s="48">
        <v>21</v>
      </c>
    </row>
    <row r="112" spans="1:5" x14ac:dyDescent="0.3">
      <c r="A112" s="45" t="s">
        <v>40</v>
      </c>
      <c r="B112" s="46" t="s">
        <v>34</v>
      </c>
      <c r="C112" s="46" t="s">
        <v>26</v>
      </c>
      <c r="D112" s="47">
        <v>6748</v>
      </c>
      <c r="E112" s="48">
        <v>48</v>
      </c>
    </row>
    <row r="113" spans="1:5" x14ac:dyDescent="0.3">
      <c r="A113" s="45" t="s">
        <v>10</v>
      </c>
      <c r="B113" s="46" t="s">
        <v>36</v>
      </c>
      <c r="C113" s="46" t="s">
        <v>27</v>
      </c>
      <c r="D113" s="47">
        <v>1407</v>
      </c>
      <c r="E113" s="48">
        <v>72</v>
      </c>
    </row>
    <row r="114" spans="1:5" x14ac:dyDescent="0.3">
      <c r="A114" s="45" t="s">
        <v>8</v>
      </c>
      <c r="B114" s="46" t="s">
        <v>35</v>
      </c>
      <c r="C114" s="46" t="s">
        <v>29</v>
      </c>
      <c r="D114" s="47">
        <v>2023</v>
      </c>
      <c r="E114" s="48">
        <v>168</v>
      </c>
    </row>
    <row r="115" spans="1:5" x14ac:dyDescent="0.3">
      <c r="A115" s="45" t="s">
        <v>5</v>
      </c>
      <c r="B115" s="46" t="s">
        <v>39</v>
      </c>
      <c r="C115" s="46" t="s">
        <v>26</v>
      </c>
      <c r="D115" s="47">
        <v>5236</v>
      </c>
      <c r="E115" s="48">
        <v>51</v>
      </c>
    </row>
    <row r="116" spans="1:5" x14ac:dyDescent="0.3">
      <c r="A116" s="45" t="s">
        <v>41</v>
      </c>
      <c r="B116" s="46" t="s">
        <v>36</v>
      </c>
      <c r="C116" s="46" t="s">
        <v>19</v>
      </c>
      <c r="D116" s="47">
        <v>1925</v>
      </c>
      <c r="E116" s="48">
        <v>192</v>
      </c>
    </row>
    <row r="117" spans="1:5" x14ac:dyDescent="0.3">
      <c r="A117" s="45" t="s">
        <v>7</v>
      </c>
      <c r="B117" s="46" t="s">
        <v>37</v>
      </c>
      <c r="C117" s="46" t="s">
        <v>14</v>
      </c>
      <c r="D117" s="47">
        <v>6608</v>
      </c>
      <c r="E117" s="48">
        <v>225</v>
      </c>
    </row>
    <row r="118" spans="1:5" x14ac:dyDescent="0.3">
      <c r="A118" s="45" t="s">
        <v>6</v>
      </c>
      <c r="B118" s="46" t="s">
        <v>34</v>
      </c>
      <c r="C118" s="46" t="s">
        <v>26</v>
      </c>
      <c r="D118" s="47">
        <v>8008</v>
      </c>
      <c r="E118" s="48">
        <v>456</v>
      </c>
    </row>
    <row r="119" spans="1:5" x14ac:dyDescent="0.3">
      <c r="A119" s="45" t="s">
        <v>10</v>
      </c>
      <c r="B119" s="46" t="s">
        <v>34</v>
      </c>
      <c r="C119" s="46" t="s">
        <v>25</v>
      </c>
      <c r="D119" s="47">
        <v>1428</v>
      </c>
      <c r="E119" s="48">
        <v>93</v>
      </c>
    </row>
    <row r="120" spans="1:5" x14ac:dyDescent="0.3">
      <c r="A120" s="45" t="s">
        <v>6</v>
      </c>
      <c r="B120" s="46" t="s">
        <v>34</v>
      </c>
      <c r="C120" s="46" t="s">
        <v>4</v>
      </c>
      <c r="D120" s="47">
        <v>525</v>
      </c>
      <c r="E120" s="48">
        <v>48</v>
      </c>
    </row>
    <row r="121" spans="1:5" x14ac:dyDescent="0.3">
      <c r="A121" s="45" t="s">
        <v>6</v>
      </c>
      <c r="B121" s="46" t="s">
        <v>37</v>
      </c>
      <c r="C121" s="46" t="s">
        <v>18</v>
      </c>
      <c r="D121" s="47">
        <v>1505</v>
      </c>
      <c r="E121" s="48">
        <v>102</v>
      </c>
    </row>
    <row r="122" spans="1:5" x14ac:dyDescent="0.3">
      <c r="A122" s="45" t="s">
        <v>7</v>
      </c>
      <c r="B122" s="46" t="s">
        <v>35</v>
      </c>
      <c r="C122" s="46" t="s">
        <v>30</v>
      </c>
      <c r="D122" s="47">
        <v>6755</v>
      </c>
      <c r="E122" s="48">
        <v>252</v>
      </c>
    </row>
    <row r="123" spans="1:5" x14ac:dyDescent="0.3">
      <c r="A123" s="45" t="s">
        <v>2</v>
      </c>
      <c r="B123" s="46" t="s">
        <v>37</v>
      </c>
      <c r="C123" s="46" t="s">
        <v>18</v>
      </c>
      <c r="D123" s="47">
        <v>11571</v>
      </c>
      <c r="E123" s="48">
        <v>138</v>
      </c>
    </row>
    <row r="124" spans="1:5" x14ac:dyDescent="0.3">
      <c r="A124" s="45" t="s">
        <v>40</v>
      </c>
      <c r="B124" s="46" t="s">
        <v>38</v>
      </c>
      <c r="C124" s="46" t="s">
        <v>25</v>
      </c>
      <c r="D124" s="47">
        <v>2541</v>
      </c>
      <c r="E124" s="48">
        <v>90</v>
      </c>
    </row>
    <row r="125" spans="1:5" x14ac:dyDescent="0.3">
      <c r="A125" s="45" t="s">
        <v>41</v>
      </c>
      <c r="B125" s="46" t="s">
        <v>37</v>
      </c>
      <c r="C125" s="46" t="s">
        <v>30</v>
      </c>
      <c r="D125" s="47">
        <v>1526</v>
      </c>
      <c r="E125" s="48">
        <v>240</v>
      </c>
    </row>
    <row r="126" spans="1:5" x14ac:dyDescent="0.3">
      <c r="A126" s="45" t="s">
        <v>40</v>
      </c>
      <c r="B126" s="46" t="s">
        <v>38</v>
      </c>
      <c r="C126" s="46" t="s">
        <v>4</v>
      </c>
      <c r="D126" s="47">
        <v>6125</v>
      </c>
      <c r="E126" s="48">
        <v>102</v>
      </c>
    </row>
    <row r="127" spans="1:5" x14ac:dyDescent="0.3">
      <c r="A127" s="45" t="s">
        <v>41</v>
      </c>
      <c r="B127" s="46" t="s">
        <v>35</v>
      </c>
      <c r="C127" s="46" t="s">
        <v>27</v>
      </c>
      <c r="D127" s="47">
        <v>847</v>
      </c>
      <c r="E127" s="48">
        <v>129</v>
      </c>
    </row>
    <row r="128" spans="1:5" x14ac:dyDescent="0.3">
      <c r="A128" s="45" t="s">
        <v>8</v>
      </c>
      <c r="B128" s="46" t="s">
        <v>35</v>
      </c>
      <c r="C128" s="46" t="s">
        <v>27</v>
      </c>
      <c r="D128" s="47">
        <v>4753</v>
      </c>
      <c r="E128" s="48">
        <v>300</v>
      </c>
    </row>
    <row r="129" spans="1:5" x14ac:dyDescent="0.3">
      <c r="A129" s="45" t="s">
        <v>6</v>
      </c>
      <c r="B129" s="46" t="s">
        <v>38</v>
      </c>
      <c r="C129" s="46" t="s">
        <v>33</v>
      </c>
      <c r="D129" s="47">
        <v>959</v>
      </c>
      <c r="E129" s="48">
        <v>135</v>
      </c>
    </row>
    <row r="130" spans="1:5" x14ac:dyDescent="0.3">
      <c r="A130" s="45" t="s">
        <v>7</v>
      </c>
      <c r="B130" s="46" t="s">
        <v>35</v>
      </c>
      <c r="C130" s="46" t="s">
        <v>24</v>
      </c>
      <c r="D130" s="47">
        <v>2793</v>
      </c>
      <c r="E130" s="48">
        <v>114</v>
      </c>
    </row>
    <row r="131" spans="1:5" x14ac:dyDescent="0.3">
      <c r="A131" s="45" t="s">
        <v>7</v>
      </c>
      <c r="B131" s="46" t="s">
        <v>35</v>
      </c>
      <c r="C131" s="46" t="s">
        <v>14</v>
      </c>
      <c r="D131" s="47">
        <v>4606</v>
      </c>
      <c r="E131" s="48">
        <v>63</v>
      </c>
    </row>
    <row r="132" spans="1:5" x14ac:dyDescent="0.3">
      <c r="A132" s="45" t="s">
        <v>7</v>
      </c>
      <c r="B132" s="46" t="s">
        <v>36</v>
      </c>
      <c r="C132" s="46" t="s">
        <v>29</v>
      </c>
      <c r="D132" s="47">
        <v>5551</v>
      </c>
      <c r="E132" s="48">
        <v>252</v>
      </c>
    </row>
    <row r="133" spans="1:5" x14ac:dyDescent="0.3">
      <c r="A133" s="45" t="s">
        <v>10</v>
      </c>
      <c r="B133" s="46" t="s">
        <v>36</v>
      </c>
      <c r="C133" s="46" t="s">
        <v>32</v>
      </c>
      <c r="D133" s="47">
        <v>6657</v>
      </c>
      <c r="E133" s="48">
        <v>303</v>
      </c>
    </row>
    <row r="134" spans="1:5" x14ac:dyDescent="0.3">
      <c r="A134" s="45" t="s">
        <v>7</v>
      </c>
      <c r="B134" s="46" t="s">
        <v>39</v>
      </c>
      <c r="C134" s="46" t="s">
        <v>17</v>
      </c>
      <c r="D134" s="47">
        <v>4438</v>
      </c>
      <c r="E134" s="48">
        <v>246</v>
      </c>
    </row>
    <row r="135" spans="1:5" x14ac:dyDescent="0.3">
      <c r="A135" s="45" t="s">
        <v>8</v>
      </c>
      <c r="B135" s="46" t="s">
        <v>38</v>
      </c>
      <c r="C135" s="46" t="s">
        <v>22</v>
      </c>
      <c r="D135" s="47">
        <v>168</v>
      </c>
      <c r="E135" s="48">
        <v>84</v>
      </c>
    </row>
    <row r="136" spans="1:5" x14ac:dyDescent="0.3">
      <c r="A136" s="45" t="s">
        <v>7</v>
      </c>
      <c r="B136" s="46" t="s">
        <v>34</v>
      </c>
      <c r="C136" s="46" t="s">
        <v>17</v>
      </c>
      <c r="D136" s="47">
        <v>7777</v>
      </c>
      <c r="E136" s="48">
        <v>39</v>
      </c>
    </row>
    <row r="137" spans="1:5" x14ac:dyDescent="0.3">
      <c r="A137" s="45" t="s">
        <v>5</v>
      </c>
      <c r="B137" s="46" t="s">
        <v>36</v>
      </c>
      <c r="C137" s="46" t="s">
        <v>17</v>
      </c>
      <c r="D137" s="47">
        <v>3339</v>
      </c>
      <c r="E137" s="48">
        <v>348</v>
      </c>
    </row>
    <row r="138" spans="1:5" x14ac:dyDescent="0.3">
      <c r="A138" s="45" t="s">
        <v>7</v>
      </c>
      <c r="B138" s="46" t="s">
        <v>37</v>
      </c>
      <c r="C138" s="46" t="s">
        <v>33</v>
      </c>
      <c r="D138" s="47">
        <v>6391</v>
      </c>
      <c r="E138" s="48">
        <v>48</v>
      </c>
    </row>
    <row r="139" spans="1:5" x14ac:dyDescent="0.3">
      <c r="A139" s="45" t="s">
        <v>5</v>
      </c>
      <c r="B139" s="46" t="s">
        <v>37</v>
      </c>
      <c r="C139" s="46" t="s">
        <v>22</v>
      </c>
      <c r="D139" s="47">
        <v>518</v>
      </c>
      <c r="E139" s="48">
        <v>75</v>
      </c>
    </row>
    <row r="140" spans="1:5" x14ac:dyDescent="0.3">
      <c r="A140" s="45" t="s">
        <v>7</v>
      </c>
      <c r="B140" s="46" t="s">
        <v>38</v>
      </c>
      <c r="C140" s="46" t="s">
        <v>28</v>
      </c>
      <c r="D140" s="47">
        <v>5677</v>
      </c>
      <c r="E140" s="48">
        <v>258</v>
      </c>
    </row>
    <row r="141" spans="1:5" x14ac:dyDescent="0.3">
      <c r="A141" s="45" t="s">
        <v>6</v>
      </c>
      <c r="B141" s="46" t="s">
        <v>39</v>
      </c>
      <c r="C141" s="46" t="s">
        <v>17</v>
      </c>
      <c r="D141" s="47">
        <v>6048</v>
      </c>
      <c r="E141" s="48">
        <v>27</v>
      </c>
    </row>
    <row r="142" spans="1:5" x14ac:dyDescent="0.3">
      <c r="A142" s="45" t="s">
        <v>8</v>
      </c>
      <c r="B142" s="46" t="s">
        <v>38</v>
      </c>
      <c r="C142" s="46" t="s">
        <v>32</v>
      </c>
      <c r="D142" s="47">
        <v>3752</v>
      </c>
      <c r="E142" s="48">
        <v>213</v>
      </c>
    </row>
    <row r="143" spans="1:5" x14ac:dyDescent="0.3">
      <c r="A143" s="45" t="s">
        <v>5</v>
      </c>
      <c r="B143" s="46" t="s">
        <v>35</v>
      </c>
      <c r="C143" s="46" t="s">
        <v>29</v>
      </c>
      <c r="D143" s="47">
        <v>4480</v>
      </c>
      <c r="E143" s="48">
        <v>357</v>
      </c>
    </row>
    <row r="144" spans="1:5" x14ac:dyDescent="0.3">
      <c r="A144" s="45" t="s">
        <v>9</v>
      </c>
      <c r="B144" s="46" t="s">
        <v>37</v>
      </c>
      <c r="C144" s="46" t="s">
        <v>4</v>
      </c>
      <c r="D144" s="47">
        <v>259</v>
      </c>
      <c r="E144" s="48">
        <v>207</v>
      </c>
    </row>
    <row r="145" spans="1:5" x14ac:dyDescent="0.3">
      <c r="A145" s="45" t="s">
        <v>8</v>
      </c>
      <c r="B145" s="46" t="s">
        <v>37</v>
      </c>
      <c r="C145" s="46" t="s">
        <v>30</v>
      </c>
      <c r="D145" s="47">
        <v>42</v>
      </c>
      <c r="E145" s="48">
        <v>150</v>
      </c>
    </row>
    <row r="146" spans="1:5" x14ac:dyDescent="0.3">
      <c r="A146" s="45" t="s">
        <v>41</v>
      </c>
      <c r="B146" s="46" t="s">
        <v>36</v>
      </c>
      <c r="C146" s="46" t="s">
        <v>26</v>
      </c>
      <c r="D146" s="47">
        <v>98</v>
      </c>
      <c r="E146" s="48">
        <v>204</v>
      </c>
    </row>
    <row r="147" spans="1:5" x14ac:dyDescent="0.3">
      <c r="A147" s="45" t="s">
        <v>7</v>
      </c>
      <c r="B147" s="46" t="s">
        <v>35</v>
      </c>
      <c r="C147" s="46" t="s">
        <v>27</v>
      </c>
      <c r="D147" s="47">
        <v>2478</v>
      </c>
      <c r="E147" s="48">
        <v>21</v>
      </c>
    </row>
    <row r="148" spans="1:5" x14ac:dyDescent="0.3">
      <c r="A148" s="45" t="s">
        <v>41</v>
      </c>
      <c r="B148" s="46" t="s">
        <v>34</v>
      </c>
      <c r="C148" s="46" t="s">
        <v>33</v>
      </c>
      <c r="D148" s="47">
        <v>7847</v>
      </c>
      <c r="E148" s="48">
        <v>174</v>
      </c>
    </row>
    <row r="149" spans="1:5" x14ac:dyDescent="0.3">
      <c r="A149" s="45" t="s">
        <v>2</v>
      </c>
      <c r="B149" s="46" t="s">
        <v>37</v>
      </c>
      <c r="C149" s="46" t="s">
        <v>17</v>
      </c>
      <c r="D149" s="47">
        <v>9926</v>
      </c>
      <c r="E149" s="48">
        <v>201</v>
      </c>
    </row>
    <row r="150" spans="1:5" x14ac:dyDescent="0.3">
      <c r="A150" s="45" t="s">
        <v>8</v>
      </c>
      <c r="B150" s="46" t="s">
        <v>38</v>
      </c>
      <c r="C150" s="46" t="s">
        <v>13</v>
      </c>
      <c r="D150" s="47">
        <v>819</v>
      </c>
      <c r="E150" s="48">
        <v>510</v>
      </c>
    </row>
    <row r="151" spans="1:5" x14ac:dyDescent="0.3">
      <c r="A151" s="45" t="s">
        <v>6</v>
      </c>
      <c r="B151" s="46" t="s">
        <v>39</v>
      </c>
      <c r="C151" s="46" t="s">
        <v>29</v>
      </c>
      <c r="D151" s="47">
        <v>3052</v>
      </c>
      <c r="E151" s="48">
        <v>378</v>
      </c>
    </row>
    <row r="152" spans="1:5" x14ac:dyDescent="0.3">
      <c r="A152" s="45" t="s">
        <v>9</v>
      </c>
      <c r="B152" s="46" t="s">
        <v>34</v>
      </c>
      <c r="C152" s="46" t="s">
        <v>21</v>
      </c>
      <c r="D152" s="47">
        <v>6832</v>
      </c>
      <c r="E152" s="48">
        <v>27</v>
      </c>
    </row>
    <row r="153" spans="1:5" x14ac:dyDescent="0.3">
      <c r="A153" s="45" t="s">
        <v>2</v>
      </c>
      <c r="B153" s="46" t="s">
        <v>39</v>
      </c>
      <c r="C153" s="46" t="s">
        <v>16</v>
      </c>
      <c r="D153" s="47">
        <v>2016</v>
      </c>
      <c r="E153" s="48">
        <v>117</v>
      </c>
    </row>
    <row r="154" spans="1:5" x14ac:dyDescent="0.3">
      <c r="A154" s="45" t="s">
        <v>6</v>
      </c>
      <c r="B154" s="46" t="s">
        <v>38</v>
      </c>
      <c r="C154" s="46" t="s">
        <v>21</v>
      </c>
      <c r="D154" s="47">
        <v>7322</v>
      </c>
      <c r="E154" s="48">
        <v>36</v>
      </c>
    </row>
    <row r="155" spans="1:5" x14ac:dyDescent="0.3">
      <c r="A155" s="45" t="s">
        <v>8</v>
      </c>
      <c r="B155" s="46" t="s">
        <v>35</v>
      </c>
      <c r="C155" s="46" t="s">
        <v>33</v>
      </c>
      <c r="D155" s="47">
        <v>357</v>
      </c>
      <c r="E155" s="48">
        <v>126</v>
      </c>
    </row>
    <row r="156" spans="1:5" x14ac:dyDescent="0.3">
      <c r="A156" s="45" t="s">
        <v>9</v>
      </c>
      <c r="B156" s="46" t="s">
        <v>39</v>
      </c>
      <c r="C156" s="46" t="s">
        <v>25</v>
      </c>
      <c r="D156" s="47">
        <v>3192</v>
      </c>
      <c r="E156" s="48">
        <v>72</v>
      </c>
    </row>
    <row r="157" spans="1:5" x14ac:dyDescent="0.3">
      <c r="A157" s="45" t="s">
        <v>7</v>
      </c>
      <c r="B157" s="46" t="s">
        <v>36</v>
      </c>
      <c r="C157" s="46" t="s">
        <v>22</v>
      </c>
      <c r="D157" s="47">
        <v>8435</v>
      </c>
      <c r="E157" s="48">
        <v>42</v>
      </c>
    </row>
    <row r="158" spans="1:5" x14ac:dyDescent="0.3">
      <c r="A158" s="45" t="s">
        <v>40</v>
      </c>
      <c r="B158" s="46" t="s">
        <v>39</v>
      </c>
      <c r="C158" s="46" t="s">
        <v>29</v>
      </c>
      <c r="D158" s="47">
        <v>0</v>
      </c>
      <c r="E158" s="48">
        <v>135</v>
      </c>
    </row>
    <row r="159" spans="1:5" x14ac:dyDescent="0.3">
      <c r="A159" s="45" t="s">
        <v>7</v>
      </c>
      <c r="B159" s="46" t="s">
        <v>34</v>
      </c>
      <c r="C159" s="46" t="s">
        <v>24</v>
      </c>
      <c r="D159" s="47">
        <v>8862</v>
      </c>
      <c r="E159" s="48">
        <v>189</v>
      </c>
    </row>
    <row r="160" spans="1:5" x14ac:dyDescent="0.3">
      <c r="A160" s="45" t="s">
        <v>6</v>
      </c>
      <c r="B160" s="46" t="s">
        <v>37</v>
      </c>
      <c r="C160" s="46" t="s">
        <v>28</v>
      </c>
      <c r="D160" s="47">
        <v>3556</v>
      </c>
      <c r="E160" s="48">
        <v>459</v>
      </c>
    </row>
    <row r="161" spans="1:5" x14ac:dyDescent="0.3">
      <c r="A161" s="45" t="s">
        <v>5</v>
      </c>
      <c r="B161" s="46" t="s">
        <v>34</v>
      </c>
      <c r="C161" s="46" t="s">
        <v>15</v>
      </c>
      <c r="D161" s="47">
        <v>7280</v>
      </c>
      <c r="E161" s="48">
        <v>201</v>
      </c>
    </row>
    <row r="162" spans="1:5" x14ac:dyDescent="0.3">
      <c r="A162" s="45" t="s">
        <v>6</v>
      </c>
      <c r="B162" s="46" t="s">
        <v>34</v>
      </c>
      <c r="C162" s="46" t="s">
        <v>30</v>
      </c>
      <c r="D162" s="47">
        <v>3402</v>
      </c>
      <c r="E162" s="48">
        <v>366</v>
      </c>
    </row>
    <row r="163" spans="1:5" x14ac:dyDescent="0.3">
      <c r="A163" s="45" t="s">
        <v>3</v>
      </c>
      <c r="B163" s="46" t="s">
        <v>37</v>
      </c>
      <c r="C163" s="46" t="s">
        <v>29</v>
      </c>
      <c r="D163" s="47">
        <v>4592</v>
      </c>
      <c r="E163" s="48">
        <v>324</v>
      </c>
    </row>
    <row r="164" spans="1:5" x14ac:dyDescent="0.3">
      <c r="A164" s="45" t="s">
        <v>9</v>
      </c>
      <c r="B164" s="46" t="s">
        <v>35</v>
      </c>
      <c r="C164" s="46" t="s">
        <v>15</v>
      </c>
      <c r="D164" s="47">
        <v>7833</v>
      </c>
      <c r="E164" s="48">
        <v>243</v>
      </c>
    </row>
    <row r="165" spans="1:5" x14ac:dyDescent="0.3">
      <c r="A165" s="45" t="s">
        <v>2</v>
      </c>
      <c r="B165" s="46" t="s">
        <v>39</v>
      </c>
      <c r="C165" s="46" t="s">
        <v>21</v>
      </c>
      <c r="D165" s="47">
        <v>7651</v>
      </c>
      <c r="E165" s="48">
        <v>213</v>
      </c>
    </row>
    <row r="166" spans="1:5" x14ac:dyDescent="0.3">
      <c r="A166" s="45" t="s">
        <v>40</v>
      </c>
      <c r="B166" s="46" t="s">
        <v>35</v>
      </c>
      <c r="C166" s="46" t="s">
        <v>30</v>
      </c>
      <c r="D166" s="47">
        <v>2275</v>
      </c>
      <c r="E166" s="48">
        <v>447</v>
      </c>
    </row>
    <row r="167" spans="1:5" x14ac:dyDescent="0.3">
      <c r="A167" s="45" t="s">
        <v>40</v>
      </c>
      <c r="B167" s="46" t="s">
        <v>38</v>
      </c>
      <c r="C167" s="46" t="s">
        <v>13</v>
      </c>
      <c r="D167" s="47">
        <v>5670</v>
      </c>
      <c r="E167" s="48">
        <v>297</v>
      </c>
    </row>
    <row r="168" spans="1:5" x14ac:dyDescent="0.3">
      <c r="A168" s="45" t="s">
        <v>7</v>
      </c>
      <c r="B168" s="46" t="s">
        <v>35</v>
      </c>
      <c r="C168" s="46" t="s">
        <v>16</v>
      </c>
      <c r="D168" s="47">
        <v>2135</v>
      </c>
      <c r="E168" s="48">
        <v>27</v>
      </c>
    </row>
    <row r="169" spans="1:5" x14ac:dyDescent="0.3">
      <c r="A169" s="45" t="s">
        <v>40</v>
      </c>
      <c r="B169" s="46" t="s">
        <v>34</v>
      </c>
      <c r="C169" s="46" t="s">
        <v>23</v>
      </c>
      <c r="D169" s="47">
        <v>2779</v>
      </c>
      <c r="E169" s="48">
        <v>75</v>
      </c>
    </row>
    <row r="170" spans="1:5" x14ac:dyDescent="0.3">
      <c r="A170" s="45" t="s">
        <v>10</v>
      </c>
      <c r="B170" s="46" t="s">
        <v>39</v>
      </c>
      <c r="C170" s="46" t="s">
        <v>33</v>
      </c>
      <c r="D170" s="47">
        <v>12950</v>
      </c>
      <c r="E170" s="48">
        <v>30</v>
      </c>
    </row>
    <row r="171" spans="1:5" x14ac:dyDescent="0.3">
      <c r="A171" s="45" t="s">
        <v>7</v>
      </c>
      <c r="B171" s="46" t="s">
        <v>36</v>
      </c>
      <c r="C171" s="46" t="s">
        <v>18</v>
      </c>
      <c r="D171" s="47">
        <v>2646</v>
      </c>
      <c r="E171" s="48">
        <v>177</v>
      </c>
    </row>
    <row r="172" spans="1:5" x14ac:dyDescent="0.3">
      <c r="A172" s="45" t="s">
        <v>40</v>
      </c>
      <c r="B172" s="46" t="s">
        <v>34</v>
      </c>
      <c r="C172" s="46" t="s">
        <v>33</v>
      </c>
      <c r="D172" s="47">
        <v>3794</v>
      </c>
      <c r="E172" s="48">
        <v>159</v>
      </c>
    </row>
    <row r="173" spans="1:5" x14ac:dyDescent="0.3">
      <c r="A173" s="45" t="s">
        <v>3</v>
      </c>
      <c r="B173" s="46" t="s">
        <v>35</v>
      </c>
      <c r="C173" s="46" t="s">
        <v>33</v>
      </c>
      <c r="D173" s="47">
        <v>819</v>
      </c>
      <c r="E173" s="48">
        <v>306</v>
      </c>
    </row>
    <row r="174" spans="1:5" x14ac:dyDescent="0.3">
      <c r="A174" s="45" t="s">
        <v>3</v>
      </c>
      <c r="B174" s="46" t="s">
        <v>34</v>
      </c>
      <c r="C174" s="46" t="s">
        <v>20</v>
      </c>
      <c r="D174" s="47">
        <v>2583</v>
      </c>
      <c r="E174" s="48">
        <v>18</v>
      </c>
    </row>
    <row r="175" spans="1:5" x14ac:dyDescent="0.3">
      <c r="A175" s="45" t="s">
        <v>7</v>
      </c>
      <c r="B175" s="46" t="s">
        <v>35</v>
      </c>
      <c r="C175" s="46" t="s">
        <v>19</v>
      </c>
      <c r="D175" s="47">
        <v>4585</v>
      </c>
      <c r="E175" s="48">
        <v>240</v>
      </c>
    </row>
    <row r="176" spans="1:5" x14ac:dyDescent="0.3">
      <c r="A176" s="45" t="s">
        <v>5</v>
      </c>
      <c r="B176" s="46" t="s">
        <v>34</v>
      </c>
      <c r="C176" s="46" t="s">
        <v>33</v>
      </c>
      <c r="D176" s="47">
        <v>1652</v>
      </c>
      <c r="E176" s="48">
        <v>93</v>
      </c>
    </row>
    <row r="177" spans="1:5" x14ac:dyDescent="0.3">
      <c r="A177" s="45" t="s">
        <v>10</v>
      </c>
      <c r="B177" s="46" t="s">
        <v>34</v>
      </c>
      <c r="C177" s="46" t="s">
        <v>26</v>
      </c>
      <c r="D177" s="47">
        <v>4991</v>
      </c>
      <c r="E177" s="48">
        <v>9</v>
      </c>
    </row>
    <row r="178" spans="1:5" x14ac:dyDescent="0.3">
      <c r="A178" s="45" t="s">
        <v>8</v>
      </c>
      <c r="B178" s="46" t="s">
        <v>34</v>
      </c>
      <c r="C178" s="46" t="s">
        <v>16</v>
      </c>
      <c r="D178" s="47">
        <v>2009</v>
      </c>
      <c r="E178" s="48">
        <v>219</v>
      </c>
    </row>
    <row r="179" spans="1:5" x14ac:dyDescent="0.3">
      <c r="A179" s="45" t="s">
        <v>2</v>
      </c>
      <c r="B179" s="46" t="s">
        <v>39</v>
      </c>
      <c r="C179" s="46" t="s">
        <v>22</v>
      </c>
      <c r="D179" s="47">
        <v>1568</v>
      </c>
      <c r="E179" s="48">
        <v>141</v>
      </c>
    </row>
    <row r="180" spans="1:5" x14ac:dyDescent="0.3">
      <c r="A180" s="45" t="s">
        <v>41</v>
      </c>
      <c r="B180" s="46" t="s">
        <v>37</v>
      </c>
      <c r="C180" s="46" t="s">
        <v>20</v>
      </c>
      <c r="D180" s="47">
        <v>3388</v>
      </c>
      <c r="E180" s="48">
        <v>123</v>
      </c>
    </row>
    <row r="181" spans="1:5" x14ac:dyDescent="0.3">
      <c r="A181" s="45" t="s">
        <v>40</v>
      </c>
      <c r="B181" s="46" t="s">
        <v>38</v>
      </c>
      <c r="C181" s="46" t="s">
        <v>24</v>
      </c>
      <c r="D181" s="47">
        <v>623</v>
      </c>
      <c r="E181" s="48">
        <v>51</v>
      </c>
    </row>
    <row r="182" spans="1:5" x14ac:dyDescent="0.3">
      <c r="A182" s="45" t="s">
        <v>6</v>
      </c>
      <c r="B182" s="46" t="s">
        <v>36</v>
      </c>
      <c r="C182" s="46" t="s">
        <v>4</v>
      </c>
      <c r="D182" s="47">
        <v>10073</v>
      </c>
      <c r="E182" s="48">
        <v>120</v>
      </c>
    </row>
    <row r="183" spans="1:5" x14ac:dyDescent="0.3">
      <c r="A183" s="45" t="s">
        <v>8</v>
      </c>
      <c r="B183" s="46" t="s">
        <v>39</v>
      </c>
      <c r="C183" s="46" t="s">
        <v>26</v>
      </c>
      <c r="D183" s="47">
        <v>1561</v>
      </c>
      <c r="E183" s="48">
        <v>27</v>
      </c>
    </row>
    <row r="184" spans="1:5" x14ac:dyDescent="0.3">
      <c r="A184" s="45" t="s">
        <v>9</v>
      </c>
      <c r="B184" s="46" t="s">
        <v>36</v>
      </c>
      <c r="C184" s="46" t="s">
        <v>27</v>
      </c>
      <c r="D184" s="47">
        <v>11522</v>
      </c>
      <c r="E184" s="48">
        <v>204</v>
      </c>
    </row>
    <row r="185" spans="1:5" x14ac:dyDescent="0.3">
      <c r="A185" s="45" t="s">
        <v>6</v>
      </c>
      <c r="B185" s="46" t="s">
        <v>38</v>
      </c>
      <c r="C185" s="46" t="s">
        <v>13</v>
      </c>
      <c r="D185" s="47">
        <v>2317</v>
      </c>
      <c r="E185" s="48">
        <v>123</v>
      </c>
    </row>
    <row r="186" spans="1:5" x14ac:dyDescent="0.3">
      <c r="A186" s="45" t="s">
        <v>10</v>
      </c>
      <c r="B186" s="46" t="s">
        <v>37</v>
      </c>
      <c r="C186" s="46" t="s">
        <v>28</v>
      </c>
      <c r="D186" s="47">
        <v>3059</v>
      </c>
      <c r="E186" s="48">
        <v>27</v>
      </c>
    </row>
    <row r="187" spans="1:5" x14ac:dyDescent="0.3">
      <c r="A187" s="45" t="s">
        <v>41</v>
      </c>
      <c r="B187" s="46" t="s">
        <v>37</v>
      </c>
      <c r="C187" s="46" t="s">
        <v>26</v>
      </c>
      <c r="D187" s="47">
        <v>2324</v>
      </c>
      <c r="E187" s="48">
        <v>177</v>
      </c>
    </row>
    <row r="188" spans="1:5" x14ac:dyDescent="0.3">
      <c r="A188" s="45" t="s">
        <v>3</v>
      </c>
      <c r="B188" s="46" t="s">
        <v>39</v>
      </c>
      <c r="C188" s="46" t="s">
        <v>26</v>
      </c>
      <c r="D188" s="47">
        <v>4956</v>
      </c>
      <c r="E188" s="48">
        <v>171</v>
      </c>
    </row>
    <row r="189" spans="1:5" x14ac:dyDescent="0.3">
      <c r="A189" s="45" t="s">
        <v>10</v>
      </c>
      <c r="B189" s="46" t="s">
        <v>34</v>
      </c>
      <c r="C189" s="46" t="s">
        <v>19</v>
      </c>
      <c r="D189" s="47">
        <v>5355</v>
      </c>
      <c r="E189" s="48">
        <v>204</v>
      </c>
    </row>
    <row r="190" spans="1:5" x14ac:dyDescent="0.3">
      <c r="A190" s="45" t="s">
        <v>3</v>
      </c>
      <c r="B190" s="46" t="s">
        <v>34</v>
      </c>
      <c r="C190" s="46" t="s">
        <v>14</v>
      </c>
      <c r="D190" s="47">
        <v>7259</v>
      </c>
      <c r="E190" s="48">
        <v>276</v>
      </c>
    </row>
    <row r="191" spans="1:5" x14ac:dyDescent="0.3">
      <c r="A191" s="45" t="s">
        <v>8</v>
      </c>
      <c r="B191" s="46" t="s">
        <v>37</v>
      </c>
      <c r="C191" s="46" t="s">
        <v>26</v>
      </c>
      <c r="D191" s="47">
        <v>6279</v>
      </c>
      <c r="E191" s="48">
        <v>45</v>
      </c>
    </row>
    <row r="192" spans="1:5" x14ac:dyDescent="0.3">
      <c r="A192" s="45" t="s">
        <v>40</v>
      </c>
      <c r="B192" s="46" t="s">
        <v>38</v>
      </c>
      <c r="C192" s="46" t="s">
        <v>29</v>
      </c>
      <c r="D192" s="47">
        <v>2541</v>
      </c>
      <c r="E192" s="48">
        <v>45</v>
      </c>
    </row>
    <row r="193" spans="1:5" x14ac:dyDescent="0.3">
      <c r="A193" s="45" t="s">
        <v>6</v>
      </c>
      <c r="B193" s="46" t="s">
        <v>35</v>
      </c>
      <c r="C193" s="46" t="s">
        <v>27</v>
      </c>
      <c r="D193" s="47">
        <v>3864</v>
      </c>
      <c r="E193" s="48">
        <v>177</v>
      </c>
    </row>
    <row r="194" spans="1:5" x14ac:dyDescent="0.3">
      <c r="A194" s="45" t="s">
        <v>5</v>
      </c>
      <c r="B194" s="46" t="s">
        <v>36</v>
      </c>
      <c r="C194" s="46" t="s">
        <v>13</v>
      </c>
      <c r="D194" s="47">
        <v>6146</v>
      </c>
      <c r="E194" s="48">
        <v>63</v>
      </c>
    </row>
    <row r="195" spans="1:5" x14ac:dyDescent="0.3">
      <c r="A195" s="45" t="s">
        <v>9</v>
      </c>
      <c r="B195" s="46" t="s">
        <v>39</v>
      </c>
      <c r="C195" s="46" t="s">
        <v>18</v>
      </c>
      <c r="D195" s="47">
        <v>2639</v>
      </c>
      <c r="E195" s="48">
        <v>204</v>
      </c>
    </row>
    <row r="196" spans="1:5" x14ac:dyDescent="0.3">
      <c r="A196" s="45" t="s">
        <v>8</v>
      </c>
      <c r="B196" s="46" t="s">
        <v>37</v>
      </c>
      <c r="C196" s="46" t="s">
        <v>22</v>
      </c>
      <c r="D196" s="47">
        <v>1890</v>
      </c>
      <c r="E196" s="48">
        <v>195</v>
      </c>
    </row>
    <row r="197" spans="1:5" x14ac:dyDescent="0.3">
      <c r="A197" s="45" t="s">
        <v>7</v>
      </c>
      <c r="B197" s="46" t="s">
        <v>34</v>
      </c>
      <c r="C197" s="46" t="s">
        <v>14</v>
      </c>
      <c r="D197" s="47">
        <v>1932</v>
      </c>
      <c r="E197" s="48">
        <v>369</v>
      </c>
    </row>
    <row r="198" spans="1:5" x14ac:dyDescent="0.3">
      <c r="A198" s="45" t="s">
        <v>3</v>
      </c>
      <c r="B198" s="46" t="s">
        <v>34</v>
      </c>
      <c r="C198" s="46" t="s">
        <v>25</v>
      </c>
      <c r="D198" s="47">
        <v>6300</v>
      </c>
      <c r="E198" s="48">
        <v>42</v>
      </c>
    </row>
    <row r="199" spans="1:5" x14ac:dyDescent="0.3">
      <c r="A199" s="45" t="s">
        <v>6</v>
      </c>
      <c r="B199" s="46" t="s">
        <v>37</v>
      </c>
      <c r="C199" s="46" t="s">
        <v>30</v>
      </c>
      <c r="D199" s="47">
        <v>560</v>
      </c>
      <c r="E199" s="48">
        <v>81</v>
      </c>
    </row>
    <row r="200" spans="1:5" x14ac:dyDescent="0.3">
      <c r="A200" s="45" t="s">
        <v>9</v>
      </c>
      <c r="B200" s="46" t="s">
        <v>37</v>
      </c>
      <c r="C200" s="46" t="s">
        <v>26</v>
      </c>
      <c r="D200" s="47">
        <v>2856</v>
      </c>
      <c r="E200" s="48">
        <v>246</v>
      </c>
    </row>
    <row r="201" spans="1:5" x14ac:dyDescent="0.3">
      <c r="A201" s="45" t="s">
        <v>9</v>
      </c>
      <c r="B201" s="46" t="s">
        <v>34</v>
      </c>
      <c r="C201" s="46" t="s">
        <v>17</v>
      </c>
      <c r="D201" s="47">
        <v>707</v>
      </c>
      <c r="E201" s="48">
        <v>174</v>
      </c>
    </row>
    <row r="202" spans="1:5" x14ac:dyDescent="0.3">
      <c r="A202" s="45" t="s">
        <v>8</v>
      </c>
      <c r="B202" s="46" t="s">
        <v>35</v>
      </c>
      <c r="C202" s="46" t="s">
        <v>30</v>
      </c>
      <c r="D202" s="47">
        <v>3598</v>
      </c>
      <c r="E202" s="48">
        <v>81</v>
      </c>
    </row>
    <row r="203" spans="1:5" x14ac:dyDescent="0.3">
      <c r="A203" s="45" t="s">
        <v>40</v>
      </c>
      <c r="B203" s="46" t="s">
        <v>35</v>
      </c>
      <c r="C203" s="46" t="s">
        <v>22</v>
      </c>
      <c r="D203" s="47">
        <v>6853</v>
      </c>
      <c r="E203" s="48">
        <v>372</v>
      </c>
    </row>
    <row r="204" spans="1:5" x14ac:dyDescent="0.3">
      <c r="A204" s="45" t="s">
        <v>40</v>
      </c>
      <c r="B204" s="46" t="s">
        <v>35</v>
      </c>
      <c r="C204" s="46" t="s">
        <v>16</v>
      </c>
      <c r="D204" s="47">
        <v>4725</v>
      </c>
      <c r="E204" s="48">
        <v>174</v>
      </c>
    </row>
    <row r="205" spans="1:5" x14ac:dyDescent="0.3">
      <c r="A205" s="45" t="s">
        <v>41</v>
      </c>
      <c r="B205" s="46" t="s">
        <v>36</v>
      </c>
      <c r="C205" s="46" t="s">
        <v>32</v>
      </c>
      <c r="D205" s="47">
        <v>10304</v>
      </c>
      <c r="E205" s="48">
        <v>84</v>
      </c>
    </row>
    <row r="206" spans="1:5" x14ac:dyDescent="0.3">
      <c r="A206" s="45" t="s">
        <v>41</v>
      </c>
      <c r="B206" s="46" t="s">
        <v>34</v>
      </c>
      <c r="C206" s="46" t="s">
        <v>16</v>
      </c>
      <c r="D206" s="47">
        <v>1274</v>
      </c>
      <c r="E206" s="48">
        <v>225</v>
      </c>
    </row>
    <row r="207" spans="1:5" x14ac:dyDescent="0.3">
      <c r="A207" s="45" t="s">
        <v>5</v>
      </c>
      <c r="B207" s="46" t="s">
        <v>36</v>
      </c>
      <c r="C207" s="46" t="s">
        <v>30</v>
      </c>
      <c r="D207" s="47">
        <v>1526</v>
      </c>
      <c r="E207" s="48">
        <v>105</v>
      </c>
    </row>
    <row r="208" spans="1:5" x14ac:dyDescent="0.3">
      <c r="A208" s="45" t="s">
        <v>40</v>
      </c>
      <c r="B208" s="46" t="s">
        <v>39</v>
      </c>
      <c r="C208" s="46" t="s">
        <v>28</v>
      </c>
      <c r="D208" s="47">
        <v>3101</v>
      </c>
      <c r="E208" s="48">
        <v>225</v>
      </c>
    </row>
    <row r="209" spans="1:5" x14ac:dyDescent="0.3">
      <c r="A209" s="45" t="s">
        <v>2</v>
      </c>
      <c r="B209" s="46" t="s">
        <v>37</v>
      </c>
      <c r="C209" s="46" t="s">
        <v>14</v>
      </c>
      <c r="D209" s="47">
        <v>1057</v>
      </c>
      <c r="E209" s="48">
        <v>54</v>
      </c>
    </row>
    <row r="210" spans="1:5" x14ac:dyDescent="0.3">
      <c r="A210" s="45" t="s">
        <v>7</v>
      </c>
      <c r="B210" s="46" t="s">
        <v>37</v>
      </c>
      <c r="C210" s="46" t="s">
        <v>26</v>
      </c>
      <c r="D210" s="47">
        <v>5306</v>
      </c>
      <c r="E210" s="48">
        <v>0</v>
      </c>
    </row>
    <row r="211" spans="1:5" x14ac:dyDescent="0.3">
      <c r="A211" s="45" t="s">
        <v>5</v>
      </c>
      <c r="B211" s="46" t="s">
        <v>39</v>
      </c>
      <c r="C211" s="46" t="s">
        <v>24</v>
      </c>
      <c r="D211" s="47">
        <v>4018</v>
      </c>
      <c r="E211" s="48">
        <v>171</v>
      </c>
    </row>
    <row r="212" spans="1:5" x14ac:dyDescent="0.3">
      <c r="A212" s="45" t="s">
        <v>9</v>
      </c>
      <c r="B212" s="46" t="s">
        <v>34</v>
      </c>
      <c r="C212" s="46" t="s">
        <v>16</v>
      </c>
      <c r="D212" s="47">
        <v>938</v>
      </c>
      <c r="E212" s="48">
        <v>189</v>
      </c>
    </row>
    <row r="213" spans="1:5" x14ac:dyDescent="0.3">
      <c r="A213" s="45" t="s">
        <v>7</v>
      </c>
      <c r="B213" s="46" t="s">
        <v>38</v>
      </c>
      <c r="C213" s="46" t="s">
        <v>18</v>
      </c>
      <c r="D213" s="47">
        <v>1778</v>
      </c>
      <c r="E213" s="48">
        <v>270</v>
      </c>
    </row>
    <row r="214" spans="1:5" x14ac:dyDescent="0.3">
      <c r="A214" s="45" t="s">
        <v>6</v>
      </c>
      <c r="B214" s="46" t="s">
        <v>39</v>
      </c>
      <c r="C214" s="46" t="s">
        <v>30</v>
      </c>
      <c r="D214" s="47">
        <v>1638</v>
      </c>
      <c r="E214" s="48">
        <v>63</v>
      </c>
    </row>
    <row r="215" spans="1:5" x14ac:dyDescent="0.3">
      <c r="A215" s="45" t="s">
        <v>41</v>
      </c>
      <c r="B215" s="46" t="s">
        <v>38</v>
      </c>
      <c r="C215" s="46" t="s">
        <v>25</v>
      </c>
      <c r="D215" s="47">
        <v>154</v>
      </c>
      <c r="E215" s="48">
        <v>21</v>
      </c>
    </row>
    <row r="216" spans="1:5" x14ac:dyDescent="0.3">
      <c r="A216" s="45" t="s">
        <v>7</v>
      </c>
      <c r="B216" s="46" t="s">
        <v>37</v>
      </c>
      <c r="C216" s="46" t="s">
        <v>22</v>
      </c>
      <c r="D216" s="47">
        <v>9835</v>
      </c>
      <c r="E216" s="48">
        <v>207</v>
      </c>
    </row>
    <row r="217" spans="1:5" x14ac:dyDescent="0.3">
      <c r="A217" s="45" t="s">
        <v>9</v>
      </c>
      <c r="B217" s="46" t="s">
        <v>37</v>
      </c>
      <c r="C217" s="46" t="s">
        <v>20</v>
      </c>
      <c r="D217" s="47">
        <v>7273</v>
      </c>
      <c r="E217" s="48">
        <v>96</v>
      </c>
    </row>
    <row r="218" spans="1:5" x14ac:dyDescent="0.3">
      <c r="A218" s="45" t="s">
        <v>5</v>
      </c>
      <c r="B218" s="46" t="s">
        <v>39</v>
      </c>
      <c r="C218" s="46" t="s">
        <v>22</v>
      </c>
      <c r="D218" s="47">
        <v>6909</v>
      </c>
      <c r="E218" s="48">
        <v>81</v>
      </c>
    </row>
    <row r="219" spans="1:5" x14ac:dyDescent="0.3">
      <c r="A219" s="45" t="s">
        <v>9</v>
      </c>
      <c r="B219" s="46" t="s">
        <v>39</v>
      </c>
      <c r="C219" s="46" t="s">
        <v>24</v>
      </c>
      <c r="D219" s="47">
        <v>3920</v>
      </c>
      <c r="E219" s="48">
        <v>306</v>
      </c>
    </row>
    <row r="220" spans="1:5" x14ac:dyDescent="0.3">
      <c r="A220" s="45" t="s">
        <v>10</v>
      </c>
      <c r="B220" s="46" t="s">
        <v>39</v>
      </c>
      <c r="C220" s="46" t="s">
        <v>21</v>
      </c>
      <c r="D220" s="47">
        <v>4858</v>
      </c>
      <c r="E220" s="48">
        <v>279</v>
      </c>
    </row>
    <row r="221" spans="1:5" x14ac:dyDescent="0.3">
      <c r="A221" s="45" t="s">
        <v>2</v>
      </c>
      <c r="B221" s="46" t="s">
        <v>38</v>
      </c>
      <c r="C221" s="46" t="s">
        <v>4</v>
      </c>
      <c r="D221" s="47">
        <v>3549</v>
      </c>
      <c r="E221" s="48">
        <v>3</v>
      </c>
    </row>
    <row r="222" spans="1:5" x14ac:dyDescent="0.3">
      <c r="A222" s="45" t="s">
        <v>7</v>
      </c>
      <c r="B222" s="46" t="s">
        <v>39</v>
      </c>
      <c r="C222" s="46" t="s">
        <v>27</v>
      </c>
      <c r="D222" s="47">
        <v>966</v>
      </c>
      <c r="E222" s="48">
        <v>198</v>
      </c>
    </row>
    <row r="223" spans="1:5" x14ac:dyDescent="0.3">
      <c r="A223" s="45" t="s">
        <v>5</v>
      </c>
      <c r="B223" s="46" t="s">
        <v>39</v>
      </c>
      <c r="C223" s="46" t="s">
        <v>18</v>
      </c>
      <c r="D223" s="47">
        <v>385</v>
      </c>
      <c r="E223" s="48">
        <v>249</v>
      </c>
    </row>
    <row r="224" spans="1:5" x14ac:dyDescent="0.3">
      <c r="A224" s="45" t="s">
        <v>6</v>
      </c>
      <c r="B224" s="46" t="s">
        <v>34</v>
      </c>
      <c r="C224" s="46" t="s">
        <v>16</v>
      </c>
      <c r="D224" s="47">
        <v>2219</v>
      </c>
      <c r="E224" s="48">
        <v>75</v>
      </c>
    </row>
    <row r="225" spans="1:5" x14ac:dyDescent="0.3">
      <c r="A225" s="45" t="s">
        <v>9</v>
      </c>
      <c r="B225" s="46" t="s">
        <v>36</v>
      </c>
      <c r="C225" s="46" t="s">
        <v>32</v>
      </c>
      <c r="D225" s="47">
        <v>2954</v>
      </c>
      <c r="E225" s="48">
        <v>189</v>
      </c>
    </row>
    <row r="226" spans="1:5" x14ac:dyDescent="0.3">
      <c r="A226" s="45" t="s">
        <v>7</v>
      </c>
      <c r="B226" s="46" t="s">
        <v>36</v>
      </c>
      <c r="C226" s="46" t="s">
        <v>32</v>
      </c>
      <c r="D226" s="47">
        <v>280</v>
      </c>
      <c r="E226" s="48">
        <v>87</v>
      </c>
    </row>
    <row r="227" spans="1:5" x14ac:dyDescent="0.3">
      <c r="A227" s="45" t="s">
        <v>41</v>
      </c>
      <c r="B227" s="46" t="s">
        <v>36</v>
      </c>
      <c r="C227" s="46" t="s">
        <v>30</v>
      </c>
      <c r="D227" s="47">
        <v>6118</v>
      </c>
      <c r="E227" s="48">
        <v>174</v>
      </c>
    </row>
    <row r="228" spans="1:5" x14ac:dyDescent="0.3">
      <c r="A228" s="45" t="s">
        <v>2</v>
      </c>
      <c r="B228" s="46" t="s">
        <v>39</v>
      </c>
      <c r="C228" s="46" t="s">
        <v>15</v>
      </c>
      <c r="D228" s="47">
        <v>4802</v>
      </c>
      <c r="E228" s="48">
        <v>36</v>
      </c>
    </row>
    <row r="229" spans="1:5" x14ac:dyDescent="0.3">
      <c r="A229" s="45" t="s">
        <v>9</v>
      </c>
      <c r="B229" s="46" t="s">
        <v>38</v>
      </c>
      <c r="C229" s="46" t="s">
        <v>24</v>
      </c>
      <c r="D229" s="47">
        <v>4137</v>
      </c>
      <c r="E229" s="48">
        <v>60</v>
      </c>
    </row>
    <row r="230" spans="1:5" x14ac:dyDescent="0.3">
      <c r="A230" s="45" t="s">
        <v>3</v>
      </c>
      <c r="B230" s="46" t="s">
        <v>35</v>
      </c>
      <c r="C230" s="46" t="s">
        <v>23</v>
      </c>
      <c r="D230" s="47">
        <v>2023</v>
      </c>
      <c r="E230" s="48">
        <v>78</v>
      </c>
    </row>
    <row r="231" spans="1:5" x14ac:dyDescent="0.3">
      <c r="A231" s="45" t="s">
        <v>9</v>
      </c>
      <c r="B231" s="46" t="s">
        <v>36</v>
      </c>
      <c r="C231" s="46" t="s">
        <v>30</v>
      </c>
      <c r="D231" s="47">
        <v>9051</v>
      </c>
      <c r="E231" s="48">
        <v>57</v>
      </c>
    </row>
    <row r="232" spans="1:5" x14ac:dyDescent="0.3">
      <c r="A232" s="45" t="s">
        <v>9</v>
      </c>
      <c r="B232" s="46" t="s">
        <v>37</v>
      </c>
      <c r="C232" s="46" t="s">
        <v>28</v>
      </c>
      <c r="D232" s="47">
        <v>2919</v>
      </c>
      <c r="E232" s="48">
        <v>45</v>
      </c>
    </row>
    <row r="233" spans="1:5" x14ac:dyDescent="0.3">
      <c r="A233" s="45" t="s">
        <v>41</v>
      </c>
      <c r="B233" s="46" t="s">
        <v>38</v>
      </c>
      <c r="C233" s="46" t="s">
        <v>22</v>
      </c>
      <c r="D233" s="47">
        <v>5915</v>
      </c>
      <c r="E233" s="48">
        <v>3</v>
      </c>
    </row>
    <row r="234" spans="1:5" x14ac:dyDescent="0.3">
      <c r="A234" s="45" t="s">
        <v>10</v>
      </c>
      <c r="B234" s="46" t="s">
        <v>35</v>
      </c>
      <c r="C234" s="46" t="s">
        <v>15</v>
      </c>
      <c r="D234" s="47">
        <v>2562</v>
      </c>
      <c r="E234" s="48">
        <v>6</v>
      </c>
    </row>
    <row r="235" spans="1:5" x14ac:dyDescent="0.3">
      <c r="A235" s="45" t="s">
        <v>5</v>
      </c>
      <c r="B235" s="46" t="s">
        <v>37</v>
      </c>
      <c r="C235" s="46" t="s">
        <v>25</v>
      </c>
      <c r="D235" s="47">
        <v>8813</v>
      </c>
      <c r="E235" s="48">
        <v>21</v>
      </c>
    </row>
    <row r="236" spans="1:5" x14ac:dyDescent="0.3">
      <c r="A236" s="45" t="s">
        <v>5</v>
      </c>
      <c r="B236" s="46" t="s">
        <v>36</v>
      </c>
      <c r="C236" s="46" t="s">
        <v>18</v>
      </c>
      <c r="D236" s="47">
        <v>6111</v>
      </c>
      <c r="E236" s="48">
        <v>3</v>
      </c>
    </row>
    <row r="237" spans="1:5" x14ac:dyDescent="0.3">
      <c r="A237" s="45" t="s">
        <v>8</v>
      </c>
      <c r="B237" s="46" t="s">
        <v>34</v>
      </c>
      <c r="C237" s="46" t="s">
        <v>31</v>
      </c>
      <c r="D237" s="47">
        <v>3507</v>
      </c>
      <c r="E237" s="48">
        <v>288</v>
      </c>
    </row>
    <row r="238" spans="1:5" x14ac:dyDescent="0.3">
      <c r="A238" s="45" t="s">
        <v>6</v>
      </c>
      <c r="B238" s="46" t="s">
        <v>36</v>
      </c>
      <c r="C238" s="46" t="s">
        <v>13</v>
      </c>
      <c r="D238" s="47">
        <v>4319</v>
      </c>
      <c r="E238" s="48">
        <v>30</v>
      </c>
    </row>
    <row r="239" spans="1:5" x14ac:dyDescent="0.3">
      <c r="A239" s="45" t="s">
        <v>40</v>
      </c>
      <c r="B239" s="46" t="s">
        <v>38</v>
      </c>
      <c r="C239" s="46" t="s">
        <v>26</v>
      </c>
      <c r="D239" s="47">
        <v>609</v>
      </c>
      <c r="E239" s="48">
        <v>87</v>
      </c>
    </row>
    <row r="240" spans="1:5" x14ac:dyDescent="0.3">
      <c r="A240" s="45" t="s">
        <v>40</v>
      </c>
      <c r="B240" s="46" t="s">
        <v>39</v>
      </c>
      <c r="C240" s="46" t="s">
        <v>27</v>
      </c>
      <c r="D240" s="47">
        <v>6370</v>
      </c>
      <c r="E240" s="48">
        <v>30</v>
      </c>
    </row>
    <row r="241" spans="1:5" x14ac:dyDescent="0.3">
      <c r="A241" s="45" t="s">
        <v>5</v>
      </c>
      <c r="B241" s="46" t="s">
        <v>38</v>
      </c>
      <c r="C241" s="46" t="s">
        <v>19</v>
      </c>
      <c r="D241" s="47">
        <v>5474</v>
      </c>
      <c r="E241" s="48">
        <v>168</v>
      </c>
    </row>
    <row r="242" spans="1:5" x14ac:dyDescent="0.3">
      <c r="A242" s="45" t="s">
        <v>40</v>
      </c>
      <c r="B242" s="46" t="s">
        <v>36</v>
      </c>
      <c r="C242" s="46" t="s">
        <v>27</v>
      </c>
      <c r="D242" s="47">
        <v>3164</v>
      </c>
      <c r="E242" s="48">
        <v>306</v>
      </c>
    </row>
    <row r="243" spans="1:5" x14ac:dyDescent="0.3">
      <c r="A243" s="45" t="s">
        <v>6</v>
      </c>
      <c r="B243" s="46" t="s">
        <v>35</v>
      </c>
      <c r="C243" s="46" t="s">
        <v>4</v>
      </c>
      <c r="D243" s="47">
        <v>1302</v>
      </c>
      <c r="E243" s="48">
        <v>402</v>
      </c>
    </row>
    <row r="244" spans="1:5" x14ac:dyDescent="0.3">
      <c r="A244" s="45" t="s">
        <v>3</v>
      </c>
      <c r="B244" s="46" t="s">
        <v>37</v>
      </c>
      <c r="C244" s="46" t="s">
        <v>28</v>
      </c>
      <c r="D244" s="47">
        <v>7308</v>
      </c>
      <c r="E244" s="48">
        <v>327</v>
      </c>
    </row>
    <row r="245" spans="1:5" x14ac:dyDescent="0.3">
      <c r="A245" s="45" t="s">
        <v>40</v>
      </c>
      <c r="B245" s="46" t="s">
        <v>37</v>
      </c>
      <c r="C245" s="46" t="s">
        <v>27</v>
      </c>
      <c r="D245" s="47">
        <v>6132</v>
      </c>
      <c r="E245" s="48">
        <v>93</v>
      </c>
    </row>
    <row r="246" spans="1:5" x14ac:dyDescent="0.3">
      <c r="A246" s="45" t="s">
        <v>10</v>
      </c>
      <c r="B246" s="46" t="s">
        <v>35</v>
      </c>
      <c r="C246" s="46" t="s">
        <v>14</v>
      </c>
      <c r="D246" s="47">
        <v>3472</v>
      </c>
      <c r="E246" s="48">
        <v>96</v>
      </c>
    </row>
    <row r="247" spans="1:5" x14ac:dyDescent="0.3">
      <c r="A247" s="45" t="s">
        <v>8</v>
      </c>
      <c r="B247" s="46" t="s">
        <v>39</v>
      </c>
      <c r="C247" s="46" t="s">
        <v>18</v>
      </c>
      <c r="D247" s="47">
        <v>9660</v>
      </c>
      <c r="E247" s="48">
        <v>27</v>
      </c>
    </row>
    <row r="248" spans="1:5" x14ac:dyDescent="0.3">
      <c r="A248" s="45" t="s">
        <v>9</v>
      </c>
      <c r="B248" s="46" t="s">
        <v>38</v>
      </c>
      <c r="C248" s="46" t="s">
        <v>26</v>
      </c>
      <c r="D248" s="47">
        <v>2436</v>
      </c>
      <c r="E248" s="48">
        <v>99</v>
      </c>
    </row>
    <row r="249" spans="1:5" x14ac:dyDescent="0.3">
      <c r="A249" s="45" t="s">
        <v>9</v>
      </c>
      <c r="B249" s="46" t="s">
        <v>38</v>
      </c>
      <c r="C249" s="46" t="s">
        <v>33</v>
      </c>
      <c r="D249" s="47">
        <v>9506</v>
      </c>
      <c r="E249" s="48">
        <v>87</v>
      </c>
    </row>
    <row r="250" spans="1:5" x14ac:dyDescent="0.3">
      <c r="A250" s="45" t="s">
        <v>10</v>
      </c>
      <c r="B250" s="46" t="s">
        <v>37</v>
      </c>
      <c r="C250" s="46" t="s">
        <v>21</v>
      </c>
      <c r="D250" s="47">
        <v>245</v>
      </c>
      <c r="E250" s="48">
        <v>288</v>
      </c>
    </row>
    <row r="251" spans="1:5" x14ac:dyDescent="0.3">
      <c r="A251" s="45" t="s">
        <v>8</v>
      </c>
      <c r="B251" s="46" t="s">
        <v>35</v>
      </c>
      <c r="C251" s="46" t="s">
        <v>20</v>
      </c>
      <c r="D251" s="47">
        <v>2702</v>
      </c>
      <c r="E251" s="48">
        <v>363</v>
      </c>
    </row>
    <row r="252" spans="1:5" x14ac:dyDescent="0.3">
      <c r="A252" s="45" t="s">
        <v>10</v>
      </c>
      <c r="B252" s="46" t="s">
        <v>34</v>
      </c>
      <c r="C252" s="46" t="s">
        <v>17</v>
      </c>
      <c r="D252" s="47">
        <v>700</v>
      </c>
      <c r="E252" s="48">
        <v>87</v>
      </c>
    </row>
    <row r="253" spans="1:5" x14ac:dyDescent="0.3">
      <c r="A253" s="45" t="s">
        <v>6</v>
      </c>
      <c r="B253" s="46" t="s">
        <v>34</v>
      </c>
      <c r="C253" s="46" t="s">
        <v>17</v>
      </c>
      <c r="D253" s="47">
        <v>3759</v>
      </c>
      <c r="E253" s="48">
        <v>150</v>
      </c>
    </row>
    <row r="254" spans="1:5" x14ac:dyDescent="0.3">
      <c r="A254" s="45" t="s">
        <v>2</v>
      </c>
      <c r="B254" s="46" t="s">
        <v>35</v>
      </c>
      <c r="C254" s="46" t="s">
        <v>17</v>
      </c>
      <c r="D254" s="47">
        <v>1589</v>
      </c>
      <c r="E254" s="48">
        <v>303</v>
      </c>
    </row>
    <row r="255" spans="1:5" x14ac:dyDescent="0.3">
      <c r="A255" s="45" t="s">
        <v>7</v>
      </c>
      <c r="B255" s="46" t="s">
        <v>35</v>
      </c>
      <c r="C255" s="46" t="s">
        <v>28</v>
      </c>
      <c r="D255" s="47">
        <v>5194</v>
      </c>
      <c r="E255" s="48">
        <v>288</v>
      </c>
    </row>
    <row r="256" spans="1:5" x14ac:dyDescent="0.3">
      <c r="A256" s="45" t="s">
        <v>10</v>
      </c>
      <c r="B256" s="46" t="s">
        <v>36</v>
      </c>
      <c r="C256" s="46" t="s">
        <v>13</v>
      </c>
      <c r="D256" s="47">
        <v>945</v>
      </c>
      <c r="E256" s="48">
        <v>75</v>
      </c>
    </row>
    <row r="257" spans="1:5" x14ac:dyDescent="0.3">
      <c r="A257" s="45" t="s">
        <v>40</v>
      </c>
      <c r="B257" s="46" t="s">
        <v>38</v>
      </c>
      <c r="C257" s="46" t="s">
        <v>31</v>
      </c>
      <c r="D257" s="47">
        <v>1988</v>
      </c>
      <c r="E257" s="48">
        <v>39</v>
      </c>
    </row>
    <row r="258" spans="1:5" x14ac:dyDescent="0.3">
      <c r="A258" s="45" t="s">
        <v>6</v>
      </c>
      <c r="B258" s="46" t="s">
        <v>34</v>
      </c>
      <c r="C258" s="46" t="s">
        <v>32</v>
      </c>
      <c r="D258" s="47">
        <v>6734</v>
      </c>
      <c r="E258" s="48">
        <v>123</v>
      </c>
    </row>
    <row r="259" spans="1:5" x14ac:dyDescent="0.3">
      <c r="A259" s="45" t="s">
        <v>40</v>
      </c>
      <c r="B259" s="46" t="s">
        <v>36</v>
      </c>
      <c r="C259" s="46" t="s">
        <v>4</v>
      </c>
      <c r="D259" s="47">
        <v>217</v>
      </c>
      <c r="E259" s="48">
        <v>36</v>
      </c>
    </row>
    <row r="260" spans="1:5" x14ac:dyDescent="0.3">
      <c r="A260" s="45" t="s">
        <v>5</v>
      </c>
      <c r="B260" s="46" t="s">
        <v>34</v>
      </c>
      <c r="C260" s="46" t="s">
        <v>22</v>
      </c>
      <c r="D260" s="47">
        <v>6279</v>
      </c>
      <c r="E260" s="48">
        <v>237</v>
      </c>
    </row>
    <row r="261" spans="1:5" x14ac:dyDescent="0.3">
      <c r="A261" s="45" t="s">
        <v>40</v>
      </c>
      <c r="B261" s="46" t="s">
        <v>36</v>
      </c>
      <c r="C261" s="46" t="s">
        <v>13</v>
      </c>
      <c r="D261" s="47">
        <v>4424</v>
      </c>
      <c r="E261" s="48">
        <v>201</v>
      </c>
    </row>
    <row r="262" spans="1:5" x14ac:dyDescent="0.3">
      <c r="A262" s="45" t="s">
        <v>2</v>
      </c>
      <c r="B262" s="46" t="s">
        <v>36</v>
      </c>
      <c r="C262" s="46" t="s">
        <v>17</v>
      </c>
      <c r="D262" s="47">
        <v>189</v>
      </c>
      <c r="E262" s="48">
        <v>48</v>
      </c>
    </row>
    <row r="263" spans="1:5" x14ac:dyDescent="0.3">
      <c r="A263" s="45" t="s">
        <v>5</v>
      </c>
      <c r="B263" s="46" t="s">
        <v>35</v>
      </c>
      <c r="C263" s="46" t="s">
        <v>22</v>
      </c>
      <c r="D263" s="47">
        <v>490</v>
      </c>
      <c r="E263" s="48">
        <v>84</v>
      </c>
    </row>
    <row r="264" spans="1:5" x14ac:dyDescent="0.3">
      <c r="A264" s="45" t="s">
        <v>8</v>
      </c>
      <c r="B264" s="46" t="s">
        <v>37</v>
      </c>
      <c r="C264" s="46" t="s">
        <v>21</v>
      </c>
      <c r="D264" s="47">
        <v>434</v>
      </c>
      <c r="E264" s="48">
        <v>87</v>
      </c>
    </row>
    <row r="265" spans="1:5" x14ac:dyDescent="0.3">
      <c r="A265" s="45" t="s">
        <v>7</v>
      </c>
      <c r="B265" s="46" t="s">
        <v>38</v>
      </c>
      <c r="C265" s="46" t="s">
        <v>30</v>
      </c>
      <c r="D265" s="47">
        <v>10129</v>
      </c>
      <c r="E265" s="48">
        <v>312</v>
      </c>
    </row>
    <row r="266" spans="1:5" x14ac:dyDescent="0.3">
      <c r="A266" s="45" t="s">
        <v>3</v>
      </c>
      <c r="B266" s="46" t="s">
        <v>39</v>
      </c>
      <c r="C266" s="46" t="s">
        <v>28</v>
      </c>
      <c r="D266" s="47">
        <v>1652</v>
      </c>
      <c r="E266" s="48">
        <v>102</v>
      </c>
    </row>
    <row r="267" spans="1:5" x14ac:dyDescent="0.3">
      <c r="A267" s="45" t="s">
        <v>8</v>
      </c>
      <c r="B267" s="46" t="s">
        <v>38</v>
      </c>
      <c r="C267" s="46" t="s">
        <v>21</v>
      </c>
      <c r="D267" s="47">
        <v>6433</v>
      </c>
      <c r="E267" s="48">
        <v>78</v>
      </c>
    </row>
    <row r="268" spans="1:5" x14ac:dyDescent="0.3">
      <c r="A268" s="45" t="s">
        <v>3</v>
      </c>
      <c r="B268" s="46" t="s">
        <v>34</v>
      </c>
      <c r="C268" s="46" t="s">
        <v>23</v>
      </c>
      <c r="D268" s="47">
        <v>2212</v>
      </c>
      <c r="E268" s="48">
        <v>117</v>
      </c>
    </row>
    <row r="269" spans="1:5" x14ac:dyDescent="0.3">
      <c r="A269" s="45" t="s">
        <v>41</v>
      </c>
      <c r="B269" s="46" t="s">
        <v>35</v>
      </c>
      <c r="C269" s="46" t="s">
        <v>19</v>
      </c>
      <c r="D269" s="47">
        <v>609</v>
      </c>
      <c r="E269" s="48">
        <v>99</v>
      </c>
    </row>
    <row r="270" spans="1:5" x14ac:dyDescent="0.3">
      <c r="A270" s="45" t="s">
        <v>40</v>
      </c>
      <c r="B270" s="46" t="s">
        <v>35</v>
      </c>
      <c r="C270" s="46" t="s">
        <v>24</v>
      </c>
      <c r="D270" s="47">
        <v>1638</v>
      </c>
      <c r="E270" s="48">
        <v>48</v>
      </c>
    </row>
    <row r="271" spans="1:5" x14ac:dyDescent="0.3">
      <c r="A271" s="45" t="s">
        <v>7</v>
      </c>
      <c r="B271" s="46" t="s">
        <v>34</v>
      </c>
      <c r="C271" s="46" t="s">
        <v>15</v>
      </c>
      <c r="D271" s="47">
        <v>3829</v>
      </c>
      <c r="E271" s="48">
        <v>24</v>
      </c>
    </row>
    <row r="272" spans="1:5" x14ac:dyDescent="0.3">
      <c r="A272" s="45" t="s">
        <v>40</v>
      </c>
      <c r="B272" s="46" t="s">
        <v>39</v>
      </c>
      <c r="C272" s="46" t="s">
        <v>15</v>
      </c>
      <c r="D272" s="47">
        <v>5775</v>
      </c>
      <c r="E272" s="48">
        <v>42</v>
      </c>
    </row>
    <row r="273" spans="1:5" x14ac:dyDescent="0.3">
      <c r="A273" s="45" t="s">
        <v>6</v>
      </c>
      <c r="B273" s="46" t="s">
        <v>35</v>
      </c>
      <c r="C273" s="46" t="s">
        <v>20</v>
      </c>
      <c r="D273" s="47">
        <v>1071</v>
      </c>
      <c r="E273" s="48">
        <v>270</v>
      </c>
    </row>
    <row r="274" spans="1:5" x14ac:dyDescent="0.3">
      <c r="A274" s="45" t="s">
        <v>8</v>
      </c>
      <c r="B274" s="46" t="s">
        <v>36</v>
      </c>
      <c r="C274" s="46" t="s">
        <v>23</v>
      </c>
      <c r="D274" s="47">
        <v>5019</v>
      </c>
      <c r="E274" s="48">
        <v>150</v>
      </c>
    </row>
    <row r="275" spans="1:5" x14ac:dyDescent="0.3">
      <c r="A275" s="45" t="s">
        <v>2</v>
      </c>
      <c r="B275" s="46" t="s">
        <v>37</v>
      </c>
      <c r="C275" s="46" t="s">
        <v>15</v>
      </c>
      <c r="D275" s="47">
        <v>2863</v>
      </c>
      <c r="E275" s="48">
        <v>42</v>
      </c>
    </row>
    <row r="276" spans="1:5" x14ac:dyDescent="0.3">
      <c r="A276" s="45" t="s">
        <v>40</v>
      </c>
      <c r="B276" s="46" t="s">
        <v>35</v>
      </c>
      <c r="C276" s="46" t="s">
        <v>29</v>
      </c>
      <c r="D276" s="47">
        <v>1617</v>
      </c>
      <c r="E276" s="48">
        <v>126</v>
      </c>
    </row>
    <row r="277" spans="1:5" x14ac:dyDescent="0.3">
      <c r="A277" s="45" t="s">
        <v>6</v>
      </c>
      <c r="B277" s="46" t="s">
        <v>37</v>
      </c>
      <c r="C277" s="46" t="s">
        <v>26</v>
      </c>
      <c r="D277" s="47">
        <v>6818</v>
      </c>
      <c r="E277" s="48">
        <v>6</v>
      </c>
    </row>
    <row r="278" spans="1:5" x14ac:dyDescent="0.3">
      <c r="A278" s="45" t="s">
        <v>3</v>
      </c>
      <c r="B278" s="46" t="s">
        <v>35</v>
      </c>
      <c r="C278" s="46" t="s">
        <v>15</v>
      </c>
      <c r="D278" s="47">
        <v>6657</v>
      </c>
      <c r="E278" s="48">
        <v>276</v>
      </c>
    </row>
    <row r="279" spans="1:5" x14ac:dyDescent="0.3">
      <c r="A279" s="45" t="s">
        <v>3</v>
      </c>
      <c r="B279" s="46" t="s">
        <v>34</v>
      </c>
      <c r="C279" s="46" t="s">
        <v>17</v>
      </c>
      <c r="D279" s="47">
        <v>2919</v>
      </c>
      <c r="E279" s="48">
        <v>93</v>
      </c>
    </row>
    <row r="280" spans="1:5" x14ac:dyDescent="0.3">
      <c r="A280" s="45" t="s">
        <v>2</v>
      </c>
      <c r="B280" s="46" t="s">
        <v>36</v>
      </c>
      <c r="C280" s="46" t="s">
        <v>31</v>
      </c>
      <c r="D280" s="47">
        <v>3094</v>
      </c>
      <c r="E280" s="48">
        <v>246</v>
      </c>
    </row>
    <row r="281" spans="1:5" x14ac:dyDescent="0.3">
      <c r="A281" s="45" t="s">
        <v>6</v>
      </c>
      <c r="B281" s="46" t="s">
        <v>39</v>
      </c>
      <c r="C281" s="46" t="s">
        <v>24</v>
      </c>
      <c r="D281" s="47">
        <v>2989</v>
      </c>
      <c r="E281" s="48">
        <v>3</v>
      </c>
    </row>
    <row r="282" spans="1:5" x14ac:dyDescent="0.3">
      <c r="A282" s="45" t="s">
        <v>8</v>
      </c>
      <c r="B282" s="46" t="s">
        <v>38</v>
      </c>
      <c r="C282" s="46" t="s">
        <v>27</v>
      </c>
      <c r="D282" s="47">
        <v>2268</v>
      </c>
      <c r="E282" s="48">
        <v>63</v>
      </c>
    </row>
    <row r="283" spans="1:5" x14ac:dyDescent="0.3">
      <c r="A283" s="45" t="s">
        <v>5</v>
      </c>
      <c r="B283" s="46" t="s">
        <v>35</v>
      </c>
      <c r="C283" s="46" t="s">
        <v>31</v>
      </c>
      <c r="D283" s="47">
        <v>4753</v>
      </c>
      <c r="E283" s="48">
        <v>246</v>
      </c>
    </row>
    <row r="284" spans="1:5" x14ac:dyDescent="0.3">
      <c r="A284" s="45" t="s">
        <v>2</v>
      </c>
      <c r="B284" s="46" t="s">
        <v>34</v>
      </c>
      <c r="C284" s="46" t="s">
        <v>19</v>
      </c>
      <c r="D284" s="47">
        <v>7511</v>
      </c>
      <c r="E284" s="48">
        <v>120</v>
      </c>
    </row>
    <row r="285" spans="1:5" x14ac:dyDescent="0.3">
      <c r="A285" s="45" t="s">
        <v>2</v>
      </c>
      <c r="B285" s="46" t="s">
        <v>38</v>
      </c>
      <c r="C285" s="46" t="s">
        <v>31</v>
      </c>
      <c r="D285" s="47">
        <v>4326</v>
      </c>
      <c r="E285" s="48">
        <v>348</v>
      </c>
    </row>
    <row r="286" spans="1:5" x14ac:dyDescent="0.3">
      <c r="A286" s="45" t="s">
        <v>41</v>
      </c>
      <c r="B286" s="46" t="s">
        <v>34</v>
      </c>
      <c r="C286" s="46" t="s">
        <v>23</v>
      </c>
      <c r="D286" s="47">
        <v>4935</v>
      </c>
      <c r="E286" s="48">
        <v>126</v>
      </c>
    </row>
    <row r="287" spans="1:5" x14ac:dyDescent="0.3">
      <c r="A287" s="45" t="s">
        <v>6</v>
      </c>
      <c r="B287" s="46" t="s">
        <v>35</v>
      </c>
      <c r="C287" s="46" t="s">
        <v>30</v>
      </c>
      <c r="D287" s="47">
        <v>4781</v>
      </c>
      <c r="E287" s="48">
        <v>123</v>
      </c>
    </row>
    <row r="288" spans="1:5" x14ac:dyDescent="0.3">
      <c r="A288" s="45" t="s">
        <v>5</v>
      </c>
      <c r="B288" s="46" t="s">
        <v>38</v>
      </c>
      <c r="C288" s="46" t="s">
        <v>25</v>
      </c>
      <c r="D288" s="47">
        <v>7483</v>
      </c>
      <c r="E288" s="48">
        <v>45</v>
      </c>
    </row>
    <row r="289" spans="1:5" x14ac:dyDescent="0.3">
      <c r="A289" s="45" t="s">
        <v>10</v>
      </c>
      <c r="B289" s="46" t="s">
        <v>38</v>
      </c>
      <c r="C289" s="46" t="s">
        <v>4</v>
      </c>
      <c r="D289" s="47">
        <v>6860</v>
      </c>
      <c r="E289" s="48">
        <v>126</v>
      </c>
    </row>
    <row r="290" spans="1:5" x14ac:dyDescent="0.3">
      <c r="A290" s="45" t="s">
        <v>40</v>
      </c>
      <c r="B290" s="46" t="s">
        <v>37</v>
      </c>
      <c r="C290" s="46" t="s">
        <v>29</v>
      </c>
      <c r="D290" s="47">
        <v>9002</v>
      </c>
      <c r="E290" s="48">
        <v>72</v>
      </c>
    </row>
    <row r="291" spans="1:5" x14ac:dyDescent="0.3">
      <c r="A291" s="45" t="s">
        <v>6</v>
      </c>
      <c r="B291" s="46" t="s">
        <v>36</v>
      </c>
      <c r="C291" s="46" t="s">
        <v>29</v>
      </c>
      <c r="D291" s="47">
        <v>1400</v>
      </c>
      <c r="E291" s="48">
        <v>135</v>
      </c>
    </row>
    <row r="292" spans="1:5" x14ac:dyDescent="0.3">
      <c r="A292" s="45" t="s">
        <v>10</v>
      </c>
      <c r="B292" s="46" t="s">
        <v>34</v>
      </c>
      <c r="C292" s="46" t="s">
        <v>22</v>
      </c>
      <c r="D292" s="47">
        <v>4053</v>
      </c>
      <c r="E292" s="48">
        <v>24</v>
      </c>
    </row>
    <row r="293" spans="1:5" x14ac:dyDescent="0.3">
      <c r="A293" s="45" t="s">
        <v>7</v>
      </c>
      <c r="B293" s="46" t="s">
        <v>36</v>
      </c>
      <c r="C293" s="46" t="s">
        <v>31</v>
      </c>
      <c r="D293" s="47">
        <v>2149</v>
      </c>
      <c r="E293" s="48">
        <v>117</v>
      </c>
    </row>
    <row r="294" spans="1:5" x14ac:dyDescent="0.3">
      <c r="A294" s="45" t="s">
        <v>3</v>
      </c>
      <c r="B294" s="46" t="s">
        <v>39</v>
      </c>
      <c r="C294" s="46" t="s">
        <v>29</v>
      </c>
      <c r="D294" s="47">
        <v>3640</v>
      </c>
      <c r="E294" s="48">
        <v>51</v>
      </c>
    </row>
    <row r="295" spans="1:5" x14ac:dyDescent="0.3">
      <c r="A295" s="45" t="s">
        <v>2</v>
      </c>
      <c r="B295" s="46" t="s">
        <v>39</v>
      </c>
      <c r="C295" s="46" t="s">
        <v>23</v>
      </c>
      <c r="D295" s="47">
        <v>630</v>
      </c>
      <c r="E295" s="48">
        <v>36</v>
      </c>
    </row>
    <row r="296" spans="1:5" x14ac:dyDescent="0.3">
      <c r="A296" s="45" t="s">
        <v>9</v>
      </c>
      <c r="B296" s="46" t="s">
        <v>35</v>
      </c>
      <c r="C296" s="46" t="s">
        <v>27</v>
      </c>
      <c r="D296" s="47">
        <v>2429</v>
      </c>
      <c r="E296" s="48">
        <v>144</v>
      </c>
    </row>
    <row r="297" spans="1:5" x14ac:dyDescent="0.3">
      <c r="A297" s="45" t="s">
        <v>9</v>
      </c>
      <c r="B297" s="46" t="s">
        <v>36</v>
      </c>
      <c r="C297" s="46" t="s">
        <v>25</v>
      </c>
      <c r="D297" s="47">
        <v>2142</v>
      </c>
      <c r="E297" s="48">
        <v>114</v>
      </c>
    </row>
    <row r="298" spans="1:5" x14ac:dyDescent="0.3">
      <c r="A298" s="45" t="s">
        <v>7</v>
      </c>
      <c r="B298" s="46" t="s">
        <v>37</v>
      </c>
      <c r="C298" s="46" t="s">
        <v>30</v>
      </c>
      <c r="D298" s="47">
        <v>6454</v>
      </c>
      <c r="E298" s="48">
        <v>54</v>
      </c>
    </row>
    <row r="299" spans="1:5" x14ac:dyDescent="0.3">
      <c r="A299" s="45" t="s">
        <v>7</v>
      </c>
      <c r="B299" s="46" t="s">
        <v>37</v>
      </c>
      <c r="C299" s="46" t="s">
        <v>16</v>
      </c>
      <c r="D299" s="47">
        <v>4487</v>
      </c>
      <c r="E299" s="48">
        <v>333</v>
      </c>
    </row>
    <row r="300" spans="1:5" x14ac:dyDescent="0.3">
      <c r="A300" s="45" t="s">
        <v>3</v>
      </c>
      <c r="B300" s="46" t="s">
        <v>37</v>
      </c>
      <c r="C300" s="46" t="s">
        <v>4</v>
      </c>
      <c r="D300" s="47">
        <v>938</v>
      </c>
      <c r="E300" s="48">
        <v>366</v>
      </c>
    </row>
    <row r="301" spans="1:5" x14ac:dyDescent="0.3">
      <c r="A301" s="45" t="s">
        <v>3</v>
      </c>
      <c r="B301" s="46" t="s">
        <v>38</v>
      </c>
      <c r="C301" s="46" t="s">
        <v>26</v>
      </c>
      <c r="D301" s="47">
        <v>8841</v>
      </c>
      <c r="E301" s="48">
        <v>303</v>
      </c>
    </row>
    <row r="302" spans="1:5" x14ac:dyDescent="0.3">
      <c r="A302" s="45" t="s">
        <v>6</v>
      </c>
      <c r="B302" s="46" t="s">
        <v>39</v>
      </c>
      <c r="C302" s="46" t="s">
        <v>4</v>
      </c>
      <c r="D302" s="47">
        <v>4270</v>
      </c>
      <c r="E302" s="48">
        <v>240</v>
      </c>
    </row>
    <row r="303" spans="1:5" x14ac:dyDescent="0.3">
      <c r="A303" s="45" t="s">
        <v>2</v>
      </c>
      <c r="B303" s="46" t="s">
        <v>36</v>
      </c>
      <c r="C303" s="46" t="s">
        <v>28</v>
      </c>
      <c r="D303" s="47">
        <v>3416</v>
      </c>
      <c r="E303" s="48">
        <v>198</v>
      </c>
    </row>
    <row r="304" spans="1:5" x14ac:dyDescent="0.3">
      <c r="A304" s="45" t="s">
        <v>7</v>
      </c>
      <c r="B304" s="46" t="s">
        <v>39</v>
      </c>
      <c r="C304" s="46" t="s">
        <v>29</v>
      </c>
      <c r="D304" s="47">
        <v>6181</v>
      </c>
      <c r="E304" s="48">
        <v>99</v>
      </c>
    </row>
    <row r="305" spans="1:5" x14ac:dyDescent="0.3">
      <c r="A305" s="45" t="s">
        <v>2</v>
      </c>
      <c r="B305" s="46" t="s">
        <v>34</v>
      </c>
      <c r="C305" s="46" t="s">
        <v>28</v>
      </c>
      <c r="D305" s="47">
        <v>4550</v>
      </c>
      <c r="E305" s="48">
        <v>126</v>
      </c>
    </row>
    <row r="306" spans="1:5" x14ac:dyDescent="0.3">
      <c r="A306" s="45" t="s">
        <v>7</v>
      </c>
      <c r="B306" s="46" t="s">
        <v>36</v>
      </c>
      <c r="C306" s="46" t="s">
        <v>24</v>
      </c>
      <c r="D306" s="47">
        <v>357</v>
      </c>
      <c r="E306" s="48">
        <v>354</v>
      </c>
    </row>
    <row r="307" spans="1:5" x14ac:dyDescent="0.3">
      <c r="A307" s="45" t="s">
        <v>9</v>
      </c>
      <c r="B307" s="46" t="s">
        <v>36</v>
      </c>
      <c r="C307" s="46" t="s">
        <v>33</v>
      </c>
      <c r="D307" s="47">
        <v>1022</v>
      </c>
      <c r="E307" s="48">
        <v>210</v>
      </c>
    </row>
    <row r="308" spans="1:5" x14ac:dyDescent="0.3">
      <c r="A308" s="45" t="s">
        <v>6</v>
      </c>
      <c r="B308" s="46" t="s">
        <v>35</v>
      </c>
      <c r="C308" s="46" t="s">
        <v>15</v>
      </c>
      <c r="D308" s="47">
        <v>2527</v>
      </c>
      <c r="E308" s="48">
        <v>447</v>
      </c>
    </row>
    <row r="309" spans="1:5" x14ac:dyDescent="0.3">
      <c r="A309" s="45" t="s">
        <v>2</v>
      </c>
      <c r="B309" s="46" t="s">
        <v>37</v>
      </c>
      <c r="C309" s="46" t="s">
        <v>29</v>
      </c>
      <c r="D309" s="47">
        <v>5075</v>
      </c>
      <c r="E309" s="48">
        <v>156</v>
      </c>
    </row>
    <row r="310" spans="1:5" x14ac:dyDescent="0.3">
      <c r="A310" s="45" t="s">
        <v>9</v>
      </c>
      <c r="B310" s="46" t="s">
        <v>35</v>
      </c>
      <c r="C310" s="46" t="s">
        <v>28</v>
      </c>
      <c r="D310" s="47">
        <v>1750</v>
      </c>
      <c r="E310" s="48">
        <v>87</v>
      </c>
    </row>
    <row r="311" spans="1:5" x14ac:dyDescent="0.3">
      <c r="A311" s="45" t="s">
        <v>8</v>
      </c>
      <c r="B311" s="46" t="s">
        <v>36</v>
      </c>
      <c r="C311" s="46" t="s">
        <v>33</v>
      </c>
      <c r="D311" s="47">
        <v>6559</v>
      </c>
      <c r="E311" s="48">
        <v>261</v>
      </c>
    </row>
    <row r="312" spans="1:5" x14ac:dyDescent="0.3">
      <c r="A312" s="45" t="s">
        <v>41</v>
      </c>
      <c r="B312" s="46" t="s">
        <v>34</v>
      </c>
      <c r="C312" s="46" t="s">
        <v>25</v>
      </c>
      <c r="D312" s="47">
        <v>413</v>
      </c>
      <c r="E312" s="48">
        <v>177</v>
      </c>
    </row>
    <row r="313" spans="1:5" x14ac:dyDescent="0.3">
      <c r="A313" s="45" t="s">
        <v>3</v>
      </c>
      <c r="B313" s="46" t="s">
        <v>39</v>
      </c>
      <c r="C313" s="46" t="s">
        <v>13</v>
      </c>
      <c r="D313" s="47">
        <v>3311</v>
      </c>
      <c r="E313" s="48">
        <v>324</v>
      </c>
    </row>
    <row r="314" spans="1:5" x14ac:dyDescent="0.3">
      <c r="A314" s="45" t="s">
        <v>10</v>
      </c>
      <c r="B314" s="46" t="s">
        <v>36</v>
      </c>
      <c r="C314" s="46" t="s">
        <v>26</v>
      </c>
      <c r="D314" s="47">
        <v>5558</v>
      </c>
      <c r="E314" s="48">
        <v>384</v>
      </c>
    </row>
    <row r="315" spans="1:5" x14ac:dyDescent="0.3">
      <c r="A315" s="45" t="s">
        <v>5</v>
      </c>
      <c r="B315" s="46" t="s">
        <v>35</v>
      </c>
      <c r="C315" s="46" t="s">
        <v>27</v>
      </c>
      <c r="D315" s="47">
        <v>3864</v>
      </c>
      <c r="E315" s="48">
        <v>123</v>
      </c>
    </row>
    <row r="316" spans="1:5" x14ac:dyDescent="0.3">
      <c r="A316" s="45" t="s">
        <v>10</v>
      </c>
      <c r="B316" s="46" t="s">
        <v>36</v>
      </c>
      <c r="C316" s="46" t="s">
        <v>15</v>
      </c>
      <c r="D316" s="47">
        <v>5992</v>
      </c>
      <c r="E316" s="48">
        <v>264</v>
      </c>
    </row>
    <row r="317" spans="1:5" x14ac:dyDescent="0.3">
      <c r="A317" s="45" t="s">
        <v>5</v>
      </c>
      <c r="B317" s="46" t="s">
        <v>36</v>
      </c>
      <c r="C317" s="46" t="s">
        <v>14</v>
      </c>
      <c r="D317" s="47">
        <v>616</v>
      </c>
      <c r="E317" s="48">
        <v>105</v>
      </c>
    </row>
    <row r="318" spans="1:5" x14ac:dyDescent="0.3">
      <c r="A318" s="45" t="s">
        <v>40</v>
      </c>
      <c r="B318" s="46" t="s">
        <v>38</v>
      </c>
      <c r="C318" s="46" t="s">
        <v>17</v>
      </c>
      <c r="D318" s="47">
        <v>742</v>
      </c>
      <c r="E318" s="48">
        <v>273</v>
      </c>
    </row>
    <row r="319" spans="1:5" x14ac:dyDescent="0.3">
      <c r="A319" s="45" t="s">
        <v>40</v>
      </c>
      <c r="B319" s="46" t="s">
        <v>36</v>
      </c>
      <c r="C319" s="46" t="s">
        <v>30</v>
      </c>
      <c r="D319" s="47">
        <v>9247</v>
      </c>
      <c r="E319" s="48">
        <v>42</v>
      </c>
    </row>
    <row r="320" spans="1:5" x14ac:dyDescent="0.3">
      <c r="A320" s="45" t="s">
        <v>2</v>
      </c>
      <c r="B320" s="46" t="s">
        <v>38</v>
      </c>
      <c r="C320" s="46" t="s">
        <v>17</v>
      </c>
      <c r="D320" s="47">
        <v>2443</v>
      </c>
      <c r="E320" s="48">
        <v>111</v>
      </c>
    </row>
    <row r="321" spans="1:5" x14ac:dyDescent="0.3">
      <c r="A321" s="45" t="s">
        <v>9</v>
      </c>
      <c r="B321" s="46" t="s">
        <v>35</v>
      </c>
      <c r="C321" s="46" t="s">
        <v>13</v>
      </c>
      <c r="D321" s="47">
        <v>4494</v>
      </c>
      <c r="E321" s="48">
        <v>87</v>
      </c>
    </row>
    <row r="322" spans="1:5" x14ac:dyDescent="0.3">
      <c r="A322" s="45" t="s">
        <v>3</v>
      </c>
      <c r="B322" s="46" t="s">
        <v>38</v>
      </c>
      <c r="C322" s="46" t="s">
        <v>22</v>
      </c>
      <c r="D322" s="47">
        <v>1799</v>
      </c>
      <c r="E322" s="48">
        <v>108</v>
      </c>
    </row>
    <row r="323" spans="1:5" x14ac:dyDescent="0.3">
      <c r="A323" s="45" t="s">
        <v>7</v>
      </c>
      <c r="B323" s="46" t="s">
        <v>35</v>
      </c>
      <c r="C323" s="46" t="s">
        <v>15</v>
      </c>
      <c r="D323" s="47">
        <v>84</v>
      </c>
      <c r="E323" s="48">
        <v>54</v>
      </c>
    </row>
    <row r="324" spans="1:5" x14ac:dyDescent="0.3">
      <c r="A324" s="45" t="s">
        <v>6</v>
      </c>
      <c r="B324" s="46" t="s">
        <v>38</v>
      </c>
      <c r="C324" s="46" t="s">
        <v>26</v>
      </c>
      <c r="D324" s="47">
        <v>7658</v>
      </c>
      <c r="E324" s="48">
        <v>72</v>
      </c>
    </row>
    <row r="325" spans="1:5" x14ac:dyDescent="0.3">
      <c r="A325" s="45" t="s">
        <v>40</v>
      </c>
      <c r="B325" s="46" t="s">
        <v>39</v>
      </c>
      <c r="C325" s="46" t="s">
        <v>26</v>
      </c>
      <c r="D325" s="47">
        <v>98</v>
      </c>
      <c r="E325" s="48">
        <v>195</v>
      </c>
    </row>
    <row r="326" spans="1:5" x14ac:dyDescent="0.3">
      <c r="A326" s="45" t="s">
        <v>3</v>
      </c>
      <c r="B326" s="46" t="s">
        <v>34</v>
      </c>
      <c r="C326" s="46" t="s">
        <v>4</v>
      </c>
      <c r="D326" s="47">
        <v>2513</v>
      </c>
      <c r="E326" s="48">
        <v>144</v>
      </c>
    </row>
    <row r="327" spans="1:5" x14ac:dyDescent="0.3">
      <c r="A327" s="45" t="s">
        <v>3</v>
      </c>
      <c r="B327" s="46" t="s">
        <v>37</v>
      </c>
      <c r="C327" s="46" t="s">
        <v>32</v>
      </c>
      <c r="D327" s="47">
        <v>7140</v>
      </c>
      <c r="E327" s="48">
        <v>141</v>
      </c>
    </row>
    <row r="328" spans="1:5" x14ac:dyDescent="0.3">
      <c r="A328" s="45" t="s">
        <v>9</v>
      </c>
      <c r="B328" s="46" t="s">
        <v>34</v>
      </c>
      <c r="C328" s="46" t="s">
        <v>31</v>
      </c>
      <c r="D328" s="47">
        <v>3185</v>
      </c>
      <c r="E328" s="48">
        <v>147</v>
      </c>
    </row>
    <row r="329" spans="1:5" x14ac:dyDescent="0.3">
      <c r="A329" s="45" t="s">
        <v>9</v>
      </c>
      <c r="B329" s="46" t="s">
        <v>37</v>
      </c>
      <c r="C329" s="46" t="s">
        <v>33</v>
      </c>
      <c r="D329" s="47">
        <v>805</v>
      </c>
      <c r="E329" s="48">
        <v>3</v>
      </c>
    </row>
    <row r="330" spans="1:5" x14ac:dyDescent="0.3">
      <c r="A330" s="45" t="s">
        <v>7</v>
      </c>
      <c r="B330" s="46" t="s">
        <v>39</v>
      </c>
      <c r="C330" s="46" t="s">
        <v>18</v>
      </c>
      <c r="D330" s="47">
        <v>714</v>
      </c>
      <c r="E330" s="48">
        <v>72</v>
      </c>
    </row>
    <row r="331" spans="1:5" x14ac:dyDescent="0.3">
      <c r="A331" s="45" t="s">
        <v>41</v>
      </c>
      <c r="B331" s="46" t="s">
        <v>38</v>
      </c>
      <c r="C331" s="46" t="s">
        <v>20</v>
      </c>
      <c r="D331" s="47">
        <v>441</v>
      </c>
      <c r="E331" s="48">
        <v>45</v>
      </c>
    </row>
    <row r="332" spans="1:5" x14ac:dyDescent="0.3">
      <c r="A332" s="45" t="s">
        <v>5</v>
      </c>
      <c r="B332" s="46" t="s">
        <v>35</v>
      </c>
      <c r="C332" s="46" t="s">
        <v>24</v>
      </c>
      <c r="D332" s="47">
        <v>1526</v>
      </c>
      <c r="E332" s="48">
        <v>144</v>
      </c>
    </row>
    <row r="333" spans="1:5" x14ac:dyDescent="0.3">
      <c r="A333" s="45" t="s">
        <v>7</v>
      </c>
      <c r="B333" s="46" t="s">
        <v>34</v>
      </c>
      <c r="C333" s="46" t="s">
        <v>29</v>
      </c>
      <c r="D333" s="47">
        <v>532</v>
      </c>
      <c r="E333" s="48">
        <v>123</v>
      </c>
    </row>
    <row r="334" spans="1:5" x14ac:dyDescent="0.3">
      <c r="A334" s="45" t="s">
        <v>2</v>
      </c>
      <c r="B334" s="46" t="s">
        <v>34</v>
      </c>
      <c r="C334" s="46" t="s">
        <v>33</v>
      </c>
      <c r="D334" s="47">
        <v>5278</v>
      </c>
      <c r="E334" s="48">
        <v>207</v>
      </c>
    </row>
    <row r="335" spans="1:5" x14ac:dyDescent="0.3">
      <c r="A335" s="45" t="s">
        <v>9</v>
      </c>
      <c r="B335" s="46" t="s">
        <v>37</v>
      </c>
      <c r="C335" s="46" t="s">
        <v>24</v>
      </c>
      <c r="D335" s="47">
        <v>3570</v>
      </c>
      <c r="E335" s="48">
        <v>84</v>
      </c>
    </row>
    <row r="336" spans="1:5" x14ac:dyDescent="0.3">
      <c r="A336" s="45" t="s">
        <v>5</v>
      </c>
      <c r="B336" s="46" t="s">
        <v>37</v>
      </c>
      <c r="C336" s="46" t="s">
        <v>17</v>
      </c>
      <c r="D336" s="47">
        <v>1414</v>
      </c>
      <c r="E336" s="48">
        <v>39</v>
      </c>
    </row>
    <row r="337" spans="1:5" x14ac:dyDescent="0.3">
      <c r="A337" s="45" t="s">
        <v>7</v>
      </c>
      <c r="B337" s="46" t="s">
        <v>38</v>
      </c>
      <c r="C337" s="46" t="s">
        <v>4</v>
      </c>
      <c r="D337" s="47">
        <v>7056</v>
      </c>
      <c r="E337" s="48">
        <v>477</v>
      </c>
    </row>
    <row r="338" spans="1:5" x14ac:dyDescent="0.3">
      <c r="A338" s="45" t="s">
        <v>40</v>
      </c>
      <c r="B338" s="46" t="s">
        <v>36</v>
      </c>
      <c r="C338" s="46" t="s">
        <v>31</v>
      </c>
      <c r="D338" s="47">
        <v>1022</v>
      </c>
      <c r="E338" s="48">
        <v>189</v>
      </c>
    </row>
    <row r="339" spans="1:5" x14ac:dyDescent="0.3">
      <c r="A339" s="45" t="s">
        <v>5</v>
      </c>
      <c r="B339" s="46" t="s">
        <v>36</v>
      </c>
      <c r="C339" s="46" t="s">
        <v>22</v>
      </c>
      <c r="D339" s="47">
        <v>5691</v>
      </c>
      <c r="E339" s="48">
        <v>6</v>
      </c>
    </row>
    <row r="340" spans="1:5" x14ac:dyDescent="0.3">
      <c r="A340" s="45" t="s">
        <v>40</v>
      </c>
      <c r="B340" s="46" t="s">
        <v>37</v>
      </c>
      <c r="C340" s="46" t="s">
        <v>32</v>
      </c>
      <c r="D340" s="47">
        <v>12222</v>
      </c>
      <c r="E340" s="48">
        <v>423</v>
      </c>
    </row>
    <row r="341" spans="1:5" x14ac:dyDescent="0.3">
      <c r="A341" s="45" t="s">
        <v>6</v>
      </c>
      <c r="B341" s="46" t="s">
        <v>39</v>
      </c>
      <c r="C341" s="46" t="s">
        <v>19</v>
      </c>
      <c r="D341" s="47">
        <v>2807</v>
      </c>
      <c r="E341" s="48">
        <v>96</v>
      </c>
    </row>
    <row r="342" spans="1:5" x14ac:dyDescent="0.3">
      <c r="A342" s="45" t="s">
        <v>2</v>
      </c>
      <c r="B342" s="46" t="s">
        <v>34</v>
      </c>
      <c r="C342" s="46" t="s">
        <v>20</v>
      </c>
      <c r="D342" s="47">
        <v>2142</v>
      </c>
      <c r="E342" s="48">
        <v>288</v>
      </c>
    </row>
    <row r="343" spans="1:5" x14ac:dyDescent="0.3">
      <c r="A343" s="45" t="s">
        <v>2</v>
      </c>
      <c r="B343" s="46" t="s">
        <v>38</v>
      </c>
      <c r="C343" s="46" t="s">
        <v>26</v>
      </c>
      <c r="D343" s="47">
        <v>3073</v>
      </c>
      <c r="E343" s="48">
        <v>123</v>
      </c>
    </row>
    <row r="344" spans="1:5" x14ac:dyDescent="0.3">
      <c r="A344" s="45" t="s">
        <v>9</v>
      </c>
      <c r="B344" s="46" t="s">
        <v>39</v>
      </c>
      <c r="C344" s="46" t="s">
        <v>19</v>
      </c>
      <c r="D344" s="47">
        <v>1554</v>
      </c>
      <c r="E344" s="48">
        <v>48</v>
      </c>
    </row>
    <row r="345" spans="1:5" x14ac:dyDescent="0.3">
      <c r="A345" s="45" t="s">
        <v>3</v>
      </c>
      <c r="B345" s="46" t="s">
        <v>34</v>
      </c>
      <c r="C345" s="46" t="s">
        <v>16</v>
      </c>
      <c r="D345" s="47">
        <v>10486</v>
      </c>
      <c r="E345" s="48">
        <v>303</v>
      </c>
    </row>
    <row r="346" spans="1:5" x14ac:dyDescent="0.3">
      <c r="A346" s="45" t="s">
        <v>41</v>
      </c>
      <c r="B346" s="46" t="s">
        <v>36</v>
      </c>
      <c r="C346" s="46" t="s">
        <v>17</v>
      </c>
      <c r="D346" s="47">
        <v>9002</v>
      </c>
      <c r="E346" s="48">
        <v>30</v>
      </c>
    </row>
    <row r="347" spans="1:5" x14ac:dyDescent="0.3">
      <c r="A347" s="45" t="s">
        <v>9</v>
      </c>
      <c r="B347" s="46" t="s">
        <v>37</v>
      </c>
      <c r="C347" s="46" t="s">
        <v>22</v>
      </c>
      <c r="D347" s="47">
        <v>3472</v>
      </c>
      <c r="E347" s="48">
        <v>231</v>
      </c>
    </row>
    <row r="348" spans="1:5" x14ac:dyDescent="0.3">
      <c r="A348" s="45" t="s">
        <v>6</v>
      </c>
      <c r="B348" s="46" t="s">
        <v>35</v>
      </c>
      <c r="C348" s="46" t="s">
        <v>29</v>
      </c>
      <c r="D348" s="47">
        <v>2961</v>
      </c>
      <c r="E348" s="48">
        <v>270</v>
      </c>
    </row>
    <row r="349" spans="1:5" x14ac:dyDescent="0.3">
      <c r="A349" s="45" t="s">
        <v>2</v>
      </c>
      <c r="B349" s="46" t="s">
        <v>34</v>
      </c>
      <c r="C349" s="46" t="s">
        <v>21</v>
      </c>
      <c r="D349" s="47">
        <v>3969</v>
      </c>
      <c r="E349" s="48">
        <v>60</v>
      </c>
    </row>
    <row r="350" spans="1:5" x14ac:dyDescent="0.3">
      <c r="A350" s="45" t="s">
        <v>3</v>
      </c>
      <c r="B350" s="46" t="s">
        <v>35</v>
      </c>
      <c r="C350" s="46" t="s">
        <v>4</v>
      </c>
      <c r="D350" s="47">
        <v>8295</v>
      </c>
      <c r="E350" s="48">
        <v>0</v>
      </c>
    </row>
    <row r="351" spans="1:5" x14ac:dyDescent="0.3">
      <c r="A351" s="45" t="s">
        <v>7</v>
      </c>
      <c r="B351" s="46" t="s">
        <v>37</v>
      </c>
      <c r="C351" s="46" t="s">
        <v>29</v>
      </c>
      <c r="D351" s="47">
        <v>140</v>
      </c>
      <c r="E351" s="48">
        <v>39</v>
      </c>
    </row>
    <row r="352" spans="1:5" x14ac:dyDescent="0.3">
      <c r="A352" s="45" t="s">
        <v>5</v>
      </c>
      <c r="B352" s="46" t="s">
        <v>35</v>
      </c>
      <c r="C352" s="46" t="s">
        <v>14</v>
      </c>
      <c r="D352" s="47">
        <v>175</v>
      </c>
      <c r="E352" s="48">
        <v>66</v>
      </c>
    </row>
    <row r="353" spans="1:5" x14ac:dyDescent="0.3">
      <c r="A353" s="45" t="s">
        <v>8</v>
      </c>
      <c r="B353" s="46" t="s">
        <v>39</v>
      </c>
      <c r="C353" s="46" t="s">
        <v>32</v>
      </c>
      <c r="D353" s="47">
        <v>4879</v>
      </c>
      <c r="E353" s="48">
        <v>369</v>
      </c>
    </row>
    <row r="354" spans="1:5" x14ac:dyDescent="0.3">
      <c r="A354" s="45" t="s">
        <v>41</v>
      </c>
      <c r="B354" s="46" t="s">
        <v>37</v>
      </c>
      <c r="C354" s="46" t="s">
        <v>29</v>
      </c>
      <c r="D354" s="47">
        <v>10311</v>
      </c>
      <c r="E354" s="48">
        <v>87</v>
      </c>
    </row>
    <row r="355" spans="1:5" x14ac:dyDescent="0.3">
      <c r="A355" s="45" t="s">
        <v>41</v>
      </c>
      <c r="B355" s="46" t="s">
        <v>39</v>
      </c>
      <c r="C355" s="46" t="s">
        <v>23</v>
      </c>
      <c r="D355" s="47">
        <v>1050</v>
      </c>
      <c r="E355" s="48">
        <v>27</v>
      </c>
    </row>
    <row r="356" spans="1:5" x14ac:dyDescent="0.3">
      <c r="A356" s="45" t="s">
        <v>8</v>
      </c>
      <c r="B356" s="46" t="s">
        <v>39</v>
      </c>
      <c r="C356" s="46" t="s">
        <v>15</v>
      </c>
      <c r="D356" s="47">
        <v>1274</v>
      </c>
      <c r="E356" s="48">
        <v>54</v>
      </c>
    </row>
    <row r="357" spans="1:5" x14ac:dyDescent="0.3">
      <c r="A357" s="45" t="s">
        <v>5</v>
      </c>
      <c r="B357" s="46" t="s">
        <v>36</v>
      </c>
      <c r="C357" s="46" t="s">
        <v>28</v>
      </c>
      <c r="D357" s="47">
        <v>3745</v>
      </c>
      <c r="E357" s="48">
        <v>339</v>
      </c>
    </row>
    <row r="358" spans="1:5" x14ac:dyDescent="0.3">
      <c r="A358" s="45" t="s">
        <v>40</v>
      </c>
      <c r="B358" s="46" t="s">
        <v>37</v>
      </c>
      <c r="C358" s="46" t="s">
        <v>15</v>
      </c>
      <c r="D358" s="47">
        <v>777</v>
      </c>
      <c r="E358" s="48">
        <v>48</v>
      </c>
    </row>
    <row r="359" spans="1:5" x14ac:dyDescent="0.3">
      <c r="A359" s="45" t="s">
        <v>10</v>
      </c>
      <c r="B359" s="46" t="s">
        <v>39</v>
      </c>
      <c r="C359" s="46" t="s">
        <v>27</v>
      </c>
      <c r="D359" s="47">
        <v>3605</v>
      </c>
      <c r="E359" s="48">
        <v>96</v>
      </c>
    </row>
    <row r="360" spans="1:5" x14ac:dyDescent="0.3">
      <c r="A360" s="45" t="s">
        <v>41</v>
      </c>
      <c r="B360" s="46" t="s">
        <v>35</v>
      </c>
      <c r="C360" s="46" t="s">
        <v>20</v>
      </c>
      <c r="D360" s="47">
        <v>5495</v>
      </c>
      <c r="E360" s="48">
        <v>171</v>
      </c>
    </row>
    <row r="361" spans="1:5" x14ac:dyDescent="0.3">
      <c r="A361" s="45" t="s">
        <v>9</v>
      </c>
      <c r="B361" s="46" t="s">
        <v>36</v>
      </c>
      <c r="C361" s="46" t="s">
        <v>18</v>
      </c>
      <c r="D361" s="47">
        <v>4445</v>
      </c>
      <c r="E361" s="48">
        <v>156</v>
      </c>
    </row>
    <row r="362" spans="1:5" x14ac:dyDescent="0.3">
      <c r="A362" s="45" t="s">
        <v>41</v>
      </c>
      <c r="B362" s="46" t="s">
        <v>36</v>
      </c>
      <c r="C362" s="46" t="s">
        <v>29</v>
      </c>
      <c r="D362" s="47">
        <v>13461</v>
      </c>
      <c r="E362" s="48">
        <v>252</v>
      </c>
    </row>
    <row r="363" spans="1:5" x14ac:dyDescent="0.3">
      <c r="A363" s="45" t="s">
        <v>6</v>
      </c>
      <c r="B363" s="46" t="s">
        <v>38</v>
      </c>
      <c r="C363" s="46" t="s">
        <v>20</v>
      </c>
      <c r="D363" s="47">
        <v>8351</v>
      </c>
      <c r="E363" s="48">
        <v>264</v>
      </c>
    </row>
    <row r="364" spans="1:5" x14ac:dyDescent="0.3">
      <c r="A364" s="45" t="s">
        <v>3</v>
      </c>
      <c r="B364" s="46" t="s">
        <v>38</v>
      </c>
      <c r="C364" s="46" t="s">
        <v>17</v>
      </c>
      <c r="D364" s="47">
        <v>3423</v>
      </c>
      <c r="E364" s="48">
        <v>6</v>
      </c>
    </row>
    <row r="365" spans="1:5" x14ac:dyDescent="0.3">
      <c r="A365" s="45" t="s">
        <v>9</v>
      </c>
      <c r="B365" s="46" t="s">
        <v>34</v>
      </c>
      <c r="C365" s="46" t="s">
        <v>33</v>
      </c>
      <c r="D365" s="47">
        <v>1505</v>
      </c>
      <c r="E365" s="48">
        <v>180</v>
      </c>
    </row>
    <row r="366" spans="1:5" x14ac:dyDescent="0.3">
      <c r="A366" s="45" t="s">
        <v>8</v>
      </c>
      <c r="B366" s="46" t="s">
        <v>37</v>
      </c>
      <c r="C366" s="46" t="s">
        <v>20</v>
      </c>
      <c r="D366" s="47">
        <v>5383</v>
      </c>
      <c r="E366" s="48">
        <v>60</v>
      </c>
    </row>
    <row r="367" spans="1:5" x14ac:dyDescent="0.3">
      <c r="A367" s="45" t="s">
        <v>8</v>
      </c>
      <c r="B367" s="46" t="s">
        <v>34</v>
      </c>
      <c r="C367" s="46" t="s">
        <v>21</v>
      </c>
      <c r="D367" s="47">
        <v>8918</v>
      </c>
      <c r="E367" s="48">
        <v>516</v>
      </c>
    </row>
    <row r="368" spans="1:5" x14ac:dyDescent="0.3">
      <c r="A368" s="45" t="s">
        <v>41</v>
      </c>
      <c r="B368" s="46" t="s">
        <v>37</v>
      </c>
      <c r="C368" s="46" t="s">
        <v>33</v>
      </c>
      <c r="D368" s="47">
        <v>6174</v>
      </c>
      <c r="E368" s="48">
        <v>300</v>
      </c>
    </row>
    <row r="369" spans="1:5" x14ac:dyDescent="0.3">
      <c r="A369" s="45" t="s">
        <v>5</v>
      </c>
      <c r="B369" s="46" t="s">
        <v>39</v>
      </c>
      <c r="C369" s="46" t="s">
        <v>25</v>
      </c>
      <c r="D369" s="47">
        <v>952</v>
      </c>
      <c r="E369" s="48">
        <v>87</v>
      </c>
    </row>
    <row r="370" spans="1:5" x14ac:dyDescent="0.3">
      <c r="A370" s="45" t="s">
        <v>6</v>
      </c>
      <c r="B370" s="46" t="s">
        <v>39</v>
      </c>
      <c r="C370" s="46" t="s">
        <v>23</v>
      </c>
      <c r="D370" s="47">
        <v>3360</v>
      </c>
      <c r="E370" s="48">
        <v>153</v>
      </c>
    </row>
    <row r="371" spans="1:5" x14ac:dyDescent="0.3">
      <c r="A371" s="45" t="s">
        <v>5</v>
      </c>
      <c r="B371" s="46" t="s">
        <v>35</v>
      </c>
      <c r="C371" s="46" t="s">
        <v>30</v>
      </c>
      <c r="D371" s="47">
        <v>3199</v>
      </c>
      <c r="E371" s="48">
        <v>312</v>
      </c>
    </row>
    <row r="372" spans="1:5" x14ac:dyDescent="0.3">
      <c r="A372" s="45" t="s">
        <v>40</v>
      </c>
      <c r="B372" s="46" t="s">
        <v>38</v>
      </c>
      <c r="C372" s="46" t="s">
        <v>14</v>
      </c>
      <c r="D372" s="47">
        <v>9310</v>
      </c>
      <c r="E372" s="48">
        <v>183</v>
      </c>
    </row>
    <row r="373" spans="1:5" x14ac:dyDescent="0.3">
      <c r="A373" s="45" t="s">
        <v>5</v>
      </c>
      <c r="B373" s="46" t="s">
        <v>37</v>
      </c>
      <c r="C373" s="46" t="s">
        <v>20</v>
      </c>
      <c r="D373" s="47">
        <v>2296</v>
      </c>
      <c r="E373" s="48">
        <v>216</v>
      </c>
    </row>
    <row r="374" spans="1:5" x14ac:dyDescent="0.3">
      <c r="A374" s="45" t="s">
        <v>3</v>
      </c>
      <c r="B374" s="46" t="s">
        <v>36</v>
      </c>
      <c r="C374" s="46" t="s">
        <v>26</v>
      </c>
      <c r="D374" s="47">
        <v>3290</v>
      </c>
      <c r="E374" s="48">
        <v>180</v>
      </c>
    </row>
    <row r="375" spans="1:5" x14ac:dyDescent="0.3">
      <c r="A375" s="45" t="s">
        <v>7</v>
      </c>
      <c r="B375" s="46" t="s">
        <v>39</v>
      </c>
      <c r="C375" s="46" t="s">
        <v>21</v>
      </c>
      <c r="D375" s="47">
        <v>273</v>
      </c>
      <c r="E375" s="48">
        <v>492</v>
      </c>
    </row>
    <row r="376" spans="1:5" x14ac:dyDescent="0.3">
      <c r="A376" s="45" t="s">
        <v>3</v>
      </c>
      <c r="B376" s="46" t="s">
        <v>36</v>
      </c>
      <c r="C376" s="46" t="s">
        <v>21</v>
      </c>
      <c r="D376" s="47">
        <v>2093</v>
      </c>
      <c r="E376" s="48">
        <v>78</v>
      </c>
    </row>
    <row r="377" spans="1:5" x14ac:dyDescent="0.3">
      <c r="A377" s="45" t="s">
        <v>10</v>
      </c>
      <c r="B377" s="46" t="s">
        <v>34</v>
      </c>
      <c r="C377" s="46" t="s">
        <v>31</v>
      </c>
      <c r="D377" s="47">
        <v>2975</v>
      </c>
      <c r="E377" s="48">
        <v>99</v>
      </c>
    </row>
    <row r="378" spans="1:5" x14ac:dyDescent="0.3">
      <c r="A378" s="45" t="s">
        <v>41</v>
      </c>
      <c r="B378" s="46" t="s">
        <v>38</v>
      </c>
      <c r="C378" s="46" t="s">
        <v>33</v>
      </c>
      <c r="D378" s="47">
        <v>3941</v>
      </c>
      <c r="E378" s="48">
        <v>51</v>
      </c>
    </row>
    <row r="379" spans="1:5" x14ac:dyDescent="0.3">
      <c r="A379" s="45" t="s">
        <v>10</v>
      </c>
      <c r="B379" s="46" t="s">
        <v>37</v>
      </c>
      <c r="C379" s="46" t="s">
        <v>30</v>
      </c>
      <c r="D379" s="47">
        <v>3836</v>
      </c>
      <c r="E379" s="48">
        <v>27</v>
      </c>
    </row>
    <row r="380" spans="1:5" x14ac:dyDescent="0.3">
      <c r="A380" s="45" t="s">
        <v>40</v>
      </c>
      <c r="B380" s="46" t="s">
        <v>39</v>
      </c>
      <c r="C380" s="46" t="s">
        <v>30</v>
      </c>
      <c r="D380" s="47">
        <v>4039</v>
      </c>
      <c r="E380" s="48">
        <v>435</v>
      </c>
    </row>
    <row r="381" spans="1:5" x14ac:dyDescent="0.3">
      <c r="A381" s="45" t="s">
        <v>40</v>
      </c>
      <c r="B381" s="46" t="s">
        <v>39</v>
      </c>
      <c r="C381" s="46" t="s">
        <v>33</v>
      </c>
      <c r="D381" s="47">
        <v>6496</v>
      </c>
      <c r="E381" s="48">
        <v>84</v>
      </c>
    </row>
    <row r="382" spans="1:5" x14ac:dyDescent="0.3">
      <c r="A382" s="45" t="s">
        <v>2</v>
      </c>
      <c r="B382" s="46" t="s">
        <v>36</v>
      </c>
      <c r="C382" s="46" t="s">
        <v>20</v>
      </c>
      <c r="D382" s="47">
        <v>6160</v>
      </c>
      <c r="E382" s="48">
        <v>294</v>
      </c>
    </row>
    <row r="383" spans="1:5" x14ac:dyDescent="0.3">
      <c r="A383" s="45" t="s">
        <v>10</v>
      </c>
      <c r="B383" s="46" t="s">
        <v>37</v>
      </c>
      <c r="C383" s="46" t="s">
        <v>31</v>
      </c>
      <c r="D383" s="47">
        <v>3514</v>
      </c>
      <c r="E383" s="48">
        <v>33</v>
      </c>
    </row>
    <row r="384" spans="1:5" x14ac:dyDescent="0.3">
      <c r="A384" s="45" t="s">
        <v>5</v>
      </c>
      <c r="B384" s="46" t="s">
        <v>38</v>
      </c>
      <c r="C384" s="46" t="s">
        <v>20</v>
      </c>
      <c r="D384" s="47">
        <v>4823</v>
      </c>
      <c r="E384" s="48">
        <v>21</v>
      </c>
    </row>
    <row r="385" spans="1:5" x14ac:dyDescent="0.3">
      <c r="A385" s="45" t="s">
        <v>2</v>
      </c>
      <c r="B385" s="46" t="s">
        <v>37</v>
      </c>
      <c r="C385" s="46" t="s">
        <v>16</v>
      </c>
      <c r="D385" s="47">
        <v>1155</v>
      </c>
      <c r="E385" s="48">
        <v>207</v>
      </c>
    </row>
    <row r="386" spans="1:5" x14ac:dyDescent="0.3">
      <c r="A386" s="45" t="s">
        <v>2</v>
      </c>
      <c r="B386" s="46" t="s">
        <v>37</v>
      </c>
      <c r="C386" s="46" t="s">
        <v>33</v>
      </c>
      <c r="D386" s="47">
        <v>1925</v>
      </c>
      <c r="E386" s="48">
        <v>42</v>
      </c>
    </row>
    <row r="387" spans="1:5" x14ac:dyDescent="0.3">
      <c r="A387" s="45" t="s">
        <v>10</v>
      </c>
      <c r="B387" s="46" t="s">
        <v>36</v>
      </c>
      <c r="C387" s="46" t="s">
        <v>24</v>
      </c>
      <c r="D387" s="47">
        <v>5537</v>
      </c>
      <c r="E387" s="48">
        <v>39</v>
      </c>
    </row>
    <row r="388" spans="1:5" x14ac:dyDescent="0.3">
      <c r="A388" s="45" t="s">
        <v>3</v>
      </c>
      <c r="B388" s="46" t="s">
        <v>38</v>
      </c>
      <c r="C388" s="46" t="s">
        <v>30</v>
      </c>
      <c r="D388" s="47">
        <v>6454</v>
      </c>
      <c r="E388" s="48">
        <v>477</v>
      </c>
    </row>
    <row r="389" spans="1:5" x14ac:dyDescent="0.3">
      <c r="A389" s="45" t="s">
        <v>5</v>
      </c>
      <c r="B389" s="46" t="s">
        <v>39</v>
      </c>
      <c r="C389" s="46" t="s">
        <v>21</v>
      </c>
      <c r="D389" s="47">
        <v>1421</v>
      </c>
      <c r="E389" s="48">
        <v>477</v>
      </c>
    </row>
    <row r="390" spans="1:5" x14ac:dyDescent="0.3">
      <c r="A390" s="45" t="s">
        <v>8</v>
      </c>
      <c r="B390" s="46" t="s">
        <v>35</v>
      </c>
      <c r="C390" s="46" t="s">
        <v>19</v>
      </c>
      <c r="D390" s="47">
        <v>1624</v>
      </c>
      <c r="E390" s="48">
        <v>132</v>
      </c>
    </row>
    <row r="391" spans="1:5" x14ac:dyDescent="0.3">
      <c r="A391" s="45" t="s">
        <v>9</v>
      </c>
      <c r="B391" s="46" t="s">
        <v>34</v>
      </c>
      <c r="C391" s="46" t="s">
        <v>18</v>
      </c>
      <c r="D391" s="47">
        <v>6265</v>
      </c>
      <c r="E391" s="48">
        <v>102</v>
      </c>
    </row>
    <row r="392" spans="1:5" x14ac:dyDescent="0.3">
      <c r="A392" s="45" t="s">
        <v>6</v>
      </c>
      <c r="B392" s="46" t="s">
        <v>38</v>
      </c>
      <c r="C392" s="46" t="s">
        <v>18</v>
      </c>
      <c r="D392" s="47">
        <v>7553</v>
      </c>
      <c r="E392" s="48">
        <v>174</v>
      </c>
    </row>
    <row r="393" spans="1:5" x14ac:dyDescent="0.3">
      <c r="A393" s="45" t="s">
        <v>41</v>
      </c>
      <c r="B393" s="46" t="s">
        <v>39</v>
      </c>
      <c r="C393" s="46" t="s">
        <v>33</v>
      </c>
      <c r="D393" s="47">
        <v>1337</v>
      </c>
      <c r="E393" s="48">
        <v>195</v>
      </c>
    </row>
    <row r="394" spans="1:5" x14ac:dyDescent="0.3">
      <c r="A394" s="45" t="s">
        <v>2</v>
      </c>
      <c r="B394" s="46" t="s">
        <v>39</v>
      </c>
      <c r="C394" s="46" t="s">
        <v>30</v>
      </c>
      <c r="D394" s="47">
        <v>3549</v>
      </c>
      <c r="E394" s="48">
        <v>21</v>
      </c>
    </row>
    <row r="395" spans="1:5" x14ac:dyDescent="0.3">
      <c r="A395" s="45" t="s">
        <v>8</v>
      </c>
      <c r="B395" s="46" t="s">
        <v>36</v>
      </c>
      <c r="C395" s="46" t="s">
        <v>29</v>
      </c>
      <c r="D395" s="47">
        <v>1477</v>
      </c>
      <c r="E395" s="48">
        <v>204</v>
      </c>
    </row>
    <row r="396" spans="1:5" x14ac:dyDescent="0.3">
      <c r="A396" s="45" t="s">
        <v>40</v>
      </c>
      <c r="B396" s="46" t="s">
        <v>37</v>
      </c>
      <c r="C396" s="46" t="s">
        <v>16</v>
      </c>
      <c r="D396" s="47">
        <v>539</v>
      </c>
      <c r="E396" s="48">
        <v>51</v>
      </c>
    </row>
    <row r="397" spans="1:5" x14ac:dyDescent="0.3">
      <c r="A397" s="45" t="s">
        <v>8</v>
      </c>
      <c r="B397" s="46" t="s">
        <v>37</v>
      </c>
      <c r="C397" s="46" t="s">
        <v>29</v>
      </c>
      <c r="D397" s="47">
        <v>6916</v>
      </c>
      <c r="E397" s="48">
        <v>3</v>
      </c>
    </row>
    <row r="398" spans="1:5" x14ac:dyDescent="0.3">
      <c r="A398" s="45" t="s">
        <v>5</v>
      </c>
      <c r="B398" s="46" t="s">
        <v>37</v>
      </c>
      <c r="C398" s="46" t="s">
        <v>27</v>
      </c>
      <c r="D398" s="47">
        <v>2933</v>
      </c>
      <c r="E398" s="48">
        <v>60</v>
      </c>
    </row>
    <row r="399" spans="1:5" x14ac:dyDescent="0.3">
      <c r="A399" s="45" t="s">
        <v>3</v>
      </c>
      <c r="B399" s="46" t="s">
        <v>38</v>
      </c>
      <c r="C399" s="46" t="s">
        <v>18</v>
      </c>
      <c r="D399" s="47">
        <v>3101</v>
      </c>
      <c r="E399" s="48">
        <v>3</v>
      </c>
    </row>
    <row r="400" spans="1:5" x14ac:dyDescent="0.3">
      <c r="A400" s="45" t="s">
        <v>7</v>
      </c>
      <c r="B400" s="46" t="s">
        <v>36</v>
      </c>
      <c r="C400" s="46" t="s">
        <v>28</v>
      </c>
      <c r="D400" s="47">
        <v>2527</v>
      </c>
      <c r="E400" s="48">
        <v>255</v>
      </c>
    </row>
    <row r="401" spans="1:5" x14ac:dyDescent="0.3">
      <c r="A401" s="45" t="s">
        <v>41</v>
      </c>
      <c r="B401" s="46" t="s">
        <v>37</v>
      </c>
      <c r="C401" s="46" t="s">
        <v>25</v>
      </c>
      <c r="D401" s="47">
        <v>7490</v>
      </c>
      <c r="E401" s="48">
        <v>225</v>
      </c>
    </row>
    <row r="402" spans="1:5" x14ac:dyDescent="0.3">
      <c r="A402" s="45" t="s">
        <v>6</v>
      </c>
      <c r="B402" s="46" t="s">
        <v>39</v>
      </c>
      <c r="C402" s="46" t="s">
        <v>26</v>
      </c>
      <c r="D402" s="47">
        <v>140</v>
      </c>
      <c r="E402" s="48">
        <v>189</v>
      </c>
    </row>
    <row r="403" spans="1:5" x14ac:dyDescent="0.3">
      <c r="A403" s="45" t="s">
        <v>7</v>
      </c>
      <c r="B403" s="46" t="s">
        <v>36</v>
      </c>
      <c r="C403" s="46" t="s">
        <v>20</v>
      </c>
      <c r="D403" s="47">
        <v>1687</v>
      </c>
      <c r="E403" s="48">
        <v>75</v>
      </c>
    </row>
    <row r="404" spans="1:5" x14ac:dyDescent="0.3">
      <c r="A404" s="45" t="s">
        <v>6</v>
      </c>
      <c r="B404" s="46" t="s">
        <v>37</v>
      </c>
      <c r="C404" s="46" t="s">
        <v>27</v>
      </c>
      <c r="D404" s="47">
        <v>3507</v>
      </c>
      <c r="E404" s="48">
        <v>114</v>
      </c>
    </row>
    <row r="405" spans="1:5" x14ac:dyDescent="0.3">
      <c r="A405" s="45" t="s">
        <v>8</v>
      </c>
      <c r="B405" s="46" t="s">
        <v>38</v>
      </c>
      <c r="C405" s="46" t="s">
        <v>19</v>
      </c>
      <c r="D405" s="47">
        <v>7826</v>
      </c>
      <c r="E405" s="48">
        <v>33</v>
      </c>
    </row>
    <row r="406" spans="1:5" x14ac:dyDescent="0.3">
      <c r="A406" s="45" t="s">
        <v>5</v>
      </c>
      <c r="B406" s="46" t="s">
        <v>36</v>
      </c>
      <c r="C406" s="46" t="s">
        <v>31</v>
      </c>
      <c r="D406" s="47">
        <v>5845</v>
      </c>
      <c r="E406" s="48">
        <v>453</v>
      </c>
    </row>
    <row r="407" spans="1:5" x14ac:dyDescent="0.3">
      <c r="A407" s="45" t="s">
        <v>2</v>
      </c>
      <c r="B407" s="46" t="s">
        <v>39</v>
      </c>
      <c r="C407" s="46" t="s">
        <v>26</v>
      </c>
      <c r="D407" s="47">
        <v>2576</v>
      </c>
      <c r="E407" s="48">
        <v>12</v>
      </c>
    </row>
    <row r="408" spans="1:5" x14ac:dyDescent="0.3">
      <c r="A408" s="45" t="s">
        <v>8</v>
      </c>
      <c r="B408" s="46" t="s">
        <v>34</v>
      </c>
      <c r="C408" s="46" t="s">
        <v>25</v>
      </c>
      <c r="D408" s="47">
        <v>721</v>
      </c>
      <c r="E408" s="48">
        <v>201</v>
      </c>
    </row>
    <row r="409" spans="1:5" x14ac:dyDescent="0.3">
      <c r="A409" s="45" t="s">
        <v>2</v>
      </c>
      <c r="B409" s="46" t="s">
        <v>37</v>
      </c>
      <c r="C409" s="46" t="s">
        <v>30</v>
      </c>
      <c r="D409" s="47">
        <v>924</v>
      </c>
      <c r="E409" s="48">
        <v>333</v>
      </c>
    </row>
    <row r="410" spans="1:5" x14ac:dyDescent="0.3">
      <c r="A410" s="45" t="s">
        <v>40</v>
      </c>
      <c r="B410" s="46" t="s">
        <v>36</v>
      </c>
      <c r="C410" s="46" t="s">
        <v>29</v>
      </c>
      <c r="D410" s="47">
        <v>6650</v>
      </c>
      <c r="E410" s="48">
        <v>42</v>
      </c>
    </row>
    <row r="411" spans="1:5" x14ac:dyDescent="0.3">
      <c r="A411" s="45" t="s">
        <v>41</v>
      </c>
      <c r="B411" s="46" t="s">
        <v>34</v>
      </c>
      <c r="C411" s="46" t="s">
        <v>24</v>
      </c>
      <c r="D411" s="47">
        <v>1533</v>
      </c>
      <c r="E411" s="48">
        <v>99</v>
      </c>
    </row>
    <row r="412" spans="1:5" x14ac:dyDescent="0.3">
      <c r="A412" s="45" t="s">
        <v>7</v>
      </c>
      <c r="B412" s="46" t="s">
        <v>37</v>
      </c>
      <c r="C412" s="46" t="s">
        <v>27</v>
      </c>
      <c r="D412" s="47">
        <v>721</v>
      </c>
      <c r="E412" s="48">
        <v>204</v>
      </c>
    </row>
    <row r="413" spans="1:5" x14ac:dyDescent="0.3">
      <c r="A413" s="45" t="s">
        <v>5</v>
      </c>
      <c r="B413" s="46" t="s">
        <v>39</v>
      </c>
      <c r="C413" s="46" t="s">
        <v>27</v>
      </c>
      <c r="D413" s="47">
        <v>2527</v>
      </c>
      <c r="E413" s="48">
        <v>216</v>
      </c>
    </row>
    <row r="414" spans="1:5" x14ac:dyDescent="0.3">
      <c r="A414" s="45" t="s">
        <v>7</v>
      </c>
      <c r="B414" s="46" t="s">
        <v>39</v>
      </c>
      <c r="C414" s="46" t="s">
        <v>13</v>
      </c>
      <c r="D414" s="47">
        <v>399</v>
      </c>
      <c r="E414" s="48">
        <v>273</v>
      </c>
    </row>
    <row r="415" spans="1:5" x14ac:dyDescent="0.3">
      <c r="A415" s="45" t="s">
        <v>3</v>
      </c>
      <c r="B415" s="46" t="s">
        <v>37</v>
      </c>
      <c r="C415" s="46" t="s">
        <v>18</v>
      </c>
      <c r="D415" s="47">
        <v>336</v>
      </c>
      <c r="E415" s="48">
        <v>303</v>
      </c>
    </row>
    <row r="416" spans="1:5" x14ac:dyDescent="0.3">
      <c r="A416" s="45" t="s">
        <v>10</v>
      </c>
      <c r="B416" s="46" t="s">
        <v>38</v>
      </c>
      <c r="C416" s="46" t="s">
        <v>26</v>
      </c>
      <c r="D416" s="47">
        <v>6356</v>
      </c>
      <c r="E416" s="48">
        <v>324</v>
      </c>
    </row>
    <row r="417" spans="1:5" x14ac:dyDescent="0.3">
      <c r="A417" s="45" t="s">
        <v>7</v>
      </c>
      <c r="B417" s="46" t="s">
        <v>39</v>
      </c>
      <c r="C417" s="46" t="s">
        <v>22</v>
      </c>
      <c r="D417" s="47">
        <v>1106</v>
      </c>
      <c r="E417" s="48">
        <v>147</v>
      </c>
    </row>
    <row r="418" spans="1:5" x14ac:dyDescent="0.3">
      <c r="A418" s="45" t="s">
        <v>3</v>
      </c>
      <c r="B418" s="46" t="s">
        <v>35</v>
      </c>
      <c r="C418" s="46" t="s">
        <v>22</v>
      </c>
      <c r="D418" s="47">
        <v>3773</v>
      </c>
      <c r="E418" s="48">
        <v>228</v>
      </c>
    </row>
    <row r="419" spans="1:5" x14ac:dyDescent="0.3">
      <c r="A419" s="45" t="s">
        <v>9</v>
      </c>
      <c r="B419" s="46" t="s">
        <v>34</v>
      </c>
      <c r="C419" s="46" t="s">
        <v>30</v>
      </c>
      <c r="D419" s="47">
        <v>203</v>
      </c>
      <c r="E419" s="48">
        <v>345</v>
      </c>
    </row>
    <row r="420" spans="1:5" x14ac:dyDescent="0.3">
      <c r="A420" s="45" t="s">
        <v>2</v>
      </c>
      <c r="B420" s="46" t="s">
        <v>35</v>
      </c>
      <c r="C420" s="46" t="s">
        <v>13</v>
      </c>
      <c r="D420" s="47">
        <v>182</v>
      </c>
      <c r="E420" s="48">
        <v>42</v>
      </c>
    </row>
    <row r="421" spans="1:5" x14ac:dyDescent="0.3">
      <c r="A421" s="45" t="s">
        <v>10</v>
      </c>
      <c r="B421" s="46" t="s">
        <v>35</v>
      </c>
      <c r="C421" s="46" t="s">
        <v>31</v>
      </c>
      <c r="D421" s="47">
        <v>1239</v>
      </c>
      <c r="E421" s="48">
        <v>126</v>
      </c>
    </row>
    <row r="422" spans="1:5" x14ac:dyDescent="0.3">
      <c r="A422" s="45" t="s">
        <v>6</v>
      </c>
      <c r="B422" s="46" t="s">
        <v>38</v>
      </c>
      <c r="C422" s="46" t="s">
        <v>30</v>
      </c>
      <c r="D422" s="47">
        <v>1274</v>
      </c>
      <c r="E422" s="48">
        <v>129</v>
      </c>
    </row>
    <row r="423" spans="1:5" x14ac:dyDescent="0.3">
      <c r="A423" s="45" t="s">
        <v>6</v>
      </c>
      <c r="B423" s="46" t="s">
        <v>35</v>
      </c>
      <c r="C423" s="46" t="s">
        <v>23</v>
      </c>
      <c r="D423" s="47">
        <v>3374</v>
      </c>
      <c r="E423" s="48">
        <v>108</v>
      </c>
    </row>
    <row r="424" spans="1:5" x14ac:dyDescent="0.3">
      <c r="A424" s="45" t="s">
        <v>8</v>
      </c>
      <c r="B424" s="46" t="s">
        <v>36</v>
      </c>
      <c r="C424" s="46" t="s">
        <v>22</v>
      </c>
      <c r="D424" s="47">
        <v>861</v>
      </c>
      <c r="E424" s="48">
        <v>9</v>
      </c>
    </row>
    <row r="425" spans="1:5" x14ac:dyDescent="0.3">
      <c r="A425" s="45" t="s">
        <v>3</v>
      </c>
      <c r="B425" s="46" t="s">
        <v>38</v>
      </c>
      <c r="C425" s="46" t="s">
        <v>19</v>
      </c>
      <c r="D425" s="47">
        <v>1652</v>
      </c>
      <c r="E425" s="48">
        <v>183</v>
      </c>
    </row>
    <row r="426" spans="1:5" x14ac:dyDescent="0.3">
      <c r="A426" s="45" t="s">
        <v>9</v>
      </c>
      <c r="B426" s="46" t="s">
        <v>34</v>
      </c>
      <c r="C426" s="46" t="s">
        <v>4</v>
      </c>
      <c r="D426" s="47">
        <v>1743</v>
      </c>
      <c r="E426" s="48">
        <v>222</v>
      </c>
    </row>
    <row r="427" spans="1:5" x14ac:dyDescent="0.3">
      <c r="A427" s="45" t="s">
        <v>2</v>
      </c>
      <c r="B427" s="46" t="s">
        <v>38</v>
      </c>
      <c r="C427" s="46" t="s">
        <v>21</v>
      </c>
      <c r="D427" s="47">
        <v>1715</v>
      </c>
      <c r="E427" s="48">
        <v>87</v>
      </c>
    </row>
    <row r="428" spans="1:5" x14ac:dyDescent="0.3">
      <c r="A428" s="45" t="s">
        <v>7</v>
      </c>
      <c r="B428" s="46" t="s">
        <v>36</v>
      </c>
      <c r="C428" s="46" t="s">
        <v>17</v>
      </c>
      <c r="D428" s="47">
        <v>10941</v>
      </c>
      <c r="E428" s="48">
        <v>39</v>
      </c>
    </row>
    <row r="429" spans="1:5" x14ac:dyDescent="0.3">
      <c r="A429" s="45" t="s">
        <v>10</v>
      </c>
      <c r="B429" s="46" t="s">
        <v>37</v>
      </c>
      <c r="C429" s="46" t="s">
        <v>27</v>
      </c>
      <c r="D429" s="47">
        <v>770</v>
      </c>
      <c r="E429" s="48">
        <v>198</v>
      </c>
    </row>
    <row r="430" spans="1:5" x14ac:dyDescent="0.3">
      <c r="A430" s="45" t="s">
        <v>10</v>
      </c>
      <c r="B430" s="46" t="s">
        <v>39</v>
      </c>
      <c r="C430" s="46" t="s">
        <v>14</v>
      </c>
      <c r="D430" s="47">
        <v>1106</v>
      </c>
      <c r="E430" s="48">
        <v>150</v>
      </c>
    </row>
    <row r="431" spans="1:5" x14ac:dyDescent="0.3">
      <c r="A431" s="45" t="s">
        <v>41</v>
      </c>
      <c r="B431" s="46" t="s">
        <v>34</v>
      </c>
      <c r="C431" s="46" t="s">
        <v>32</v>
      </c>
      <c r="D431" s="47">
        <v>63</v>
      </c>
      <c r="E431" s="48">
        <v>267</v>
      </c>
    </row>
    <row r="432" spans="1:5" x14ac:dyDescent="0.3">
      <c r="A432" s="45" t="s">
        <v>10</v>
      </c>
      <c r="B432" s="46" t="s">
        <v>36</v>
      </c>
      <c r="C432" s="46" t="s">
        <v>25</v>
      </c>
      <c r="D432" s="47">
        <v>3703</v>
      </c>
      <c r="E432" s="48">
        <v>123</v>
      </c>
    </row>
    <row r="433" spans="1:5" x14ac:dyDescent="0.3">
      <c r="A433" s="45" t="s">
        <v>9</v>
      </c>
      <c r="B433" s="46" t="s">
        <v>36</v>
      </c>
      <c r="C433" s="46" t="s">
        <v>31</v>
      </c>
      <c r="D433" s="47">
        <v>7385</v>
      </c>
      <c r="E433" s="48">
        <v>129</v>
      </c>
    </row>
    <row r="434" spans="1:5" x14ac:dyDescent="0.3">
      <c r="A434" s="45" t="s">
        <v>6</v>
      </c>
      <c r="B434" s="46" t="s">
        <v>39</v>
      </c>
      <c r="C434" s="46" t="s">
        <v>20</v>
      </c>
      <c r="D434" s="47">
        <v>5544</v>
      </c>
      <c r="E434" s="48">
        <v>348</v>
      </c>
    </row>
    <row r="435" spans="1:5" x14ac:dyDescent="0.3">
      <c r="A435" s="45" t="s">
        <v>8</v>
      </c>
      <c r="B435" s="46" t="s">
        <v>37</v>
      </c>
      <c r="C435" s="46" t="s">
        <v>17</v>
      </c>
      <c r="D435" s="47">
        <v>6321</v>
      </c>
      <c r="E435" s="48">
        <v>87</v>
      </c>
    </row>
    <row r="436" spans="1:5" x14ac:dyDescent="0.3">
      <c r="A436" s="45" t="s">
        <v>2</v>
      </c>
      <c r="B436" s="46" t="s">
        <v>34</v>
      </c>
      <c r="C436" s="46" t="s">
        <v>26</v>
      </c>
      <c r="D436" s="47">
        <v>6104</v>
      </c>
      <c r="E436" s="48">
        <v>210</v>
      </c>
    </row>
    <row r="437" spans="1:5" x14ac:dyDescent="0.3">
      <c r="A437" s="45" t="s">
        <v>2</v>
      </c>
      <c r="B437" s="46" t="s">
        <v>36</v>
      </c>
      <c r="C437" s="46" t="s">
        <v>4</v>
      </c>
      <c r="D437" s="47">
        <v>3010</v>
      </c>
      <c r="E437" s="48">
        <v>36</v>
      </c>
    </row>
    <row r="438" spans="1:5" x14ac:dyDescent="0.3">
      <c r="A438" s="45" t="s">
        <v>6</v>
      </c>
      <c r="B438" s="46" t="s">
        <v>37</v>
      </c>
      <c r="C438" s="46" t="s">
        <v>15</v>
      </c>
      <c r="D438" s="47">
        <v>3388</v>
      </c>
      <c r="E438" s="48">
        <v>120</v>
      </c>
    </row>
    <row r="439" spans="1:5" x14ac:dyDescent="0.3">
      <c r="A439" s="45" t="s">
        <v>7</v>
      </c>
      <c r="B439" s="46" t="s">
        <v>35</v>
      </c>
      <c r="C439" s="46" t="s">
        <v>22</v>
      </c>
      <c r="D439" s="47">
        <v>10220</v>
      </c>
      <c r="E439" s="48">
        <v>177</v>
      </c>
    </row>
    <row r="440" spans="1:5" x14ac:dyDescent="0.3">
      <c r="A440" s="45" t="s">
        <v>8</v>
      </c>
      <c r="B440" s="46" t="s">
        <v>37</v>
      </c>
      <c r="C440" s="46" t="s">
        <v>18</v>
      </c>
      <c r="D440" s="47">
        <v>2471</v>
      </c>
      <c r="E440" s="48">
        <v>9</v>
      </c>
    </row>
    <row r="441" spans="1:5" x14ac:dyDescent="0.3">
      <c r="A441" s="45" t="s">
        <v>40</v>
      </c>
      <c r="B441" s="46" t="s">
        <v>36</v>
      </c>
      <c r="C441" s="46" t="s">
        <v>24</v>
      </c>
      <c r="D441" s="47">
        <v>3108</v>
      </c>
      <c r="E441" s="48">
        <v>201</v>
      </c>
    </row>
    <row r="442" spans="1:5" x14ac:dyDescent="0.3">
      <c r="A442" s="45" t="s">
        <v>5</v>
      </c>
      <c r="B442" s="46" t="s">
        <v>36</v>
      </c>
      <c r="C442" s="46" t="s">
        <v>32</v>
      </c>
      <c r="D442" s="47">
        <v>3010</v>
      </c>
      <c r="E442" s="48">
        <v>189</v>
      </c>
    </row>
    <row r="443" spans="1:5" x14ac:dyDescent="0.3">
      <c r="A443" s="45" t="s">
        <v>8</v>
      </c>
      <c r="B443" s="46" t="s">
        <v>39</v>
      </c>
      <c r="C443" s="46" t="s">
        <v>27</v>
      </c>
      <c r="D443" s="47">
        <v>11256</v>
      </c>
      <c r="E443" s="48">
        <v>72</v>
      </c>
    </row>
    <row r="444" spans="1:5" x14ac:dyDescent="0.3">
      <c r="A444" s="45" t="s">
        <v>41</v>
      </c>
      <c r="B444" s="46" t="s">
        <v>39</v>
      </c>
      <c r="C444" s="46" t="s">
        <v>20</v>
      </c>
      <c r="D444" s="47">
        <v>3367</v>
      </c>
      <c r="E444" s="48">
        <v>93</v>
      </c>
    </row>
    <row r="445" spans="1:5" x14ac:dyDescent="0.3">
      <c r="A445" s="45" t="s">
        <v>10</v>
      </c>
      <c r="B445" s="46" t="s">
        <v>36</v>
      </c>
      <c r="C445" s="46" t="s">
        <v>16</v>
      </c>
      <c r="D445" s="47">
        <v>3143</v>
      </c>
      <c r="E445" s="48">
        <v>186</v>
      </c>
    </row>
    <row r="446" spans="1:5" x14ac:dyDescent="0.3">
      <c r="A446" s="45" t="s">
        <v>6</v>
      </c>
      <c r="B446" s="46" t="s">
        <v>38</v>
      </c>
      <c r="C446" s="46" t="s">
        <v>24</v>
      </c>
      <c r="D446" s="47">
        <v>4305</v>
      </c>
      <c r="E446" s="48">
        <v>315</v>
      </c>
    </row>
    <row r="447" spans="1:5" x14ac:dyDescent="0.3">
      <c r="A447" s="45" t="s">
        <v>2</v>
      </c>
      <c r="B447" s="46" t="s">
        <v>36</v>
      </c>
      <c r="C447" s="46" t="s">
        <v>22</v>
      </c>
      <c r="D447" s="47">
        <v>2639</v>
      </c>
      <c r="E447" s="48">
        <v>90</v>
      </c>
    </row>
    <row r="448" spans="1:5" x14ac:dyDescent="0.3">
      <c r="A448" s="45" t="s">
        <v>2</v>
      </c>
      <c r="B448" s="46" t="s">
        <v>37</v>
      </c>
      <c r="C448" s="46" t="s">
        <v>24</v>
      </c>
      <c r="D448" s="47">
        <v>1869</v>
      </c>
      <c r="E448" s="48">
        <v>66</v>
      </c>
    </row>
    <row r="449" spans="1:5" x14ac:dyDescent="0.3">
      <c r="A449" s="45" t="s">
        <v>5</v>
      </c>
      <c r="B449" s="46" t="s">
        <v>38</v>
      </c>
      <c r="C449" s="46" t="s">
        <v>27</v>
      </c>
      <c r="D449" s="47">
        <v>6783</v>
      </c>
      <c r="E449" s="48">
        <v>354</v>
      </c>
    </row>
    <row r="450" spans="1:5" x14ac:dyDescent="0.3">
      <c r="A450" s="45" t="s">
        <v>2</v>
      </c>
      <c r="B450" s="46" t="s">
        <v>37</v>
      </c>
      <c r="C450" s="46" t="s">
        <v>22</v>
      </c>
      <c r="D450" s="47">
        <v>5698</v>
      </c>
      <c r="E450" s="48">
        <v>378</v>
      </c>
    </row>
    <row r="451" spans="1:5" x14ac:dyDescent="0.3">
      <c r="A451" s="45" t="s">
        <v>10</v>
      </c>
      <c r="B451" s="46" t="s">
        <v>39</v>
      </c>
      <c r="C451" s="46" t="s">
        <v>19</v>
      </c>
      <c r="D451" s="47">
        <v>1099</v>
      </c>
      <c r="E451" s="48">
        <v>45</v>
      </c>
    </row>
    <row r="452" spans="1:5" x14ac:dyDescent="0.3">
      <c r="A452" s="45" t="s">
        <v>5</v>
      </c>
      <c r="B452" s="46" t="s">
        <v>34</v>
      </c>
      <c r="C452" s="46" t="s">
        <v>23</v>
      </c>
      <c r="D452" s="47">
        <v>11466</v>
      </c>
      <c r="E452" s="48">
        <v>192</v>
      </c>
    </row>
    <row r="453" spans="1:5" x14ac:dyDescent="0.3">
      <c r="A453" s="45" t="s">
        <v>9</v>
      </c>
      <c r="B453" s="46" t="s">
        <v>36</v>
      </c>
      <c r="C453" s="46" t="s">
        <v>4</v>
      </c>
      <c r="D453" s="47">
        <v>2499</v>
      </c>
      <c r="E453" s="48">
        <v>12</v>
      </c>
    </row>
    <row r="454" spans="1:5" x14ac:dyDescent="0.3">
      <c r="A454" s="45" t="s">
        <v>41</v>
      </c>
      <c r="B454" s="46" t="s">
        <v>35</v>
      </c>
      <c r="C454" s="46" t="s">
        <v>32</v>
      </c>
      <c r="D454" s="47">
        <v>7539</v>
      </c>
      <c r="E454" s="48">
        <v>63</v>
      </c>
    </row>
    <row r="455" spans="1:5" x14ac:dyDescent="0.3">
      <c r="A455" s="45" t="s">
        <v>3</v>
      </c>
      <c r="B455" s="46" t="s">
        <v>34</v>
      </c>
      <c r="C455" s="46" t="s">
        <v>24</v>
      </c>
      <c r="D455" s="47">
        <v>9513</v>
      </c>
      <c r="E455" s="48">
        <v>180</v>
      </c>
    </row>
    <row r="456" spans="1:5" x14ac:dyDescent="0.3">
      <c r="A456" s="45" t="s">
        <v>41</v>
      </c>
      <c r="B456" s="46" t="s">
        <v>34</v>
      </c>
      <c r="C456" s="46" t="s">
        <v>28</v>
      </c>
      <c r="D456" s="47">
        <v>1393</v>
      </c>
      <c r="E456" s="48">
        <v>354</v>
      </c>
    </row>
    <row r="457" spans="1:5" x14ac:dyDescent="0.3">
      <c r="A457" s="45" t="s">
        <v>10</v>
      </c>
      <c r="B457" s="46" t="s">
        <v>38</v>
      </c>
      <c r="C457" s="46" t="s">
        <v>31</v>
      </c>
      <c r="D457" s="47">
        <v>938</v>
      </c>
      <c r="E457" s="48">
        <v>264</v>
      </c>
    </row>
    <row r="458" spans="1:5" x14ac:dyDescent="0.3">
      <c r="A458" s="45" t="s">
        <v>41</v>
      </c>
      <c r="B458" s="46" t="s">
        <v>35</v>
      </c>
      <c r="C458" s="46" t="s">
        <v>14</v>
      </c>
      <c r="D458" s="47">
        <v>4858</v>
      </c>
      <c r="E458" s="48">
        <v>288</v>
      </c>
    </row>
    <row r="459" spans="1:5" x14ac:dyDescent="0.3">
      <c r="A459" s="45" t="s">
        <v>10</v>
      </c>
      <c r="B459" s="46" t="s">
        <v>38</v>
      </c>
      <c r="C459" s="46" t="s">
        <v>15</v>
      </c>
      <c r="D459" s="47">
        <v>581</v>
      </c>
      <c r="E459" s="48">
        <v>165</v>
      </c>
    </row>
    <row r="460" spans="1:5" x14ac:dyDescent="0.3">
      <c r="A460" s="45" t="s">
        <v>7</v>
      </c>
      <c r="B460" s="46" t="s">
        <v>39</v>
      </c>
      <c r="C460" s="46" t="s">
        <v>26</v>
      </c>
      <c r="D460" s="47">
        <v>4662</v>
      </c>
      <c r="E460" s="48">
        <v>186</v>
      </c>
    </row>
    <row r="461" spans="1:5" x14ac:dyDescent="0.3">
      <c r="A461" s="45" t="s">
        <v>2</v>
      </c>
      <c r="B461" s="46" t="s">
        <v>38</v>
      </c>
      <c r="C461" s="46" t="s">
        <v>33</v>
      </c>
      <c r="D461" s="47">
        <v>3899</v>
      </c>
      <c r="E461" s="48">
        <v>6</v>
      </c>
    </row>
    <row r="462" spans="1:5" x14ac:dyDescent="0.3">
      <c r="A462" s="45" t="s">
        <v>41</v>
      </c>
      <c r="B462" s="46" t="s">
        <v>37</v>
      </c>
      <c r="C462" s="46" t="s">
        <v>23</v>
      </c>
      <c r="D462" s="47">
        <v>2499</v>
      </c>
      <c r="E462" s="48">
        <v>168</v>
      </c>
    </row>
    <row r="463" spans="1:5" x14ac:dyDescent="0.3">
      <c r="A463" s="45" t="s">
        <v>10</v>
      </c>
      <c r="B463" s="46" t="s">
        <v>37</v>
      </c>
      <c r="C463" s="46" t="s">
        <v>19</v>
      </c>
      <c r="D463" s="47">
        <v>8960</v>
      </c>
      <c r="E463" s="48">
        <v>0</v>
      </c>
    </row>
    <row r="464" spans="1:5" x14ac:dyDescent="0.3">
      <c r="A464" s="45" t="s">
        <v>8</v>
      </c>
      <c r="B464" s="46" t="s">
        <v>34</v>
      </c>
      <c r="C464" s="46" t="s">
        <v>14</v>
      </c>
      <c r="D464" s="47">
        <v>4396</v>
      </c>
      <c r="E464" s="48">
        <v>135</v>
      </c>
    </row>
    <row r="465" spans="1:5" x14ac:dyDescent="0.3">
      <c r="A465" s="45" t="s">
        <v>10</v>
      </c>
      <c r="B465" s="46" t="s">
        <v>36</v>
      </c>
      <c r="C465" s="46" t="s">
        <v>18</v>
      </c>
      <c r="D465" s="47">
        <v>1239</v>
      </c>
      <c r="E465" s="48">
        <v>189</v>
      </c>
    </row>
    <row r="466" spans="1:5" x14ac:dyDescent="0.3">
      <c r="A466" s="45" t="s">
        <v>8</v>
      </c>
      <c r="B466" s="46" t="s">
        <v>38</v>
      </c>
      <c r="C466" s="46" t="s">
        <v>24</v>
      </c>
      <c r="D466" s="47">
        <v>812</v>
      </c>
      <c r="E466" s="48">
        <v>336</v>
      </c>
    </row>
    <row r="467" spans="1:5" x14ac:dyDescent="0.3">
      <c r="A467" s="45" t="s">
        <v>40</v>
      </c>
      <c r="B467" s="46" t="s">
        <v>35</v>
      </c>
      <c r="C467" s="46" t="s">
        <v>4</v>
      </c>
      <c r="D467" s="47">
        <v>2226</v>
      </c>
      <c r="E467" s="48">
        <v>249</v>
      </c>
    </row>
    <row r="468" spans="1:5" x14ac:dyDescent="0.3">
      <c r="A468" s="45" t="s">
        <v>8</v>
      </c>
      <c r="B468" s="46" t="s">
        <v>34</v>
      </c>
      <c r="C468" s="46" t="s">
        <v>17</v>
      </c>
      <c r="D468" s="47">
        <v>10185</v>
      </c>
      <c r="E468" s="48">
        <v>432</v>
      </c>
    </row>
    <row r="469" spans="1:5" x14ac:dyDescent="0.3">
      <c r="A469" s="45" t="s">
        <v>7</v>
      </c>
      <c r="B469" s="46" t="s">
        <v>34</v>
      </c>
      <c r="C469" s="46" t="s">
        <v>30</v>
      </c>
      <c r="D469" s="47">
        <v>2233</v>
      </c>
      <c r="E469" s="48">
        <v>171</v>
      </c>
    </row>
    <row r="470" spans="1:5" x14ac:dyDescent="0.3">
      <c r="A470" s="45" t="s">
        <v>40</v>
      </c>
      <c r="B470" s="46" t="s">
        <v>34</v>
      </c>
      <c r="C470" s="46" t="s">
        <v>24</v>
      </c>
      <c r="D470" s="47">
        <v>2282</v>
      </c>
      <c r="E470" s="48">
        <v>123</v>
      </c>
    </row>
    <row r="471" spans="1:5" x14ac:dyDescent="0.3">
      <c r="A471" s="45" t="s">
        <v>3</v>
      </c>
      <c r="B471" s="46" t="s">
        <v>36</v>
      </c>
      <c r="C471" s="46" t="s">
        <v>27</v>
      </c>
      <c r="D471" s="47">
        <v>6552</v>
      </c>
      <c r="E471" s="48">
        <v>240</v>
      </c>
    </row>
    <row r="472" spans="1:5" x14ac:dyDescent="0.3">
      <c r="A472" s="45" t="s">
        <v>41</v>
      </c>
      <c r="B472" s="46" t="s">
        <v>39</v>
      </c>
      <c r="C472" s="46" t="s">
        <v>24</v>
      </c>
      <c r="D472" s="47">
        <v>6531</v>
      </c>
      <c r="E472" s="48">
        <v>141</v>
      </c>
    </row>
    <row r="473" spans="1:5" x14ac:dyDescent="0.3">
      <c r="A473" s="45" t="s">
        <v>6</v>
      </c>
      <c r="B473" s="46" t="s">
        <v>39</v>
      </c>
      <c r="C473" s="46" t="s">
        <v>33</v>
      </c>
      <c r="D473" s="47">
        <v>4137</v>
      </c>
      <c r="E473" s="48">
        <v>123</v>
      </c>
    </row>
    <row r="474" spans="1:5" x14ac:dyDescent="0.3">
      <c r="A474" s="45" t="s">
        <v>40</v>
      </c>
      <c r="B474" s="46" t="s">
        <v>35</v>
      </c>
      <c r="C474" s="46" t="s">
        <v>14</v>
      </c>
      <c r="D474" s="47">
        <v>3409</v>
      </c>
      <c r="E474" s="48">
        <v>3</v>
      </c>
    </row>
    <row r="475" spans="1:5" x14ac:dyDescent="0.3">
      <c r="A475" s="45" t="s">
        <v>6</v>
      </c>
      <c r="B475" s="46" t="s">
        <v>34</v>
      </c>
      <c r="C475" s="46" t="s">
        <v>25</v>
      </c>
      <c r="D475" s="47">
        <v>560</v>
      </c>
      <c r="E475" s="48">
        <v>45</v>
      </c>
    </row>
    <row r="476" spans="1:5" x14ac:dyDescent="0.3">
      <c r="A476" s="45" t="s">
        <v>9</v>
      </c>
      <c r="B476" s="46" t="s">
        <v>36</v>
      </c>
      <c r="C476" s="46" t="s">
        <v>17</v>
      </c>
      <c r="D476" s="47">
        <v>1603</v>
      </c>
      <c r="E476" s="48">
        <v>192</v>
      </c>
    </row>
    <row r="477" spans="1:5" x14ac:dyDescent="0.3">
      <c r="A477" s="45" t="s">
        <v>3</v>
      </c>
      <c r="B477" s="46" t="s">
        <v>37</v>
      </c>
      <c r="C477" s="46" t="s">
        <v>22</v>
      </c>
      <c r="D477" s="47">
        <v>4242</v>
      </c>
      <c r="E477" s="48">
        <v>99</v>
      </c>
    </row>
    <row r="478" spans="1:5" x14ac:dyDescent="0.3">
      <c r="A478" s="45" t="s">
        <v>6</v>
      </c>
      <c r="B478" s="46" t="s">
        <v>39</v>
      </c>
      <c r="C478" s="46" t="s">
        <v>14</v>
      </c>
      <c r="D478" s="47">
        <v>1834</v>
      </c>
      <c r="E478" s="48">
        <v>279</v>
      </c>
    </row>
    <row r="479" spans="1:5" x14ac:dyDescent="0.3">
      <c r="A479" s="45" t="s">
        <v>2</v>
      </c>
      <c r="B479" s="46" t="s">
        <v>39</v>
      </c>
      <c r="C479" s="46" t="s">
        <v>24</v>
      </c>
      <c r="D479" s="47">
        <v>602</v>
      </c>
      <c r="E479" s="48">
        <v>240</v>
      </c>
    </row>
    <row r="480" spans="1:5" x14ac:dyDescent="0.3">
      <c r="A480" s="45" t="s">
        <v>2</v>
      </c>
      <c r="B480" s="46" t="s">
        <v>36</v>
      </c>
      <c r="C480" s="46" t="s">
        <v>25</v>
      </c>
      <c r="D480" s="47">
        <v>3157</v>
      </c>
      <c r="E480" s="48">
        <v>204</v>
      </c>
    </row>
    <row r="481" spans="1:5" x14ac:dyDescent="0.3">
      <c r="A481" s="45" t="s">
        <v>5</v>
      </c>
      <c r="B481" s="46" t="s">
        <v>37</v>
      </c>
      <c r="C481" s="46" t="s">
        <v>15</v>
      </c>
      <c r="D481" s="47">
        <v>2478</v>
      </c>
      <c r="E481" s="48">
        <v>108</v>
      </c>
    </row>
    <row r="482" spans="1:5" x14ac:dyDescent="0.3">
      <c r="A482" s="45" t="s">
        <v>8</v>
      </c>
      <c r="B482" s="46" t="s">
        <v>34</v>
      </c>
      <c r="C482" s="46" t="s">
        <v>22</v>
      </c>
      <c r="D482" s="47">
        <v>8316</v>
      </c>
      <c r="E482" s="48">
        <v>69</v>
      </c>
    </row>
    <row r="483" spans="1:5" x14ac:dyDescent="0.3">
      <c r="A483" s="45" t="s">
        <v>3</v>
      </c>
      <c r="B483" s="46" t="s">
        <v>36</v>
      </c>
      <c r="C483" s="46" t="s">
        <v>20</v>
      </c>
      <c r="D483" s="47">
        <v>7588</v>
      </c>
      <c r="E483" s="48">
        <v>102</v>
      </c>
    </row>
    <row r="484" spans="1:5" x14ac:dyDescent="0.3">
      <c r="A484" s="45" t="s">
        <v>41</v>
      </c>
      <c r="B484" s="46" t="s">
        <v>35</v>
      </c>
      <c r="C484" s="46" t="s">
        <v>33</v>
      </c>
      <c r="D484" s="47">
        <v>9576</v>
      </c>
      <c r="E484" s="48">
        <v>141</v>
      </c>
    </row>
    <row r="485" spans="1:5" x14ac:dyDescent="0.3">
      <c r="A485" s="45" t="s">
        <v>8</v>
      </c>
      <c r="B485" s="46" t="s">
        <v>39</v>
      </c>
      <c r="C485" s="46" t="s">
        <v>17</v>
      </c>
      <c r="D485" s="47">
        <v>6188</v>
      </c>
      <c r="E485" s="48">
        <v>186</v>
      </c>
    </row>
    <row r="486" spans="1:5" x14ac:dyDescent="0.3">
      <c r="A486" s="45" t="s">
        <v>5</v>
      </c>
      <c r="B486" s="46" t="s">
        <v>34</v>
      </c>
      <c r="C486" s="46" t="s">
        <v>16</v>
      </c>
      <c r="D486" s="47">
        <v>2485</v>
      </c>
      <c r="E486" s="48">
        <v>153</v>
      </c>
    </row>
    <row r="487" spans="1:5" x14ac:dyDescent="0.3">
      <c r="A487" s="45" t="s">
        <v>7</v>
      </c>
      <c r="B487" s="46" t="s">
        <v>34</v>
      </c>
      <c r="C487" s="46" t="s">
        <v>28</v>
      </c>
      <c r="D487" s="47">
        <v>630</v>
      </c>
      <c r="E487" s="48">
        <v>234</v>
      </c>
    </row>
    <row r="488" spans="1:5" x14ac:dyDescent="0.3">
      <c r="A488" s="45" t="s">
        <v>41</v>
      </c>
      <c r="B488" s="46" t="s">
        <v>38</v>
      </c>
      <c r="C488" s="46" t="s">
        <v>24</v>
      </c>
      <c r="D488" s="47">
        <v>2072</v>
      </c>
      <c r="E488" s="48">
        <v>246</v>
      </c>
    </row>
    <row r="489" spans="1:5" x14ac:dyDescent="0.3">
      <c r="A489" s="45" t="s">
        <v>9</v>
      </c>
      <c r="B489" s="46" t="s">
        <v>35</v>
      </c>
      <c r="C489" s="46" t="s">
        <v>16</v>
      </c>
      <c r="D489" s="47">
        <v>8113</v>
      </c>
      <c r="E489" s="48">
        <v>333</v>
      </c>
    </row>
    <row r="490" spans="1:5" x14ac:dyDescent="0.3">
      <c r="A490" s="45" t="s">
        <v>41</v>
      </c>
      <c r="B490" s="46" t="s">
        <v>37</v>
      </c>
      <c r="C490" s="46" t="s">
        <v>27</v>
      </c>
      <c r="D490" s="47">
        <v>4123</v>
      </c>
      <c r="E490" s="48">
        <v>549</v>
      </c>
    </row>
    <row r="491" spans="1:5" x14ac:dyDescent="0.3">
      <c r="A491" s="45" t="s">
        <v>5</v>
      </c>
      <c r="B491" s="46" t="s">
        <v>34</v>
      </c>
      <c r="C491" s="46" t="s">
        <v>32</v>
      </c>
      <c r="D491" s="47">
        <v>1001</v>
      </c>
      <c r="E491" s="48">
        <v>48</v>
      </c>
    </row>
    <row r="492" spans="1:5" x14ac:dyDescent="0.3">
      <c r="A492" s="45" t="s">
        <v>2</v>
      </c>
      <c r="B492" s="46" t="s">
        <v>38</v>
      </c>
      <c r="C492" s="46" t="s">
        <v>15</v>
      </c>
      <c r="D492" s="47">
        <v>1071</v>
      </c>
      <c r="E492" s="48">
        <v>183</v>
      </c>
    </row>
    <row r="493" spans="1:5" x14ac:dyDescent="0.3">
      <c r="A493" s="45" t="s">
        <v>41</v>
      </c>
      <c r="B493" s="46" t="s">
        <v>35</v>
      </c>
      <c r="C493" s="46" t="s">
        <v>23</v>
      </c>
      <c r="D493" s="47">
        <v>7077</v>
      </c>
      <c r="E493" s="48">
        <v>78</v>
      </c>
    </row>
    <row r="494" spans="1:5" x14ac:dyDescent="0.3">
      <c r="A494" s="45" t="s">
        <v>6</v>
      </c>
      <c r="B494" s="46" t="s">
        <v>36</v>
      </c>
      <c r="C494" s="46" t="s">
        <v>22</v>
      </c>
      <c r="D494" s="47">
        <v>511</v>
      </c>
      <c r="E494" s="48">
        <v>210</v>
      </c>
    </row>
    <row r="495" spans="1:5" x14ac:dyDescent="0.3">
      <c r="A495" s="45" t="s">
        <v>10</v>
      </c>
      <c r="B495" s="46" t="s">
        <v>38</v>
      </c>
      <c r="C495" s="46" t="s">
        <v>17</v>
      </c>
      <c r="D495" s="47">
        <v>11606</v>
      </c>
      <c r="E495" s="48">
        <v>330</v>
      </c>
    </row>
    <row r="496" spans="1:5" x14ac:dyDescent="0.3">
      <c r="A496" s="45" t="s">
        <v>5</v>
      </c>
      <c r="B496" s="46" t="s">
        <v>34</v>
      </c>
      <c r="C496" s="46" t="s">
        <v>18</v>
      </c>
      <c r="D496" s="47">
        <v>8533</v>
      </c>
      <c r="E496" s="48">
        <v>315</v>
      </c>
    </row>
    <row r="497" spans="1:5" x14ac:dyDescent="0.3">
      <c r="A497" s="45" t="s">
        <v>7</v>
      </c>
      <c r="B497" s="46" t="s">
        <v>38</v>
      </c>
      <c r="C497" s="46" t="s">
        <v>25</v>
      </c>
      <c r="D497" s="47">
        <v>8995</v>
      </c>
      <c r="E497" s="48">
        <v>231</v>
      </c>
    </row>
    <row r="498" spans="1:5" x14ac:dyDescent="0.3">
      <c r="A498" s="45" t="s">
        <v>7</v>
      </c>
      <c r="B498" s="46" t="s">
        <v>35</v>
      </c>
      <c r="C498" s="46" t="s">
        <v>21</v>
      </c>
      <c r="D498" s="47">
        <v>7105</v>
      </c>
      <c r="E498" s="48">
        <v>159</v>
      </c>
    </row>
    <row r="499" spans="1:5" x14ac:dyDescent="0.3">
      <c r="A499" s="45" t="s">
        <v>41</v>
      </c>
      <c r="B499" s="46" t="s">
        <v>36</v>
      </c>
      <c r="C499" s="46" t="s">
        <v>16</v>
      </c>
      <c r="D499" s="47">
        <v>3969</v>
      </c>
      <c r="E499" s="48">
        <v>267</v>
      </c>
    </row>
    <row r="500" spans="1:5" x14ac:dyDescent="0.3">
      <c r="A500" s="45" t="s">
        <v>2</v>
      </c>
      <c r="B500" s="46" t="s">
        <v>35</v>
      </c>
      <c r="C500" s="46" t="s">
        <v>21</v>
      </c>
      <c r="D500" s="47">
        <v>1204</v>
      </c>
      <c r="E500" s="48">
        <v>147</v>
      </c>
    </row>
    <row r="501" spans="1:5" x14ac:dyDescent="0.3">
      <c r="A501" s="45" t="s">
        <v>41</v>
      </c>
      <c r="B501" s="46" t="s">
        <v>35</v>
      </c>
      <c r="C501" s="46" t="s">
        <v>25</v>
      </c>
      <c r="D501" s="47">
        <v>2212</v>
      </c>
      <c r="E501" s="48">
        <v>54</v>
      </c>
    </row>
    <row r="502" spans="1:5" x14ac:dyDescent="0.3">
      <c r="A502" s="45" t="s">
        <v>8</v>
      </c>
      <c r="B502" s="46" t="s">
        <v>38</v>
      </c>
      <c r="C502" s="46" t="s">
        <v>28</v>
      </c>
      <c r="D502" s="47">
        <v>9086</v>
      </c>
      <c r="E502" s="48">
        <v>273</v>
      </c>
    </row>
    <row r="503" spans="1:5" x14ac:dyDescent="0.3">
      <c r="A503" s="45" t="s">
        <v>2</v>
      </c>
      <c r="B503" s="46" t="s">
        <v>37</v>
      </c>
      <c r="C503" s="46" t="s">
        <v>25</v>
      </c>
      <c r="D503" s="47">
        <v>1232</v>
      </c>
      <c r="E503" s="48">
        <v>126</v>
      </c>
    </row>
    <row r="504" spans="1:5" x14ac:dyDescent="0.3">
      <c r="A504" s="45" t="s">
        <v>40</v>
      </c>
      <c r="B504" s="46" t="s">
        <v>36</v>
      </c>
      <c r="C504" s="46" t="s">
        <v>18</v>
      </c>
      <c r="D504" s="47">
        <v>4179</v>
      </c>
      <c r="E504" s="48">
        <v>3</v>
      </c>
    </row>
    <row r="505" spans="1:5" x14ac:dyDescent="0.3">
      <c r="A505" s="45" t="s">
        <v>6</v>
      </c>
      <c r="B505" s="46" t="s">
        <v>39</v>
      </c>
      <c r="C505" s="46" t="s">
        <v>16</v>
      </c>
      <c r="D505" s="47">
        <v>1407</v>
      </c>
      <c r="E505" s="48">
        <v>60</v>
      </c>
    </row>
    <row r="506" spans="1:5" x14ac:dyDescent="0.3">
      <c r="A506" s="45" t="s">
        <v>7</v>
      </c>
      <c r="B506" s="46" t="s">
        <v>35</v>
      </c>
      <c r="C506" s="46" t="s">
        <v>25</v>
      </c>
      <c r="D506" s="47">
        <v>4389</v>
      </c>
      <c r="E506" s="48">
        <v>150</v>
      </c>
    </row>
    <row r="507" spans="1:5" x14ac:dyDescent="0.3">
      <c r="A507" s="45" t="s">
        <v>2</v>
      </c>
      <c r="B507" s="46" t="s">
        <v>39</v>
      </c>
      <c r="C507" s="46" t="s">
        <v>13</v>
      </c>
      <c r="D507" s="47">
        <v>10164</v>
      </c>
      <c r="E507" s="48">
        <v>297</v>
      </c>
    </row>
    <row r="508" spans="1:5" x14ac:dyDescent="0.3">
      <c r="A508" s="45" t="s">
        <v>7</v>
      </c>
      <c r="B508" s="46" t="s">
        <v>34</v>
      </c>
      <c r="C508" s="46" t="s">
        <v>19</v>
      </c>
      <c r="D508" s="47">
        <v>5292</v>
      </c>
      <c r="E508" s="48">
        <v>234</v>
      </c>
    </row>
    <row r="509" spans="1:5" x14ac:dyDescent="0.3">
      <c r="A509" s="45" t="s">
        <v>7</v>
      </c>
      <c r="B509" s="46" t="s">
        <v>39</v>
      </c>
      <c r="C509" s="46" t="s">
        <v>30</v>
      </c>
      <c r="D509" s="47">
        <v>273</v>
      </c>
      <c r="E509" s="48">
        <v>135</v>
      </c>
    </row>
    <row r="510" spans="1:5" x14ac:dyDescent="0.3">
      <c r="A510" s="45" t="s">
        <v>2</v>
      </c>
      <c r="B510" s="46" t="s">
        <v>38</v>
      </c>
      <c r="C510" s="46" t="s">
        <v>20</v>
      </c>
      <c r="D510" s="47">
        <v>1358</v>
      </c>
      <c r="E510" s="48">
        <v>9</v>
      </c>
    </row>
    <row r="511" spans="1:5" x14ac:dyDescent="0.3">
      <c r="A511" s="45" t="s">
        <v>5</v>
      </c>
      <c r="B511" s="46" t="s">
        <v>39</v>
      </c>
      <c r="C511" s="46" t="s">
        <v>23</v>
      </c>
      <c r="D511" s="47">
        <v>5439</v>
      </c>
      <c r="E511" s="48">
        <v>255</v>
      </c>
    </row>
    <row r="512" spans="1:5" x14ac:dyDescent="0.3">
      <c r="A512" s="45" t="s">
        <v>6</v>
      </c>
      <c r="B512" s="46" t="s">
        <v>39</v>
      </c>
      <c r="C512" s="46" t="s">
        <v>21</v>
      </c>
      <c r="D512" s="47">
        <v>2373</v>
      </c>
      <c r="E512" s="48">
        <v>243</v>
      </c>
    </row>
    <row r="513" spans="1:5" x14ac:dyDescent="0.3">
      <c r="A513" s="45" t="s">
        <v>6</v>
      </c>
      <c r="B513" s="46" t="s">
        <v>36</v>
      </c>
      <c r="C513" s="46" t="s">
        <v>30</v>
      </c>
      <c r="D513" s="47">
        <v>14147</v>
      </c>
      <c r="E513" s="48">
        <v>9</v>
      </c>
    </row>
    <row r="514" spans="1:5" x14ac:dyDescent="0.3">
      <c r="A514" s="45" t="s">
        <v>41</v>
      </c>
      <c r="B514" s="46" t="s">
        <v>34</v>
      </c>
      <c r="C514" s="46" t="s">
        <v>26</v>
      </c>
      <c r="D514" s="47">
        <v>5075</v>
      </c>
      <c r="E514" s="48">
        <v>24</v>
      </c>
    </row>
    <row r="515" spans="1:5" x14ac:dyDescent="0.3">
      <c r="A515" s="45" t="s">
        <v>6</v>
      </c>
      <c r="B515" s="46" t="s">
        <v>39</v>
      </c>
      <c r="C515" s="46" t="s">
        <v>15</v>
      </c>
      <c r="D515" s="47">
        <v>8085</v>
      </c>
      <c r="E515" s="48">
        <v>111</v>
      </c>
    </row>
    <row r="516" spans="1:5" x14ac:dyDescent="0.3">
      <c r="A516" s="45" t="s">
        <v>6</v>
      </c>
      <c r="B516" s="46" t="s">
        <v>37</v>
      </c>
      <c r="C516" s="46" t="s">
        <v>24</v>
      </c>
      <c r="D516" s="47">
        <v>3710</v>
      </c>
      <c r="E516" s="48">
        <v>15</v>
      </c>
    </row>
    <row r="517" spans="1:5" x14ac:dyDescent="0.3">
      <c r="A517" s="45" t="s">
        <v>10</v>
      </c>
      <c r="B517" s="46" t="s">
        <v>39</v>
      </c>
      <c r="C517" s="46" t="s">
        <v>28</v>
      </c>
      <c r="D517" s="47">
        <v>4998</v>
      </c>
      <c r="E517" s="48">
        <v>123</v>
      </c>
    </row>
    <row r="518" spans="1:5" x14ac:dyDescent="0.3">
      <c r="A518" s="45" t="s">
        <v>5</v>
      </c>
      <c r="B518" s="46" t="s">
        <v>35</v>
      </c>
      <c r="C518" s="46" t="s">
        <v>21</v>
      </c>
      <c r="D518" s="47">
        <v>959</v>
      </c>
      <c r="E518" s="48">
        <v>114</v>
      </c>
    </row>
    <row r="519" spans="1:5" x14ac:dyDescent="0.3">
      <c r="A519" s="45" t="s">
        <v>5</v>
      </c>
      <c r="B519" s="46" t="s">
        <v>36</v>
      </c>
      <c r="C519" s="46" t="s">
        <v>26</v>
      </c>
      <c r="D519" s="47">
        <v>7385</v>
      </c>
      <c r="E519" s="48">
        <v>96</v>
      </c>
    </row>
    <row r="520" spans="1:5" x14ac:dyDescent="0.3">
      <c r="A520" s="45" t="s">
        <v>41</v>
      </c>
      <c r="B520" s="46" t="s">
        <v>34</v>
      </c>
      <c r="C520" s="46" t="s">
        <v>14</v>
      </c>
      <c r="D520" s="47">
        <v>3206</v>
      </c>
      <c r="E520" s="48">
        <v>204</v>
      </c>
    </row>
    <row r="521" spans="1:5" x14ac:dyDescent="0.3">
      <c r="A521" s="45" t="s">
        <v>41</v>
      </c>
      <c r="B521" s="46" t="s">
        <v>37</v>
      </c>
      <c r="C521" s="46" t="s">
        <v>4</v>
      </c>
      <c r="D521" s="47">
        <v>819</v>
      </c>
      <c r="E521" s="48">
        <v>180</v>
      </c>
    </row>
    <row r="522" spans="1:5" x14ac:dyDescent="0.3">
      <c r="A522" s="45" t="s">
        <v>6</v>
      </c>
      <c r="B522" s="46" t="s">
        <v>36</v>
      </c>
      <c r="C522" s="46" t="s">
        <v>16</v>
      </c>
      <c r="D522" s="47">
        <v>11592</v>
      </c>
      <c r="E522" s="48">
        <v>6</v>
      </c>
    </row>
    <row r="523" spans="1:5" x14ac:dyDescent="0.3">
      <c r="A523" s="45" t="s">
        <v>41</v>
      </c>
      <c r="B523" s="46" t="s">
        <v>38</v>
      </c>
      <c r="C523" s="46" t="s">
        <v>14</v>
      </c>
      <c r="D523" s="47">
        <v>3199</v>
      </c>
      <c r="E523" s="48">
        <v>42</v>
      </c>
    </row>
    <row r="524" spans="1:5" x14ac:dyDescent="0.3">
      <c r="A524" s="45" t="s">
        <v>7</v>
      </c>
      <c r="B524" s="46" t="s">
        <v>38</v>
      </c>
      <c r="C524" s="46" t="s">
        <v>15</v>
      </c>
      <c r="D524" s="47">
        <v>5075</v>
      </c>
      <c r="E524" s="48">
        <v>78</v>
      </c>
    </row>
    <row r="525" spans="1:5" x14ac:dyDescent="0.3">
      <c r="A525" s="45" t="s">
        <v>5</v>
      </c>
      <c r="B525" s="46" t="s">
        <v>37</v>
      </c>
      <c r="C525" s="46" t="s">
        <v>21</v>
      </c>
      <c r="D525" s="47">
        <v>5733</v>
      </c>
      <c r="E525" s="48">
        <v>309</v>
      </c>
    </row>
    <row r="526" spans="1:5" x14ac:dyDescent="0.3">
      <c r="A526" s="45" t="s">
        <v>10</v>
      </c>
      <c r="B526" s="46" t="s">
        <v>37</v>
      </c>
      <c r="C526" s="46" t="s">
        <v>4</v>
      </c>
      <c r="D526" s="47">
        <v>5810</v>
      </c>
      <c r="E526" s="48">
        <v>174</v>
      </c>
    </row>
    <row r="527" spans="1:5" x14ac:dyDescent="0.3">
      <c r="A527" s="45" t="s">
        <v>3</v>
      </c>
      <c r="B527" s="46" t="s">
        <v>39</v>
      </c>
      <c r="C527" s="46" t="s">
        <v>14</v>
      </c>
      <c r="D527" s="47">
        <v>714</v>
      </c>
      <c r="E527" s="48">
        <v>30</v>
      </c>
    </row>
    <row r="528" spans="1:5" x14ac:dyDescent="0.3">
      <c r="A528" s="45" t="s">
        <v>40</v>
      </c>
      <c r="B528" s="46" t="s">
        <v>39</v>
      </c>
      <c r="C528" s="46" t="s">
        <v>19</v>
      </c>
      <c r="D528" s="47">
        <v>9814</v>
      </c>
      <c r="E528" s="48">
        <v>339</v>
      </c>
    </row>
    <row r="529" spans="1:5" x14ac:dyDescent="0.3">
      <c r="A529" s="45" t="s">
        <v>2</v>
      </c>
      <c r="B529" s="46" t="s">
        <v>35</v>
      </c>
      <c r="C529" s="46" t="s">
        <v>24</v>
      </c>
      <c r="D529" s="47">
        <v>1281</v>
      </c>
      <c r="E529" s="48">
        <v>9</v>
      </c>
    </row>
    <row r="530" spans="1:5" x14ac:dyDescent="0.3">
      <c r="A530" s="45" t="s">
        <v>8</v>
      </c>
      <c r="B530" s="46" t="s">
        <v>35</v>
      </c>
      <c r="C530" s="46" t="s">
        <v>16</v>
      </c>
      <c r="D530" s="47">
        <v>8848</v>
      </c>
      <c r="E530" s="48">
        <v>231</v>
      </c>
    </row>
    <row r="531" spans="1:5" x14ac:dyDescent="0.3">
      <c r="A531" s="45" t="s">
        <v>40</v>
      </c>
      <c r="B531" s="46" t="s">
        <v>34</v>
      </c>
      <c r="C531" s="46" t="s">
        <v>32</v>
      </c>
      <c r="D531" s="47">
        <v>7126</v>
      </c>
      <c r="E531" s="48">
        <v>255</v>
      </c>
    </row>
    <row r="532" spans="1:5" x14ac:dyDescent="0.3">
      <c r="A532" s="45" t="s">
        <v>2</v>
      </c>
      <c r="B532" s="46" t="s">
        <v>35</v>
      </c>
      <c r="C532" s="46" t="s">
        <v>31</v>
      </c>
      <c r="D532" s="47">
        <v>6552</v>
      </c>
      <c r="E532" s="48">
        <v>147</v>
      </c>
    </row>
    <row r="533" spans="1:5" x14ac:dyDescent="0.3">
      <c r="A533" s="45" t="s">
        <v>8</v>
      </c>
      <c r="B533" s="46" t="s">
        <v>34</v>
      </c>
      <c r="C533" s="46" t="s">
        <v>24</v>
      </c>
      <c r="D533" s="47">
        <v>1253</v>
      </c>
      <c r="E533" s="48">
        <v>234</v>
      </c>
    </row>
    <row r="534" spans="1:5" x14ac:dyDescent="0.3">
      <c r="A534" s="45" t="s">
        <v>7</v>
      </c>
      <c r="B534" s="46" t="s">
        <v>34</v>
      </c>
      <c r="C534" s="46" t="s">
        <v>4</v>
      </c>
      <c r="D534" s="47">
        <v>13678</v>
      </c>
      <c r="E534" s="48">
        <v>297</v>
      </c>
    </row>
    <row r="535" spans="1:5" x14ac:dyDescent="0.3">
      <c r="A535" s="45" t="s">
        <v>5</v>
      </c>
      <c r="B535" s="46" t="s">
        <v>37</v>
      </c>
      <c r="C535" s="46" t="s">
        <v>13</v>
      </c>
      <c r="D535" s="47">
        <v>1561</v>
      </c>
      <c r="E535" s="48">
        <v>231</v>
      </c>
    </row>
    <row r="536" spans="1:5" x14ac:dyDescent="0.3">
      <c r="A536" s="45" t="s">
        <v>10</v>
      </c>
      <c r="B536" s="46" t="s">
        <v>36</v>
      </c>
      <c r="C536" s="46" t="s">
        <v>33</v>
      </c>
      <c r="D536" s="47">
        <v>6244</v>
      </c>
      <c r="E536" s="48">
        <v>438</v>
      </c>
    </row>
    <row r="537" spans="1:5" x14ac:dyDescent="0.3">
      <c r="A537" s="45" t="s">
        <v>5</v>
      </c>
      <c r="B537" s="46" t="s">
        <v>39</v>
      </c>
      <c r="C537" s="46" t="s">
        <v>15</v>
      </c>
      <c r="D537" s="47">
        <v>7014</v>
      </c>
      <c r="E537" s="48">
        <v>30</v>
      </c>
    </row>
    <row r="538" spans="1:5" x14ac:dyDescent="0.3">
      <c r="A538" s="45" t="s">
        <v>7</v>
      </c>
      <c r="B538" s="46" t="s">
        <v>37</v>
      </c>
      <c r="C538" s="46" t="s">
        <v>32</v>
      </c>
      <c r="D538" s="47">
        <v>3710</v>
      </c>
      <c r="E538" s="48">
        <v>219</v>
      </c>
    </row>
    <row r="539" spans="1:5" x14ac:dyDescent="0.3">
      <c r="A539" s="45" t="s">
        <v>3</v>
      </c>
      <c r="B539" s="46" t="s">
        <v>38</v>
      </c>
      <c r="C539" s="46" t="s">
        <v>27</v>
      </c>
      <c r="D539" s="47">
        <v>3234</v>
      </c>
      <c r="E539" s="48">
        <v>234</v>
      </c>
    </row>
    <row r="540" spans="1:5" x14ac:dyDescent="0.3">
      <c r="A540" s="45" t="s">
        <v>3</v>
      </c>
      <c r="B540" s="46" t="s">
        <v>36</v>
      </c>
      <c r="C540" s="46" t="s">
        <v>18</v>
      </c>
      <c r="D540" s="47">
        <v>3892</v>
      </c>
      <c r="E540" s="48">
        <v>183</v>
      </c>
    </row>
    <row r="541" spans="1:5" x14ac:dyDescent="0.3">
      <c r="A541" s="45" t="s">
        <v>6</v>
      </c>
      <c r="B541" s="46" t="s">
        <v>37</v>
      </c>
      <c r="C541" s="46" t="s">
        <v>4</v>
      </c>
      <c r="D541" s="47">
        <v>644</v>
      </c>
      <c r="E541" s="48">
        <v>186</v>
      </c>
    </row>
    <row r="542" spans="1:5" x14ac:dyDescent="0.3">
      <c r="A542" s="45" t="s">
        <v>5</v>
      </c>
      <c r="B542" s="46" t="s">
        <v>35</v>
      </c>
      <c r="C542" s="46" t="s">
        <v>25</v>
      </c>
      <c r="D542" s="47">
        <v>3864</v>
      </c>
      <c r="E542" s="48">
        <v>171</v>
      </c>
    </row>
    <row r="543" spans="1:5" x14ac:dyDescent="0.3">
      <c r="A543" s="45" t="s">
        <v>3</v>
      </c>
      <c r="B543" s="46" t="s">
        <v>39</v>
      </c>
      <c r="C543" s="46" t="s">
        <v>18</v>
      </c>
      <c r="D543" s="47">
        <v>2765</v>
      </c>
      <c r="E543" s="48">
        <v>141</v>
      </c>
    </row>
    <row r="544" spans="1:5" x14ac:dyDescent="0.3">
      <c r="A544" s="45" t="s">
        <v>10</v>
      </c>
      <c r="B544" s="46" t="s">
        <v>34</v>
      </c>
      <c r="C544" s="46" t="s">
        <v>24</v>
      </c>
      <c r="D544" s="47">
        <v>4543</v>
      </c>
      <c r="E544" s="48">
        <v>327</v>
      </c>
    </row>
    <row r="545" spans="1:5" x14ac:dyDescent="0.3">
      <c r="A545" s="45" t="s">
        <v>9</v>
      </c>
      <c r="B545" s="46" t="s">
        <v>39</v>
      </c>
      <c r="C545" s="46" t="s">
        <v>20</v>
      </c>
      <c r="D545" s="47">
        <v>371</v>
      </c>
      <c r="E545" s="48">
        <v>186</v>
      </c>
    </row>
    <row r="546" spans="1:5" x14ac:dyDescent="0.3">
      <c r="A546" s="45" t="s">
        <v>8</v>
      </c>
      <c r="B546" s="46" t="s">
        <v>34</v>
      </c>
      <c r="C546" s="46" t="s">
        <v>29</v>
      </c>
      <c r="D546" s="47">
        <v>4480</v>
      </c>
      <c r="E546" s="48">
        <v>171</v>
      </c>
    </row>
    <row r="547" spans="1:5" x14ac:dyDescent="0.3">
      <c r="A547" s="45" t="s">
        <v>3</v>
      </c>
      <c r="B547" s="46" t="s">
        <v>38</v>
      </c>
      <c r="C547" s="46" t="s">
        <v>15</v>
      </c>
      <c r="D547" s="47">
        <v>1904</v>
      </c>
      <c r="E547" s="48">
        <v>51</v>
      </c>
    </row>
    <row r="548" spans="1:5" x14ac:dyDescent="0.3">
      <c r="A548" s="45" t="s">
        <v>40</v>
      </c>
      <c r="B548" s="46" t="s">
        <v>35</v>
      </c>
      <c r="C548" s="46" t="s">
        <v>25</v>
      </c>
      <c r="D548" s="47">
        <v>756</v>
      </c>
      <c r="E548" s="48">
        <v>411</v>
      </c>
    </row>
    <row r="549" spans="1:5" x14ac:dyDescent="0.3">
      <c r="A549" s="45" t="s">
        <v>8</v>
      </c>
      <c r="B549" s="46" t="s">
        <v>35</v>
      </c>
      <c r="C549" s="46" t="s">
        <v>24</v>
      </c>
      <c r="D549" s="47">
        <v>4774</v>
      </c>
      <c r="E549" s="48">
        <v>96</v>
      </c>
    </row>
    <row r="550" spans="1:5" x14ac:dyDescent="0.3">
      <c r="A550" s="45" t="s">
        <v>6</v>
      </c>
      <c r="B550" s="46" t="s">
        <v>39</v>
      </c>
      <c r="C550" s="46" t="s">
        <v>28</v>
      </c>
      <c r="D550" s="47">
        <v>84</v>
      </c>
      <c r="E550" s="48">
        <v>222</v>
      </c>
    </row>
    <row r="551" spans="1:5" x14ac:dyDescent="0.3">
      <c r="A551" s="45" t="s">
        <v>3</v>
      </c>
      <c r="B551" s="46" t="s">
        <v>36</v>
      </c>
      <c r="C551" s="46" t="s">
        <v>15</v>
      </c>
      <c r="D551" s="47">
        <v>6489</v>
      </c>
      <c r="E551" s="48">
        <v>147</v>
      </c>
    </row>
    <row r="552" spans="1:5" x14ac:dyDescent="0.3">
      <c r="A552" s="45" t="s">
        <v>3</v>
      </c>
      <c r="B552" s="46" t="s">
        <v>38</v>
      </c>
      <c r="C552" s="46" t="s">
        <v>4</v>
      </c>
      <c r="D552" s="47">
        <v>2142</v>
      </c>
      <c r="E552" s="48">
        <v>105</v>
      </c>
    </row>
    <row r="553" spans="1:5" x14ac:dyDescent="0.3">
      <c r="A553" s="45" t="s">
        <v>5</v>
      </c>
      <c r="B553" s="46" t="s">
        <v>38</v>
      </c>
      <c r="C553" s="46" t="s">
        <v>21</v>
      </c>
      <c r="D553" s="47">
        <v>175</v>
      </c>
      <c r="E553" s="48">
        <v>66</v>
      </c>
    </row>
    <row r="554" spans="1:5" x14ac:dyDescent="0.3">
      <c r="A554" s="45" t="s">
        <v>8</v>
      </c>
      <c r="B554" s="46" t="s">
        <v>35</v>
      </c>
      <c r="C554" s="46" t="s">
        <v>23</v>
      </c>
      <c r="D554" s="47">
        <v>4284</v>
      </c>
      <c r="E554" s="48">
        <v>0</v>
      </c>
    </row>
    <row r="555" spans="1:5" x14ac:dyDescent="0.3">
      <c r="A555" s="45" t="s">
        <v>8</v>
      </c>
      <c r="B555" s="46" t="s">
        <v>36</v>
      </c>
      <c r="C555" s="46" t="s">
        <v>13</v>
      </c>
      <c r="D555" s="47">
        <v>2583</v>
      </c>
      <c r="E555" s="48">
        <v>438</v>
      </c>
    </row>
    <row r="556" spans="1:5" x14ac:dyDescent="0.3">
      <c r="A556" s="45" t="s">
        <v>9</v>
      </c>
      <c r="B556" s="46" t="s">
        <v>38</v>
      </c>
      <c r="C556" s="46" t="s">
        <v>27</v>
      </c>
      <c r="D556" s="47">
        <v>8099</v>
      </c>
      <c r="E556" s="48">
        <v>123</v>
      </c>
    </row>
    <row r="557" spans="1:5" x14ac:dyDescent="0.3">
      <c r="A557" s="45" t="s">
        <v>10</v>
      </c>
      <c r="B557" s="46" t="s">
        <v>34</v>
      </c>
      <c r="C557" s="46" t="s">
        <v>14</v>
      </c>
      <c r="D557" s="47">
        <v>1449</v>
      </c>
      <c r="E557" s="48">
        <v>111</v>
      </c>
    </row>
    <row r="558" spans="1:5" x14ac:dyDescent="0.3">
      <c r="A558" s="45" t="s">
        <v>7</v>
      </c>
      <c r="B558" s="46" t="s">
        <v>36</v>
      </c>
      <c r="C558" s="46" t="s">
        <v>21</v>
      </c>
      <c r="D558" s="47">
        <v>42</v>
      </c>
      <c r="E558" s="48">
        <v>72</v>
      </c>
    </row>
    <row r="559" spans="1:5" x14ac:dyDescent="0.3">
      <c r="A559" s="45" t="s">
        <v>6</v>
      </c>
      <c r="B559" s="46" t="s">
        <v>36</v>
      </c>
      <c r="C559" s="46" t="s">
        <v>26</v>
      </c>
      <c r="D559" s="47">
        <v>7035</v>
      </c>
      <c r="E559" s="48">
        <v>15</v>
      </c>
    </row>
    <row r="560" spans="1:5" x14ac:dyDescent="0.3">
      <c r="A560" s="45" t="s">
        <v>41</v>
      </c>
      <c r="B560" s="46" t="s">
        <v>39</v>
      </c>
      <c r="C560" s="46" t="s">
        <v>16</v>
      </c>
      <c r="D560" s="47">
        <v>105</v>
      </c>
      <c r="E560" s="48">
        <v>318</v>
      </c>
    </row>
    <row r="561" spans="1:5" x14ac:dyDescent="0.3">
      <c r="A561" s="45" t="s">
        <v>5</v>
      </c>
      <c r="B561" s="46" t="s">
        <v>38</v>
      </c>
      <c r="C561" s="46" t="s">
        <v>4</v>
      </c>
      <c r="D561" s="47">
        <v>5642</v>
      </c>
      <c r="E561" s="48">
        <v>93</v>
      </c>
    </row>
    <row r="562" spans="1:5" x14ac:dyDescent="0.3">
      <c r="A562" s="45" t="s">
        <v>40</v>
      </c>
      <c r="B562" s="46" t="s">
        <v>34</v>
      </c>
      <c r="C562" s="46" t="s">
        <v>16</v>
      </c>
      <c r="D562" s="47">
        <v>175</v>
      </c>
      <c r="E562" s="48">
        <v>330</v>
      </c>
    </row>
    <row r="563" spans="1:5" x14ac:dyDescent="0.3">
      <c r="A563" s="45" t="s">
        <v>5</v>
      </c>
      <c r="B563" s="46" t="s">
        <v>36</v>
      </c>
      <c r="C563" s="46" t="s">
        <v>15</v>
      </c>
      <c r="D563" s="47">
        <v>1981</v>
      </c>
      <c r="E563" s="48">
        <v>372</v>
      </c>
    </row>
    <row r="564" spans="1:5" x14ac:dyDescent="0.3">
      <c r="A564" s="45" t="s">
        <v>5</v>
      </c>
      <c r="B564" s="46" t="s">
        <v>37</v>
      </c>
      <c r="C564" s="46" t="s">
        <v>19</v>
      </c>
      <c r="D564" s="47">
        <v>1036</v>
      </c>
      <c r="E564" s="48">
        <v>84</v>
      </c>
    </row>
    <row r="565" spans="1:5" x14ac:dyDescent="0.3">
      <c r="A565" s="45" t="s">
        <v>41</v>
      </c>
      <c r="B565" s="46" t="s">
        <v>38</v>
      </c>
      <c r="C565" s="46" t="s">
        <v>21</v>
      </c>
      <c r="D565" s="47">
        <v>1470</v>
      </c>
      <c r="E565" s="48">
        <v>189</v>
      </c>
    </row>
    <row r="566" spans="1:5" x14ac:dyDescent="0.3">
      <c r="A566" s="45" t="s">
        <v>41</v>
      </c>
      <c r="B566" s="46" t="s">
        <v>35</v>
      </c>
      <c r="C566" s="46" t="s">
        <v>31</v>
      </c>
      <c r="D566" s="47">
        <v>9058</v>
      </c>
      <c r="E566" s="48">
        <v>60</v>
      </c>
    </row>
    <row r="567" spans="1:5" x14ac:dyDescent="0.3">
      <c r="A567" s="45" t="s">
        <v>40</v>
      </c>
      <c r="B567" s="46" t="s">
        <v>39</v>
      </c>
      <c r="C567" s="46" t="s">
        <v>16</v>
      </c>
      <c r="D567" s="47">
        <v>3885</v>
      </c>
      <c r="E567" s="48">
        <v>357</v>
      </c>
    </row>
    <row r="568" spans="1:5" x14ac:dyDescent="0.3">
      <c r="A568" s="45" t="s">
        <v>9</v>
      </c>
      <c r="B568" s="46" t="s">
        <v>35</v>
      </c>
      <c r="C568" s="46" t="s">
        <v>23</v>
      </c>
      <c r="D568" s="47">
        <v>3689</v>
      </c>
      <c r="E568" s="48">
        <v>75</v>
      </c>
    </row>
    <row r="569" spans="1:5" x14ac:dyDescent="0.3">
      <c r="A569" s="45" t="s">
        <v>40</v>
      </c>
      <c r="B569" s="46" t="s">
        <v>35</v>
      </c>
      <c r="C569" s="46" t="s">
        <v>13</v>
      </c>
      <c r="D569" s="47">
        <v>1358</v>
      </c>
      <c r="E569" s="48">
        <v>60</v>
      </c>
    </row>
    <row r="570" spans="1:5" x14ac:dyDescent="0.3">
      <c r="A570" s="45" t="s">
        <v>3</v>
      </c>
      <c r="B570" s="46" t="s">
        <v>38</v>
      </c>
      <c r="C570" s="46" t="s">
        <v>33</v>
      </c>
      <c r="D570" s="47">
        <v>6797</v>
      </c>
      <c r="E570" s="48">
        <v>324</v>
      </c>
    </row>
    <row r="571" spans="1:5" x14ac:dyDescent="0.3">
      <c r="A571" s="45" t="s">
        <v>8</v>
      </c>
      <c r="B571" s="46" t="s">
        <v>35</v>
      </c>
      <c r="C571" s="46" t="s">
        <v>15</v>
      </c>
      <c r="D571" s="47">
        <v>1386</v>
      </c>
      <c r="E571" s="48">
        <v>354</v>
      </c>
    </row>
    <row r="572" spans="1:5" x14ac:dyDescent="0.3">
      <c r="A572" s="45" t="s">
        <v>9</v>
      </c>
      <c r="B572" s="46" t="s">
        <v>38</v>
      </c>
      <c r="C572" s="46" t="s">
        <v>21</v>
      </c>
      <c r="D572" s="47">
        <v>6139</v>
      </c>
      <c r="E572" s="48">
        <v>105</v>
      </c>
    </row>
    <row r="573" spans="1:5" x14ac:dyDescent="0.3">
      <c r="A573" s="45" t="s">
        <v>40</v>
      </c>
      <c r="B573" s="46" t="s">
        <v>38</v>
      </c>
      <c r="C573" s="46" t="s">
        <v>16</v>
      </c>
      <c r="D573" s="47">
        <v>861</v>
      </c>
      <c r="E573" s="48">
        <v>162</v>
      </c>
    </row>
    <row r="574" spans="1:5" x14ac:dyDescent="0.3">
      <c r="A574" s="45" t="s">
        <v>7</v>
      </c>
      <c r="B574" s="46" t="s">
        <v>34</v>
      </c>
      <c r="C574" s="46" t="s">
        <v>18</v>
      </c>
      <c r="D574" s="47">
        <v>9527</v>
      </c>
      <c r="E574" s="48">
        <v>57</v>
      </c>
    </row>
    <row r="575" spans="1:5" x14ac:dyDescent="0.3">
      <c r="A575" s="45" t="s">
        <v>9</v>
      </c>
      <c r="B575" s="46" t="s">
        <v>35</v>
      </c>
      <c r="C575" s="46" t="s">
        <v>18</v>
      </c>
      <c r="D575" s="47">
        <v>6958</v>
      </c>
      <c r="E575" s="48">
        <v>57</v>
      </c>
    </row>
    <row r="576" spans="1:5" x14ac:dyDescent="0.3">
      <c r="A576" s="45" t="s">
        <v>5</v>
      </c>
      <c r="B576" s="46" t="s">
        <v>35</v>
      </c>
      <c r="C576" s="46" t="s">
        <v>32</v>
      </c>
      <c r="D576" s="47">
        <v>959</v>
      </c>
      <c r="E576" s="48">
        <v>135</v>
      </c>
    </row>
    <row r="577" spans="1:5" x14ac:dyDescent="0.3">
      <c r="A577" s="45" t="s">
        <v>40</v>
      </c>
      <c r="B577" s="46" t="s">
        <v>36</v>
      </c>
      <c r="C577" s="46" t="s">
        <v>32</v>
      </c>
      <c r="D577" s="47">
        <v>1589</v>
      </c>
      <c r="E577" s="48">
        <v>93</v>
      </c>
    </row>
    <row r="578" spans="1:5" x14ac:dyDescent="0.3">
      <c r="A578" s="45" t="s">
        <v>3</v>
      </c>
      <c r="B578" s="46" t="s">
        <v>39</v>
      </c>
      <c r="C578" s="46" t="s">
        <v>15</v>
      </c>
      <c r="D578" s="47">
        <v>973</v>
      </c>
      <c r="E578" s="48">
        <v>51</v>
      </c>
    </row>
    <row r="579" spans="1:5" x14ac:dyDescent="0.3">
      <c r="A579" s="45" t="s">
        <v>41</v>
      </c>
      <c r="B579" s="46" t="s">
        <v>35</v>
      </c>
      <c r="C579" s="46" t="s">
        <v>29</v>
      </c>
      <c r="D579" s="47">
        <v>5096</v>
      </c>
      <c r="E579" s="48">
        <v>75</v>
      </c>
    </row>
    <row r="580" spans="1:5" x14ac:dyDescent="0.3">
      <c r="A580" s="45" t="s">
        <v>6</v>
      </c>
      <c r="B580" s="46" t="s">
        <v>38</v>
      </c>
      <c r="C580" s="46" t="s">
        <v>28</v>
      </c>
      <c r="D580" s="47">
        <v>5936</v>
      </c>
      <c r="E580" s="48">
        <v>204</v>
      </c>
    </row>
    <row r="581" spans="1:5" x14ac:dyDescent="0.3">
      <c r="A581" s="45" t="s">
        <v>9</v>
      </c>
      <c r="B581" s="46" t="s">
        <v>36</v>
      </c>
      <c r="C581" s="46" t="s">
        <v>26</v>
      </c>
      <c r="D581" s="47">
        <v>4242</v>
      </c>
      <c r="E581" s="48">
        <v>75</v>
      </c>
    </row>
    <row r="582" spans="1:5" x14ac:dyDescent="0.3">
      <c r="A582" s="45" t="s">
        <v>2</v>
      </c>
      <c r="B582" s="46" t="s">
        <v>35</v>
      </c>
      <c r="C582" s="46" t="s">
        <v>28</v>
      </c>
      <c r="D582" s="47">
        <v>11025</v>
      </c>
      <c r="E582" s="48">
        <v>3</v>
      </c>
    </row>
    <row r="583" spans="1:5" x14ac:dyDescent="0.3">
      <c r="A583" s="45" t="s">
        <v>9</v>
      </c>
      <c r="B583" s="46" t="s">
        <v>34</v>
      </c>
      <c r="C583" s="46" t="s">
        <v>22</v>
      </c>
      <c r="D583" s="47">
        <v>1785</v>
      </c>
      <c r="E583" s="48">
        <v>309</v>
      </c>
    </row>
    <row r="584" spans="1:5" x14ac:dyDescent="0.3">
      <c r="A584" s="45" t="s">
        <v>8</v>
      </c>
      <c r="B584" s="46" t="s">
        <v>38</v>
      </c>
      <c r="C584" s="46" t="s">
        <v>4</v>
      </c>
      <c r="D584" s="47">
        <v>2905</v>
      </c>
      <c r="E584" s="48">
        <v>456</v>
      </c>
    </row>
    <row r="585" spans="1:5" x14ac:dyDescent="0.3">
      <c r="A585" s="45" t="s">
        <v>9</v>
      </c>
      <c r="B585" s="46" t="s">
        <v>36</v>
      </c>
      <c r="C585" s="46" t="s">
        <v>15</v>
      </c>
      <c r="D585" s="47">
        <v>399</v>
      </c>
      <c r="E585" s="48">
        <v>297</v>
      </c>
    </row>
    <row r="586" spans="1:5" x14ac:dyDescent="0.3">
      <c r="A586" s="45" t="s">
        <v>8</v>
      </c>
      <c r="B586" s="46" t="s">
        <v>38</v>
      </c>
      <c r="C586" s="46" t="s">
        <v>33</v>
      </c>
      <c r="D586" s="47">
        <v>7294</v>
      </c>
      <c r="E586" s="48">
        <v>363</v>
      </c>
    </row>
    <row r="587" spans="1:5" x14ac:dyDescent="0.3">
      <c r="A587" s="45" t="s">
        <v>9</v>
      </c>
      <c r="B587" s="46" t="s">
        <v>39</v>
      </c>
      <c r="C587" s="46" t="s">
        <v>26</v>
      </c>
      <c r="D587" s="47">
        <v>1946</v>
      </c>
      <c r="E587" s="48">
        <v>150</v>
      </c>
    </row>
    <row r="588" spans="1:5" x14ac:dyDescent="0.3">
      <c r="A588" s="45" t="s">
        <v>8</v>
      </c>
      <c r="B588" s="46" t="s">
        <v>37</v>
      </c>
      <c r="C588" s="46" t="s">
        <v>14</v>
      </c>
      <c r="D588" s="47">
        <v>2898</v>
      </c>
      <c r="E588" s="48">
        <v>213</v>
      </c>
    </row>
    <row r="589" spans="1:5" x14ac:dyDescent="0.3">
      <c r="A589" s="45" t="s">
        <v>6</v>
      </c>
      <c r="B589" s="46" t="s">
        <v>37</v>
      </c>
      <c r="C589" s="46" t="s">
        <v>17</v>
      </c>
      <c r="D589" s="47">
        <v>1806</v>
      </c>
      <c r="E589" s="48">
        <v>108</v>
      </c>
    </row>
    <row r="590" spans="1:5" x14ac:dyDescent="0.3">
      <c r="A590" s="45" t="s">
        <v>40</v>
      </c>
      <c r="B590" s="46" t="s">
        <v>37</v>
      </c>
      <c r="C590" s="46" t="s">
        <v>21</v>
      </c>
      <c r="D590" s="47">
        <v>1988</v>
      </c>
      <c r="E590" s="48">
        <v>249</v>
      </c>
    </row>
    <row r="591" spans="1:5" x14ac:dyDescent="0.3">
      <c r="A591" s="45" t="s">
        <v>40</v>
      </c>
      <c r="B591" s="46" t="s">
        <v>37</v>
      </c>
      <c r="C591" s="46" t="s">
        <v>4</v>
      </c>
      <c r="D591" s="47">
        <v>3752</v>
      </c>
      <c r="E591" s="48">
        <v>267</v>
      </c>
    </row>
    <row r="592" spans="1:5" x14ac:dyDescent="0.3">
      <c r="A592" s="45" t="s">
        <v>3</v>
      </c>
      <c r="B592" s="46" t="s">
        <v>35</v>
      </c>
      <c r="C592" s="46" t="s">
        <v>21</v>
      </c>
      <c r="D592" s="47">
        <v>12250</v>
      </c>
      <c r="E592" s="48">
        <v>108</v>
      </c>
    </row>
    <row r="593" spans="1:5" x14ac:dyDescent="0.3">
      <c r="A593" s="45" t="s">
        <v>7</v>
      </c>
      <c r="B593" s="46" t="s">
        <v>38</v>
      </c>
      <c r="C593" s="46" t="s">
        <v>21</v>
      </c>
      <c r="D593" s="47">
        <v>98</v>
      </c>
      <c r="E593" s="48">
        <v>282</v>
      </c>
    </row>
    <row r="594" spans="1:5" x14ac:dyDescent="0.3">
      <c r="A594" s="45" t="s">
        <v>7</v>
      </c>
      <c r="B594" s="46" t="s">
        <v>36</v>
      </c>
      <c r="C594" s="46" t="s">
        <v>16</v>
      </c>
      <c r="D594" s="47">
        <v>4151</v>
      </c>
      <c r="E594" s="48">
        <v>93</v>
      </c>
    </row>
    <row r="595" spans="1:5" x14ac:dyDescent="0.3">
      <c r="A595" s="45" t="s">
        <v>2</v>
      </c>
      <c r="B595" s="46" t="s">
        <v>36</v>
      </c>
      <c r="C595" s="46" t="s">
        <v>32</v>
      </c>
      <c r="D595" s="47">
        <v>5397</v>
      </c>
      <c r="E595" s="48">
        <v>42</v>
      </c>
    </row>
    <row r="596" spans="1:5" x14ac:dyDescent="0.3">
      <c r="A596" s="45" t="s">
        <v>8</v>
      </c>
      <c r="B596" s="46" t="s">
        <v>38</v>
      </c>
      <c r="C596" s="46" t="s">
        <v>17</v>
      </c>
      <c r="D596" s="47">
        <v>4529</v>
      </c>
      <c r="E596" s="48">
        <v>204</v>
      </c>
    </row>
    <row r="597" spans="1:5" x14ac:dyDescent="0.3">
      <c r="A597" s="45" t="s">
        <v>10</v>
      </c>
      <c r="B597" s="46" t="s">
        <v>35</v>
      </c>
      <c r="C597" s="46" t="s">
        <v>30</v>
      </c>
      <c r="D597" s="47">
        <v>7112</v>
      </c>
      <c r="E597" s="48">
        <v>126</v>
      </c>
    </row>
    <row r="598" spans="1:5" x14ac:dyDescent="0.3">
      <c r="A598" s="45" t="s">
        <v>7</v>
      </c>
      <c r="B598" s="46" t="s">
        <v>34</v>
      </c>
      <c r="C598" s="46" t="s">
        <v>21</v>
      </c>
      <c r="D598" s="47">
        <v>1288</v>
      </c>
      <c r="E598" s="48">
        <v>303</v>
      </c>
    </row>
    <row r="599" spans="1:5" x14ac:dyDescent="0.3">
      <c r="A599" s="45" t="s">
        <v>5</v>
      </c>
      <c r="B599" s="46" t="s">
        <v>35</v>
      </c>
      <c r="C599" s="46" t="s">
        <v>26</v>
      </c>
      <c r="D599" s="47">
        <v>490</v>
      </c>
      <c r="E599" s="48">
        <v>90</v>
      </c>
    </row>
    <row r="600" spans="1:5" x14ac:dyDescent="0.3">
      <c r="A600" s="45" t="s">
        <v>40</v>
      </c>
      <c r="B600" s="46" t="s">
        <v>37</v>
      </c>
      <c r="C600" s="46" t="s">
        <v>25</v>
      </c>
      <c r="D600" s="47">
        <v>7238</v>
      </c>
      <c r="E600" s="48">
        <v>57</v>
      </c>
    </row>
    <row r="601" spans="1:5" x14ac:dyDescent="0.3">
      <c r="A601" s="45" t="s">
        <v>10</v>
      </c>
      <c r="B601" s="46" t="s">
        <v>39</v>
      </c>
      <c r="C601" s="46" t="s">
        <v>16</v>
      </c>
      <c r="D601" s="47">
        <v>3997</v>
      </c>
      <c r="E601" s="48">
        <v>51</v>
      </c>
    </row>
    <row r="602" spans="1:5" x14ac:dyDescent="0.3">
      <c r="A602" s="45" t="s">
        <v>2</v>
      </c>
      <c r="B602" s="46" t="s">
        <v>34</v>
      </c>
      <c r="C602" s="46" t="s">
        <v>30</v>
      </c>
      <c r="D602" s="47">
        <v>1323</v>
      </c>
      <c r="E602" s="48">
        <v>105</v>
      </c>
    </row>
    <row r="603" spans="1:5" x14ac:dyDescent="0.3">
      <c r="A603" s="45" t="s">
        <v>2</v>
      </c>
      <c r="B603" s="46" t="s">
        <v>36</v>
      </c>
      <c r="C603" s="46" t="s">
        <v>30</v>
      </c>
      <c r="D603" s="47">
        <v>2779</v>
      </c>
      <c r="E603" s="48">
        <v>300</v>
      </c>
    </row>
    <row r="604" spans="1:5" x14ac:dyDescent="0.3">
      <c r="A604" s="45" t="s">
        <v>2</v>
      </c>
      <c r="B604" s="46" t="s">
        <v>37</v>
      </c>
      <c r="C604" s="46" t="s">
        <v>31</v>
      </c>
      <c r="D604" s="47">
        <v>5663</v>
      </c>
      <c r="E604" s="48">
        <v>285</v>
      </c>
    </row>
    <row r="605" spans="1:5" x14ac:dyDescent="0.3">
      <c r="A605" s="45" t="s">
        <v>40</v>
      </c>
      <c r="B605" s="46" t="s">
        <v>34</v>
      </c>
      <c r="C605" s="46" t="s">
        <v>15</v>
      </c>
      <c r="D605" s="47">
        <v>3283</v>
      </c>
      <c r="E605" s="48">
        <v>171</v>
      </c>
    </row>
    <row r="606" spans="1:5" x14ac:dyDescent="0.3">
      <c r="A606" s="45" t="s">
        <v>41</v>
      </c>
      <c r="B606" s="46" t="s">
        <v>36</v>
      </c>
      <c r="C606" s="46" t="s">
        <v>31</v>
      </c>
      <c r="D606" s="47">
        <v>1246</v>
      </c>
      <c r="E606" s="48">
        <v>18</v>
      </c>
    </row>
    <row r="607" spans="1:5" x14ac:dyDescent="0.3">
      <c r="A607" s="45" t="s">
        <v>6</v>
      </c>
      <c r="B607" s="46" t="s">
        <v>34</v>
      </c>
      <c r="C607" s="46" t="s">
        <v>23</v>
      </c>
      <c r="D607" s="47">
        <v>4207</v>
      </c>
      <c r="E607" s="48">
        <v>57</v>
      </c>
    </row>
    <row r="608" spans="1:5" x14ac:dyDescent="0.3">
      <c r="A608" s="45" t="s">
        <v>2</v>
      </c>
      <c r="B608" s="46" t="s">
        <v>34</v>
      </c>
      <c r="C608" s="46" t="s">
        <v>27</v>
      </c>
      <c r="D608" s="47">
        <v>2401</v>
      </c>
      <c r="E608" s="48">
        <v>90</v>
      </c>
    </row>
    <row r="609" spans="1:5" x14ac:dyDescent="0.3">
      <c r="A609" s="45" t="s">
        <v>40</v>
      </c>
      <c r="B609" s="46" t="s">
        <v>37</v>
      </c>
      <c r="C609" s="46" t="s">
        <v>28</v>
      </c>
      <c r="D609" s="47">
        <v>4991</v>
      </c>
      <c r="E609" s="48">
        <v>183</v>
      </c>
    </row>
    <row r="610" spans="1:5" x14ac:dyDescent="0.3">
      <c r="A610" s="45" t="s">
        <v>41</v>
      </c>
      <c r="B610" s="46" t="s">
        <v>39</v>
      </c>
      <c r="C610" s="46" t="s">
        <v>4</v>
      </c>
      <c r="D610" s="47">
        <v>1358</v>
      </c>
      <c r="E610" s="48">
        <v>294</v>
      </c>
    </row>
    <row r="611" spans="1:5" x14ac:dyDescent="0.3">
      <c r="A611" s="45" t="s">
        <v>2</v>
      </c>
      <c r="B611" s="46" t="s">
        <v>38</v>
      </c>
      <c r="C611" s="46" t="s">
        <v>16</v>
      </c>
      <c r="D611" s="47">
        <v>2548</v>
      </c>
      <c r="E611" s="48">
        <v>318</v>
      </c>
    </row>
    <row r="612" spans="1:5" x14ac:dyDescent="0.3">
      <c r="A612" s="45" t="s">
        <v>6</v>
      </c>
      <c r="B612" s="46" t="s">
        <v>35</v>
      </c>
      <c r="C612" s="46" t="s">
        <v>13</v>
      </c>
      <c r="D612" s="47">
        <v>7140</v>
      </c>
      <c r="E612" s="48">
        <v>165</v>
      </c>
    </row>
    <row r="613" spans="1:5" x14ac:dyDescent="0.3">
      <c r="A613" s="45" t="s">
        <v>3</v>
      </c>
      <c r="B613" s="46" t="s">
        <v>39</v>
      </c>
      <c r="C613" s="46" t="s">
        <v>27</v>
      </c>
      <c r="D613" s="47">
        <v>6279</v>
      </c>
      <c r="E613" s="48">
        <v>288</v>
      </c>
    </row>
    <row r="614" spans="1:5" x14ac:dyDescent="0.3">
      <c r="A614" s="45" t="s">
        <v>6</v>
      </c>
      <c r="B614" s="46" t="s">
        <v>39</v>
      </c>
      <c r="C614" s="46" t="s">
        <v>31</v>
      </c>
      <c r="D614" s="47">
        <v>6013</v>
      </c>
      <c r="E614" s="48">
        <v>9</v>
      </c>
    </row>
    <row r="615" spans="1:5" x14ac:dyDescent="0.3">
      <c r="A615" s="45" t="s">
        <v>3</v>
      </c>
      <c r="B615" s="46" t="s">
        <v>36</v>
      </c>
      <c r="C615" s="46" t="s">
        <v>31</v>
      </c>
      <c r="D615" s="47">
        <v>8995</v>
      </c>
      <c r="E615" s="48">
        <v>48</v>
      </c>
    </row>
    <row r="616" spans="1:5" x14ac:dyDescent="0.3">
      <c r="A616" s="45" t="s">
        <v>2</v>
      </c>
      <c r="B616" s="46" t="s">
        <v>39</v>
      </c>
      <c r="C616" s="46" t="s">
        <v>18</v>
      </c>
      <c r="D616" s="47">
        <v>6594</v>
      </c>
      <c r="E616" s="48">
        <v>3</v>
      </c>
    </row>
    <row r="617" spans="1:5" x14ac:dyDescent="0.3">
      <c r="A617" s="45" t="s">
        <v>5</v>
      </c>
      <c r="B617" s="46" t="s">
        <v>35</v>
      </c>
      <c r="C617" s="46" t="s">
        <v>33</v>
      </c>
      <c r="D617" s="47">
        <v>42</v>
      </c>
      <c r="E617" s="48">
        <v>177</v>
      </c>
    </row>
    <row r="618" spans="1:5" x14ac:dyDescent="0.3">
      <c r="A618" s="45" t="s">
        <v>7</v>
      </c>
      <c r="B618" s="46" t="s">
        <v>37</v>
      </c>
      <c r="C618" s="46" t="s">
        <v>15</v>
      </c>
      <c r="D618" s="47">
        <v>3003</v>
      </c>
      <c r="E618" s="48">
        <v>132</v>
      </c>
    </row>
    <row r="619" spans="1:5" x14ac:dyDescent="0.3">
      <c r="A619" s="45" t="s">
        <v>10</v>
      </c>
      <c r="B619" s="46" t="s">
        <v>37</v>
      </c>
      <c r="C619" s="46" t="s">
        <v>13</v>
      </c>
      <c r="D619" s="47">
        <v>4123</v>
      </c>
      <c r="E619" s="48">
        <v>135</v>
      </c>
    </row>
    <row r="620" spans="1:5" x14ac:dyDescent="0.3">
      <c r="A620" s="45" t="s">
        <v>6</v>
      </c>
      <c r="B620" s="46" t="s">
        <v>34</v>
      </c>
      <c r="C620" s="46" t="s">
        <v>18</v>
      </c>
      <c r="D620" s="47">
        <v>6139</v>
      </c>
      <c r="E620" s="48">
        <v>138</v>
      </c>
    </row>
    <row r="621" spans="1:5" x14ac:dyDescent="0.3">
      <c r="A621" s="45" t="s">
        <v>10</v>
      </c>
      <c r="B621" s="46" t="s">
        <v>36</v>
      </c>
      <c r="C621" s="46" t="s">
        <v>31</v>
      </c>
      <c r="D621" s="47">
        <v>1722</v>
      </c>
      <c r="E621" s="48">
        <v>57</v>
      </c>
    </row>
    <row r="622" spans="1:5" x14ac:dyDescent="0.3">
      <c r="A622" s="45" t="s">
        <v>9</v>
      </c>
      <c r="B622" s="46" t="s">
        <v>39</v>
      </c>
      <c r="C622" s="46" t="s">
        <v>33</v>
      </c>
      <c r="D622" s="47">
        <v>6790</v>
      </c>
      <c r="E622" s="48">
        <v>228</v>
      </c>
    </row>
    <row r="623" spans="1:5" x14ac:dyDescent="0.3">
      <c r="A623" s="45" t="s">
        <v>2</v>
      </c>
      <c r="B623" s="46" t="s">
        <v>38</v>
      </c>
      <c r="C623" s="46" t="s">
        <v>18</v>
      </c>
      <c r="D623" s="47">
        <v>854</v>
      </c>
      <c r="E623" s="48">
        <v>108</v>
      </c>
    </row>
    <row r="624" spans="1:5" x14ac:dyDescent="0.3">
      <c r="A624" s="45" t="s">
        <v>10</v>
      </c>
      <c r="B624" s="46" t="s">
        <v>35</v>
      </c>
      <c r="C624" s="46" t="s">
        <v>25</v>
      </c>
      <c r="D624" s="47">
        <v>6244</v>
      </c>
      <c r="E624" s="48">
        <v>204</v>
      </c>
    </row>
    <row r="625" spans="1:5" x14ac:dyDescent="0.3">
      <c r="A625" s="45" t="s">
        <v>40</v>
      </c>
      <c r="B625" s="46" t="s">
        <v>38</v>
      </c>
      <c r="C625" s="46" t="s">
        <v>28</v>
      </c>
      <c r="D625" s="47">
        <v>6958</v>
      </c>
      <c r="E625" s="48">
        <v>204</v>
      </c>
    </row>
    <row r="626" spans="1:5" x14ac:dyDescent="0.3">
      <c r="A626" s="45" t="s">
        <v>41</v>
      </c>
      <c r="B626" s="46" t="s">
        <v>37</v>
      </c>
      <c r="C626" s="46" t="s">
        <v>28</v>
      </c>
      <c r="D626" s="47">
        <v>4333</v>
      </c>
      <c r="E626" s="48">
        <v>120</v>
      </c>
    </row>
    <row r="627" spans="1:5" x14ac:dyDescent="0.3">
      <c r="A627" s="45" t="s">
        <v>6</v>
      </c>
      <c r="B627" s="46" t="s">
        <v>35</v>
      </c>
      <c r="C627" s="46" t="s">
        <v>25</v>
      </c>
      <c r="D627" s="47">
        <v>10129</v>
      </c>
      <c r="E627" s="48">
        <v>42</v>
      </c>
    </row>
    <row r="628" spans="1:5" x14ac:dyDescent="0.3">
      <c r="A628" s="45" t="s">
        <v>3</v>
      </c>
      <c r="B628" s="46" t="s">
        <v>35</v>
      </c>
      <c r="C628" s="46" t="s">
        <v>13</v>
      </c>
      <c r="D628" s="47">
        <v>1848</v>
      </c>
      <c r="E628" s="48">
        <v>132</v>
      </c>
    </row>
    <row r="629" spans="1:5" x14ac:dyDescent="0.3">
      <c r="A629" s="45" t="s">
        <v>2</v>
      </c>
      <c r="B629" s="46" t="s">
        <v>39</v>
      </c>
      <c r="C629" s="46" t="s">
        <v>31</v>
      </c>
      <c r="D629" s="47">
        <v>4144</v>
      </c>
      <c r="E629" s="48">
        <v>24</v>
      </c>
    </row>
    <row r="630" spans="1:5" x14ac:dyDescent="0.3">
      <c r="A630" s="45" t="s">
        <v>10</v>
      </c>
      <c r="B630" s="46" t="s">
        <v>37</v>
      </c>
      <c r="C630" s="46" t="s">
        <v>22</v>
      </c>
      <c r="D630" s="47">
        <v>3990</v>
      </c>
      <c r="E630" s="48">
        <v>45</v>
      </c>
    </row>
    <row r="631" spans="1:5" x14ac:dyDescent="0.3">
      <c r="A631" s="45" t="s">
        <v>9</v>
      </c>
      <c r="B631" s="46" t="s">
        <v>38</v>
      </c>
      <c r="C631" s="46" t="s">
        <v>14</v>
      </c>
      <c r="D631" s="47">
        <v>1099</v>
      </c>
      <c r="E631" s="48">
        <v>69</v>
      </c>
    </row>
    <row r="632" spans="1:5" x14ac:dyDescent="0.3">
      <c r="A632" s="45" t="s">
        <v>10</v>
      </c>
      <c r="B632" s="46" t="s">
        <v>38</v>
      </c>
      <c r="C632" s="46" t="s">
        <v>20</v>
      </c>
      <c r="D632" s="47">
        <v>2107</v>
      </c>
      <c r="E632" s="48">
        <v>114</v>
      </c>
    </row>
    <row r="633" spans="1:5" x14ac:dyDescent="0.3">
      <c r="A633" s="45" t="s">
        <v>9</v>
      </c>
      <c r="B633" s="46" t="s">
        <v>35</v>
      </c>
      <c r="C633" s="46" t="s">
        <v>20</v>
      </c>
      <c r="D633" s="47">
        <v>2569</v>
      </c>
      <c r="E633" s="48">
        <v>222</v>
      </c>
    </row>
    <row r="634" spans="1:5" x14ac:dyDescent="0.3">
      <c r="A634" s="45" t="s">
        <v>9</v>
      </c>
      <c r="B634" s="46" t="s">
        <v>35</v>
      </c>
      <c r="C634" s="46" t="s">
        <v>19</v>
      </c>
      <c r="D634" s="47">
        <v>665</v>
      </c>
      <c r="E634" s="48">
        <v>249</v>
      </c>
    </row>
    <row r="635" spans="1:5" x14ac:dyDescent="0.3">
      <c r="A635" s="45" t="s">
        <v>7</v>
      </c>
      <c r="B635" s="46" t="s">
        <v>34</v>
      </c>
      <c r="C635" s="46" t="s">
        <v>22</v>
      </c>
      <c r="D635" s="47">
        <v>6286</v>
      </c>
      <c r="E635" s="48">
        <v>36</v>
      </c>
    </row>
    <row r="636" spans="1:5" x14ac:dyDescent="0.3">
      <c r="A636" s="45" t="s">
        <v>7</v>
      </c>
      <c r="B636" s="46" t="s">
        <v>34</v>
      </c>
      <c r="C636" s="46" t="s">
        <v>16</v>
      </c>
      <c r="D636" s="47">
        <v>1330</v>
      </c>
      <c r="E636" s="48">
        <v>186</v>
      </c>
    </row>
    <row r="637" spans="1:5" x14ac:dyDescent="0.3">
      <c r="A637" s="45" t="s">
        <v>10</v>
      </c>
      <c r="B637" s="46" t="s">
        <v>35</v>
      </c>
      <c r="C637" s="46" t="s">
        <v>22</v>
      </c>
      <c r="D637" s="47">
        <v>8778</v>
      </c>
      <c r="E637" s="48">
        <v>54</v>
      </c>
    </row>
    <row r="638" spans="1:5" x14ac:dyDescent="0.3">
      <c r="A638" s="45" t="s">
        <v>41</v>
      </c>
      <c r="B638" s="46" t="s">
        <v>35</v>
      </c>
      <c r="C638" s="46" t="s">
        <v>30</v>
      </c>
      <c r="D638" s="47">
        <v>3976</v>
      </c>
      <c r="E638" s="48">
        <v>252</v>
      </c>
    </row>
    <row r="639" spans="1:5" x14ac:dyDescent="0.3">
      <c r="A639" s="45" t="s">
        <v>2</v>
      </c>
      <c r="B639" s="46" t="s">
        <v>38</v>
      </c>
      <c r="C639" s="46" t="s">
        <v>29</v>
      </c>
      <c r="D639" s="47">
        <v>6265</v>
      </c>
      <c r="E639" s="48">
        <v>135</v>
      </c>
    </row>
    <row r="640" spans="1:5" x14ac:dyDescent="0.3">
      <c r="A640" s="45" t="s">
        <v>6</v>
      </c>
      <c r="B640" s="46" t="s">
        <v>35</v>
      </c>
      <c r="C640" s="46" t="s">
        <v>18</v>
      </c>
      <c r="D640" s="47">
        <v>9289</v>
      </c>
      <c r="E640" s="48">
        <v>66</v>
      </c>
    </row>
    <row r="641" spans="1:5" x14ac:dyDescent="0.3">
      <c r="A641" s="45" t="s">
        <v>9</v>
      </c>
      <c r="B641" s="46" t="s">
        <v>35</v>
      </c>
      <c r="C641" s="46" t="s">
        <v>32</v>
      </c>
      <c r="D641" s="47">
        <v>3598</v>
      </c>
      <c r="E641" s="48">
        <v>228</v>
      </c>
    </row>
    <row r="642" spans="1:5" x14ac:dyDescent="0.3">
      <c r="A642" s="45" t="s">
        <v>10</v>
      </c>
      <c r="B642" s="46" t="s">
        <v>35</v>
      </c>
      <c r="C642" s="46" t="s">
        <v>27</v>
      </c>
      <c r="D642" s="47">
        <v>3416</v>
      </c>
      <c r="E642" s="48">
        <v>108</v>
      </c>
    </row>
    <row r="643" spans="1:5" x14ac:dyDescent="0.3">
      <c r="A643" s="45" t="s">
        <v>10</v>
      </c>
      <c r="B643" s="46" t="s">
        <v>38</v>
      </c>
      <c r="C643" s="46" t="s">
        <v>30</v>
      </c>
      <c r="D643" s="47">
        <v>924</v>
      </c>
      <c r="E643" s="48">
        <v>21</v>
      </c>
    </row>
    <row r="644" spans="1:5" x14ac:dyDescent="0.3">
      <c r="A644" s="45" t="s">
        <v>5</v>
      </c>
      <c r="B644" s="46" t="s">
        <v>39</v>
      </c>
      <c r="C644" s="46" t="s">
        <v>16</v>
      </c>
      <c r="D644" s="47">
        <v>9492</v>
      </c>
      <c r="E644" s="48">
        <v>3</v>
      </c>
    </row>
    <row r="645" spans="1:5" x14ac:dyDescent="0.3">
      <c r="A645" s="45" t="s">
        <v>8</v>
      </c>
      <c r="B645" s="46" t="s">
        <v>36</v>
      </c>
      <c r="C645" s="46" t="s">
        <v>16</v>
      </c>
      <c r="D645" s="47">
        <v>5026</v>
      </c>
      <c r="E645" s="48">
        <v>168</v>
      </c>
    </row>
    <row r="646" spans="1:5" x14ac:dyDescent="0.3">
      <c r="A646" s="45" t="s">
        <v>10</v>
      </c>
      <c r="B646" s="46" t="s">
        <v>36</v>
      </c>
      <c r="C646" s="46" t="s">
        <v>30</v>
      </c>
      <c r="D646" s="47">
        <v>3234</v>
      </c>
      <c r="E646" s="48">
        <v>15</v>
      </c>
    </row>
    <row r="647" spans="1:5" x14ac:dyDescent="0.3">
      <c r="A647" s="45" t="s">
        <v>6</v>
      </c>
      <c r="B647" s="46" t="s">
        <v>34</v>
      </c>
      <c r="C647" s="46" t="s">
        <v>14</v>
      </c>
      <c r="D647" s="47">
        <v>7105</v>
      </c>
      <c r="E647" s="48">
        <v>429</v>
      </c>
    </row>
    <row r="648" spans="1:5" x14ac:dyDescent="0.3">
      <c r="A648" s="45" t="s">
        <v>9</v>
      </c>
      <c r="B648" s="46" t="s">
        <v>36</v>
      </c>
      <c r="C648" s="46" t="s">
        <v>21</v>
      </c>
      <c r="D648" s="47">
        <v>2870</v>
      </c>
      <c r="E648" s="48">
        <v>18</v>
      </c>
    </row>
    <row r="649" spans="1:5" x14ac:dyDescent="0.3">
      <c r="A649" s="45" t="s">
        <v>2</v>
      </c>
      <c r="B649" s="46" t="s">
        <v>39</v>
      </c>
      <c r="C649" s="46" t="s">
        <v>33</v>
      </c>
      <c r="D649" s="47">
        <v>4018</v>
      </c>
      <c r="E649" s="48">
        <v>126</v>
      </c>
    </row>
    <row r="650" spans="1:5" x14ac:dyDescent="0.3">
      <c r="A650" s="45" t="s">
        <v>41</v>
      </c>
      <c r="B650" s="46" t="s">
        <v>37</v>
      </c>
      <c r="C650" s="46" t="s">
        <v>15</v>
      </c>
      <c r="D650" s="47">
        <v>714</v>
      </c>
      <c r="E650" s="48">
        <v>231</v>
      </c>
    </row>
    <row r="651" spans="1:5" x14ac:dyDescent="0.3">
      <c r="A651" s="49" t="s">
        <v>9</v>
      </c>
      <c r="B651" s="50" t="s">
        <v>38</v>
      </c>
      <c r="C651" s="50" t="s">
        <v>25</v>
      </c>
      <c r="D651" s="51">
        <v>3850</v>
      </c>
      <c r="E651" s="52">
        <v>102</v>
      </c>
    </row>
    <row r="652" spans="1:5" x14ac:dyDescent="0.3">
      <c r="A652" s="45" t="s">
        <v>2</v>
      </c>
      <c r="B652" s="46" t="s">
        <v>34</v>
      </c>
      <c r="C652" s="46" t="s">
        <v>31</v>
      </c>
      <c r="D652" s="47">
        <v>434</v>
      </c>
      <c r="E652" s="48">
        <v>171</v>
      </c>
    </row>
    <row r="653" spans="1:5" x14ac:dyDescent="0.3">
      <c r="A653" s="45" t="s">
        <v>9</v>
      </c>
      <c r="B653" s="46" t="s">
        <v>34</v>
      </c>
      <c r="C653" s="46" t="s">
        <v>13</v>
      </c>
      <c r="D653" s="47">
        <v>3409</v>
      </c>
      <c r="E653" s="48">
        <v>234</v>
      </c>
    </row>
    <row r="654" spans="1:5" x14ac:dyDescent="0.3">
      <c r="A654" s="45" t="s">
        <v>8</v>
      </c>
      <c r="B654" s="46" t="s">
        <v>38</v>
      </c>
      <c r="C654" s="46" t="s">
        <v>15</v>
      </c>
      <c r="D654" s="47">
        <v>5705</v>
      </c>
      <c r="E654" s="48">
        <v>261</v>
      </c>
    </row>
    <row r="655" spans="1:5" x14ac:dyDescent="0.3">
      <c r="A655" s="45" t="s">
        <v>9</v>
      </c>
      <c r="B655" s="46" t="s">
        <v>36</v>
      </c>
      <c r="C655" s="46" t="s">
        <v>22</v>
      </c>
      <c r="D655" s="47">
        <v>5187</v>
      </c>
      <c r="E655" s="48">
        <v>39</v>
      </c>
    </row>
    <row r="656" spans="1:5" x14ac:dyDescent="0.3">
      <c r="A656" s="45" t="s">
        <v>10</v>
      </c>
      <c r="B656" s="46" t="s">
        <v>37</v>
      </c>
      <c r="C656" s="46" t="s">
        <v>18</v>
      </c>
      <c r="D656" s="47">
        <v>8652</v>
      </c>
      <c r="E656" s="48">
        <v>228</v>
      </c>
    </row>
    <row r="657" spans="1:5" x14ac:dyDescent="0.3">
      <c r="A657" s="45" t="s">
        <v>10</v>
      </c>
      <c r="B657" s="46" t="s">
        <v>34</v>
      </c>
      <c r="C657" s="46" t="s">
        <v>27</v>
      </c>
      <c r="D657" s="47">
        <v>5012</v>
      </c>
      <c r="E657" s="48">
        <v>327</v>
      </c>
    </row>
    <row r="658" spans="1:5" x14ac:dyDescent="0.3">
      <c r="A658" s="45" t="s">
        <v>40</v>
      </c>
      <c r="B658" s="46" t="s">
        <v>36</v>
      </c>
      <c r="C658" s="46" t="s">
        <v>28</v>
      </c>
      <c r="D658" s="47">
        <v>6853</v>
      </c>
      <c r="E658" s="48">
        <v>333</v>
      </c>
    </row>
    <row r="659" spans="1:5" x14ac:dyDescent="0.3">
      <c r="A659" s="45" t="s">
        <v>2</v>
      </c>
      <c r="B659" s="46" t="s">
        <v>37</v>
      </c>
      <c r="C659" s="46" t="s">
        <v>20</v>
      </c>
      <c r="D659" s="47">
        <v>1974</v>
      </c>
      <c r="E659" s="48">
        <v>225</v>
      </c>
    </row>
    <row r="660" spans="1:5" x14ac:dyDescent="0.3">
      <c r="A660" s="45" t="s">
        <v>10</v>
      </c>
      <c r="B660" s="46" t="s">
        <v>38</v>
      </c>
      <c r="C660" s="46" t="s">
        <v>18</v>
      </c>
      <c r="D660" s="47">
        <v>623</v>
      </c>
      <c r="E660" s="48">
        <v>27</v>
      </c>
    </row>
    <row r="661" spans="1:5" x14ac:dyDescent="0.3">
      <c r="A661" s="45" t="s">
        <v>3</v>
      </c>
      <c r="B661" s="46" t="s">
        <v>37</v>
      </c>
      <c r="C661" s="46" t="s">
        <v>13</v>
      </c>
      <c r="D661" s="47">
        <v>5292</v>
      </c>
      <c r="E661" s="48">
        <v>288</v>
      </c>
    </row>
    <row r="662" spans="1:5" x14ac:dyDescent="0.3">
      <c r="A662" s="45" t="s">
        <v>9</v>
      </c>
      <c r="B662" s="46" t="s">
        <v>38</v>
      </c>
      <c r="C662" s="46" t="s">
        <v>22</v>
      </c>
      <c r="D662" s="47">
        <v>3136</v>
      </c>
      <c r="E662" s="48">
        <v>9</v>
      </c>
    </row>
    <row r="663" spans="1:5" x14ac:dyDescent="0.3">
      <c r="A663" s="45" t="s">
        <v>3</v>
      </c>
      <c r="B663" s="46" t="s">
        <v>35</v>
      </c>
      <c r="C663" s="46" t="s">
        <v>32</v>
      </c>
      <c r="D663" s="47">
        <v>5257</v>
      </c>
      <c r="E663" s="48">
        <v>201</v>
      </c>
    </row>
    <row r="664" spans="1:5" x14ac:dyDescent="0.3">
      <c r="A664" s="45" t="s">
        <v>41</v>
      </c>
      <c r="B664" s="46" t="s">
        <v>37</v>
      </c>
      <c r="C664" s="46" t="s">
        <v>18</v>
      </c>
      <c r="D664" s="47">
        <v>5537</v>
      </c>
      <c r="E664" s="48">
        <v>33</v>
      </c>
    </row>
    <row r="665" spans="1:5" x14ac:dyDescent="0.3">
      <c r="A665" s="45" t="s">
        <v>41</v>
      </c>
      <c r="B665" s="46" t="s">
        <v>39</v>
      </c>
      <c r="C665" s="46" t="s">
        <v>28</v>
      </c>
      <c r="D665" s="47">
        <v>6930</v>
      </c>
      <c r="E665" s="48">
        <v>303</v>
      </c>
    </row>
    <row r="666" spans="1:5" x14ac:dyDescent="0.3">
      <c r="A666" s="45" t="s">
        <v>10</v>
      </c>
      <c r="B666" s="46" t="s">
        <v>34</v>
      </c>
      <c r="C666" s="46" t="s">
        <v>16</v>
      </c>
      <c r="D666" s="47">
        <v>11165</v>
      </c>
      <c r="E666" s="48">
        <v>168</v>
      </c>
    </row>
    <row r="667" spans="1:5" x14ac:dyDescent="0.3">
      <c r="A667" s="45" t="s">
        <v>41</v>
      </c>
      <c r="B667" s="46" t="s">
        <v>39</v>
      </c>
      <c r="C667" s="46" t="s">
        <v>27</v>
      </c>
      <c r="D667" s="47">
        <v>2324</v>
      </c>
      <c r="E667" s="48">
        <v>120</v>
      </c>
    </row>
    <row r="668" spans="1:5" x14ac:dyDescent="0.3">
      <c r="A668" s="45" t="s">
        <v>3</v>
      </c>
      <c r="B668" s="46" t="s">
        <v>37</v>
      </c>
      <c r="C668" s="46" t="s">
        <v>19</v>
      </c>
      <c r="D668" s="47">
        <v>3514</v>
      </c>
      <c r="E668" s="48">
        <v>150</v>
      </c>
    </row>
    <row r="669" spans="1:5" x14ac:dyDescent="0.3">
      <c r="A669" s="45" t="s">
        <v>40</v>
      </c>
      <c r="B669" s="46" t="s">
        <v>39</v>
      </c>
      <c r="C669" s="46" t="s">
        <v>18</v>
      </c>
      <c r="D669" s="47">
        <v>1281</v>
      </c>
      <c r="E669" s="48">
        <v>129</v>
      </c>
    </row>
    <row r="670" spans="1:5" x14ac:dyDescent="0.3">
      <c r="A670" s="45" t="s">
        <v>5</v>
      </c>
      <c r="B670" s="46" t="s">
        <v>38</v>
      </c>
      <c r="C670" s="46" t="s">
        <v>16</v>
      </c>
      <c r="D670" s="47">
        <v>10514</v>
      </c>
      <c r="E670" s="48">
        <v>84</v>
      </c>
    </row>
    <row r="671" spans="1:5" x14ac:dyDescent="0.3">
      <c r="A671" s="45" t="s">
        <v>7</v>
      </c>
      <c r="B671" s="46" t="s">
        <v>38</v>
      </c>
      <c r="C671" s="46" t="s">
        <v>17</v>
      </c>
      <c r="D671" s="47">
        <v>5803</v>
      </c>
      <c r="E671" s="48">
        <v>258</v>
      </c>
    </row>
    <row r="672" spans="1:5" x14ac:dyDescent="0.3">
      <c r="A672" s="45" t="s">
        <v>5</v>
      </c>
      <c r="B672" s="46" t="s">
        <v>38</v>
      </c>
      <c r="C672" s="46" t="s">
        <v>29</v>
      </c>
      <c r="D672" s="47">
        <v>1071</v>
      </c>
      <c r="E672" s="48">
        <v>93</v>
      </c>
    </row>
    <row r="673" spans="1:5" x14ac:dyDescent="0.3">
      <c r="A673" s="45" t="s">
        <v>3</v>
      </c>
      <c r="B673" s="46" t="s">
        <v>35</v>
      </c>
      <c r="C673" s="46" t="s">
        <v>19</v>
      </c>
      <c r="D673" s="47">
        <v>4669</v>
      </c>
      <c r="E673" s="48">
        <v>207</v>
      </c>
    </row>
    <row r="674" spans="1:5" x14ac:dyDescent="0.3">
      <c r="A674" s="45" t="s">
        <v>41</v>
      </c>
      <c r="B674" s="46" t="s">
        <v>35</v>
      </c>
      <c r="C674" s="46" t="s">
        <v>17</v>
      </c>
      <c r="D674" s="47">
        <v>3255</v>
      </c>
      <c r="E674" s="48">
        <v>93</v>
      </c>
    </row>
    <row r="675" spans="1:5" x14ac:dyDescent="0.3">
      <c r="A675" s="45" t="s">
        <v>41</v>
      </c>
      <c r="B675" s="46" t="s">
        <v>34</v>
      </c>
      <c r="C675" s="46" t="s">
        <v>27</v>
      </c>
      <c r="D675" s="47">
        <v>2324</v>
      </c>
      <c r="E675" s="48">
        <v>477</v>
      </c>
    </row>
    <row r="676" spans="1:5" x14ac:dyDescent="0.3">
      <c r="A676" s="45" t="s">
        <v>8</v>
      </c>
      <c r="B676" s="46" t="s">
        <v>35</v>
      </c>
      <c r="C676" s="46" t="s">
        <v>26</v>
      </c>
      <c r="D676" s="47">
        <v>1057</v>
      </c>
      <c r="E676" s="48">
        <v>72</v>
      </c>
    </row>
    <row r="677" spans="1:5" x14ac:dyDescent="0.3">
      <c r="A677" s="45" t="s">
        <v>7</v>
      </c>
      <c r="B677" s="46" t="s">
        <v>37</v>
      </c>
      <c r="C677" s="46" t="s">
        <v>21</v>
      </c>
      <c r="D677" s="47">
        <v>7756</v>
      </c>
      <c r="E677" s="48">
        <v>390</v>
      </c>
    </row>
    <row r="678" spans="1:5" x14ac:dyDescent="0.3">
      <c r="A678" s="45" t="s">
        <v>8</v>
      </c>
      <c r="B678" s="46" t="s">
        <v>37</v>
      </c>
      <c r="C678" s="46" t="s">
        <v>4</v>
      </c>
      <c r="D678" s="47">
        <v>8890</v>
      </c>
      <c r="E678" s="48">
        <v>216</v>
      </c>
    </row>
    <row r="679" spans="1:5" x14ac:dyDescent="0.3">
      <c r="A679" s="45" t="s">
        <v>41</v>
      </c>
      <c r="B679" s="46" t="s">
        <v>36</v>
      </c>
      <c r="C679" s="46" t="s">
        <v>25</v>
      </c>
      <c r="D679" s="47">
        <v>2394</v>
      </c>
      <c r="E679" s="48">
        <v>195</v>
      </c>
    </row>
    <row r="680" spans="1:5" x14ac:dyDescent="0.3">
      <c r="A680" s="45" t="s">
        <v>10</v>
      </c>
      <c r="B680" s="46" t="s">
        <v>39</v>
      </c>
      <c r="C680" s="46" t="s">
        <v>24</v>
      </c>
      <c r="D680" s="47">
        <v>7091</v>
      </c>
      <c r="E680" s="48">
        <v>249</v>
      </c>
    </row>
    <row r="681" spans="1:5" x14ac:dyDescent="0.3">
      <c r="A681" s="45" t="s">
        <v>9</v>
      </c>
      <c r="B681" s="46" t="s">
        <v>39</v>
      </c>
      <c r="C681" s="46" t="s">
        <v>15</v>
      </c>
      <c r="D681" s="47">
        <v>2674</v>
      </c>
      <c r="E681" s="48">
        <v>39</v>
      </c>
    </row>
    <row r="682" spans="1:5" x14ac:dyDescent="0.3">
      <c r="A682" s="45" t="s">
        <v>8</v>
      </c>
      <c r="B682" s="46" t="s">
        <v>38</v>
      </c>
      <c r="C682" s="46" t="s">
        <v>31</v>
      </c>
      <c r="D682" s="47">
        <v>14420</v>
      </c>
      <c r="E682" s="48">
        <v>102</v>
      </c>
    </row>
    <row r="683" spans="1:5" x14ac:dyDescent="0.3">
      <c r="A683" s="45" t="s">
        <v>10</v>
      </c>
      <c r="B683" s="46" t="s">
        <v>36</v>
      </c>
      <c r="C683" s="46" t="s">
        <v>20</v>
      </c>
      <c r="D683" s="47">
        <v>5075</v>
      </c>
      <c r="E683" s="48">
        <v>147</v>
      </c>
    </row>
    <row r="684" spans="1:5" x14ac:dyDescent="0.3">
      <c r="A684" s="45" t="s">
        <v>3</v>
      </c>
      <c r="B684" s="46" t="s">
        <v>34</v>
      </c>
      <c r="C684" s="46" t="s">
        <v>21</v>
      </c>
      <c r="D684" s="47">
        <v>5775</v>
      </c>
      <c r="E684" s="48">
        <v>177</v>
      </c>
    </row>
    <row r="685" spans="1:5" x14ac:dyDescent="0.3">
      <c r="A685" s="45" t="s">
        <v>10</v>
      </c>
      <c r="B685" s="46" t="s">
        <v>38</v>
      </c>
      <c r="C685" s="46" t="s">
        <v>27</v>
      </c>
      <c r="D685" s="47">
        <v>4914</v>
      </c>
      <c r="E685" s="48">
        <v>69</v>
      </c>
    </row>
    <row r="686" spans="1:5" x14ac:dyDescent="0.3">
      <c r="A686" s="45" t="s">
        <v>41</v>
      </c>
      <c r="B686" s="46" t="s">
        <v>39</v>
      </c>
      <c r="C686" s="46" t="s">
        <v>18</v>
      </c>
      <c r="D686" s="47">
        <v>3402</v>
      </c>
      <c r="E686" s="48">
        <v>156</v>
      </c>
    </row>
    <row r="687" spans="1:5" x14ac:dyDescent="0.3">
      <c r="A687" s="45" t="s">
        <v>40</v>
      </c>
      <c r="B687" s="46" t="s">
        <v>34</v>
      </c>
      <c r="C687" s="46" t="s">
        <v>4</v>
      </c>
      <c r="D687" s="47">
        <v>469</v>
      </c>
      <c r="E687" s="48">
        <v>96</v>
      </c>
    </row>
    <row r="688" spans="1:5" x14ac:dyDescent="0.3">
      <c r="A688" s="45" t="s">
        <v>7</v>
      </c>
      <c r="B688" s="46" t="s">
        <v>34</v>
      </c>
      <c r="C688" s="46" t="s">
        <v>13</v>
      </c>
      <c r="D688" s="47">
        <v>4368</v>
      </c>
      <c r="E688" s="48">
        <v>159</v>
      </c>
    </row>
    <row r="689" spans="1:5" x14ac:dyDescent="0.3">
      <c r="A689" s="45" t="s">
        <v>41</v>
      </c>
      <c r="B689" s="46" t="s">
        <v>36</v>
      </c>
      <c r="C689" s="46" t="s">
        <v>24</v>
      </c>
      <c r="D689" s="47">
        <v>4522</v>
      </c>
      <c r="E689" s="48">
        <v>270</v>
      </c>
    </row>
    <row r="690" spans="1:5" x14ac:dyDescent="0.3">
      <c r="A690" s="45" t="s">
        <v>9</v>
      </c>
      <c r="B690" s="46" t="s">
        <v>39</v>
      </c>
      <c r="C690" s="46" t="s">
        <v>27</v>
      </c>
      <c r="D690" s="47">
        <v>2905</v>
      </c>
      <c r="E690" s="48">
        <v>234</v>
      </c>
    </row>
    <row r="691" spans="1:5" x14ac:dyDescent="0.3">
      <c r="A691" s="45" t="s">
        <v>8</v>
      </c>
      <c r="B691" s="46" t="s">
        <v>37</v>
      </c>
      <c r="C691" s="46" t="s">
        <v>33</v>
      </c>
      <c r="D691" s="47">
        <v>1932</v>
      </c>
      <c r="E691" s="48">
        <v>81</v>
      </c>
    </row>
    <row r="692" spans="1:5" x14ac:dyDescent="0.3">
      <c r="A692" s="45" t="s">
        <v>8</v>
      </c>
      <c r="B692" s="46" t="s">
        <v>38</v>
      </c>
      <c r="C692" s="46" t="s">
        <v>14</v>
      </c>
      <c r="D692" s="47">
        <v>5880</v>
      </c>
      <c r="E692" s="48">
        <v>129</v>
      </c>
    </row>
    <row r="693" spans="1:5" x14ac:dyDescent="0.3">
      <c r="A693" s="45" t="s">
        <v>9</v>
      </c>
      <c r="B693" s="46" t="s">
        <v>36</v>
      </c>
      <c r="C693" s="46" t="s">
        <v>29</v>
      </c>
      <c r="D693" s="47">
        <v>1897</v>
      </c>
      <c r="E693" s="48">
        <v>75</v>
      </c>
    </row>
    <row r="694" spans="1:5" x14ac:dyDescent="0.3">
      <c r="A694" s="45" t="s">
        <v>6</v>
      </c>
      <c r="B694" s="46" t="s">
        <v>39</v>
      </c>
      <c r="C694" s="46" t="s">
        <v>32</v>
      </c>
      <c r="D694" s="47">
        <v>1421</v>
      </c>
      <c r="E694" s="48">
        <v>138</v>
      </c>
    </row>
    <row r="695" spans="1:5" x14ac:dyDescent="0.3">
      <c r="A695" s="45" t="s">
        <v>9</v>
      </c>
      <c r="B695" s="46" t="s">
        <v>34</v>
      </c>
      <c r="C695" s="46" t="s">
        <v>27</v>
      </c>
      <c r="D695" s="47">
        <v>2289</v>
      </c>
      <c r="E695" s="48">
        <v>15</v>
      </c>
    </row>
    <row r="696" spans="1:5" x14ac:dyDescent="0.3">
      <c r="A696" s="45" t="s">
        <v>5</v>
      </c>
      <c r="B696" s="46" t="s">
        <v>39</v>
      </c>
      <c r="C696" s="46" t="s">
        <v>32</v>
      </c>
      <c r="D696" s="47">
        <v>3675</v>
      </c>
      <c r="E696" s="48">
        <v>306</v>
      </c>
    </row>
    <row r="697" spans="1:5" x14ac:dyDescent="0.3">
      <c r="A697" s="45" t="s">
        <v>40</v>
      </c>
      <c r="B697" s="46" t="s">
        <v>38</v>
      </c>
      <c r="C697" s="46" t="s">
        <v>20</v>
      </c>
      <c r="D697" s="47">
        <v>6321</v>
      </c>
      <c r="E697" s="48">
        <v>99</v>
      </c>
    </row>
    <row r="698" spans="1:5" x14ac:dyDescent="0.3">
      <c r="A698" s="45" t="s">
        <v>41</v>
      </c>
      <c r="B698" s="46" t="s">
        <v>34</v>
      </c>
      <c r="C698" s="46" t="s">
        <v>13</v>
      </c>
      <c r="D698" s="47">
        <v>2555</v>
      </c>
      <c r="E698" s="48">
        <v>174</v>
      </c>
    </row>
    <row r="699" spans="1:5" x14ac:dyDescent="0.3">
      <c r="A699" s="45" t="s">
        <v>41</v>
      </c>
      <c r="B699" s="46" t="s">
        <v>39</v>
      </c>
      <c r="C699" s="46" t="s">
        <v>13</v>
      </c>
      <c r="D699" s="47">
        <v>3934</v>
      </c>
      <c r="E699" s="48">
        <v>123</v>
      </c>
    </row>
    <row r="700" spans="1:5" x14ac:dyDescent="0.3">
      <c r="A700" s="45" t="s">
        <v>2</v>
      </c>
      <c r="B700" s="46" t="s">
        <v>36</v>
      </c>
      <c r="C700" s="46" t="s">
        <v>23</v>
      </c>
      <c r="D700" s="47">
        <v>2520</v>
      </c>
      <c r="E700" s="48">
        <v>105</v>
      </c>
    </row>
    <row r="701" spans="1:5" x14ac:dyDescent="0.3">
      <c r="A701" s="45" t="s">
        <v>40</v>
      </c>
      <c r="B701" s="46" t="s">
        <v>35</v>
      </c>
      <c r="C701" s="46" t="s">
        <v>21</v>
      </c>
      <c r="D701" s="47">
        <v>4823</v>
      </c>
      <c r="E701" s="48">
        <v>39</v>
      </c>
    </row>
    <row r="702" spans="1:5" x14ac:dyDescent="0.3">
      <c r="A702" s="45" t="s">
        <v>2</v>
      </c>
      <c r="B702" s="46" t="s">
        <v>37</v>
      </c>
      <c r="C702" s="46" t="s">
        <v>23</v>
      </c>
      <c r="D702" s="47">
        <v>3955</v>
      </c>
      <c r="E702" s="48">
        <v>54</v>
      </c>
    </row>
    <row r="703" spans="1:5" x14ac:dyDescent="0.3">
      <c r="A703" s="45" t="s">
        <v>7</v>
      </c>
      <c r="B703" s="46" t="s">
        <v>37</v>
      </c>
      <c r="C703" s="46" t="s">
        <v>24</v>
      </c>
      <c r="D703" s="47">
        <v>2618</v>
      </c>
      <c r="E703" s="48">
        <v>153</v>
      </c>
    </row>
    <row r="704" spans="1:5" x14ac:dyDescent="0.3">
      <c r="A704" s="45" t="s">
        <v>5</v>
      </c>
      <c r="B704" s="46" t="s">
        <v>37</v>
      </c>
      <c r="C704" s="46" t="s">
        <v>23</v>
      </c>
      <c r="D704" s="47">
        <v>1169</v>
      </c>
      <c r="E704" s="48">
        <v>60</v>
      </c>
    </row>
    <row r="705" spans="1:5" x14ac:dyDescent="0.3">
      <c r="A705" s="45" t="s">
        <v>8</v>
      </c>
      <c r="B705" s="46" t="s">
        <v>38</v>
      </c>
      <c r="C705" s="46" t="s">
        <v>25</v>
      </c>
      <c r="D705" s="47">
        <v>1673</v>
      </c>
      <c r="E705" s="48">
        <v>156</v>
      </c>
    </row>
    <row r="706" spans="1:5" x14ac:dyDescent="0.3">
      <c r="A706" s="45" t="s">
        <v>5</v>
      </c>
      <c r="B706" s="46" t="s">
        <v>36</v>
      </c>
      <c r="C706" s="46" t="s">
        <v>20</v>
      </c>
      <c r="D706" s="47">
        <v>1008</v>
      </c>
      <c r="E706" s="48">
        <v>105</v>
      </c>
    </row>
    <row r="707" spans="1:5" x14ac:dyDescent="0.3">
      <c r="A707" s="45" t="s">
        <v>3</v>
      </c>
      <c r="B707" s="46" t="s">
        <v>37</v>
      </c>
      <c r="C707" s="46" t="s">
        <v>16</v>
      </c>
      <c r="D707" s="47">
        <v>15869</v>
      </c>
      <c r="E707" s="48">
        <v>96</v>
      </c>
    </row>
    <row r="708" spans="1:5" x14ac:dyDescent="0.3">
      <c r="A708" s="45" t="s">
        <v>41</v>
      </c>
      <c r="B708" s="46" t="s">
        <v>39</v>
      </c>
      <c r="C708" s="46" t="s">
        <v>17</v>
      </c>
      <c r="D708" s="47">
        <v>8414</v>
      </c>
      <c r="E708" s="48">
        <v>84</v>
      </c>
    </row>
    <row r="709" spans="1:5" x14ac:dyDescent="0.3">
      <c r="A709" s="45" t="s">
        <v>41</v>
      </c>
      <c r="B709" s="46" t="s">
        <v>36</v>
      </c>
      <c r="C709" s="46" t="s">
        <v>27</v>
      </c>
      <c r="D709" s="47">
        <v>3388</v>
      </c>
      <c r="E709" s="48">
        <v>81</v>
      </c>
    </row>
    <row r="710" spans="1:5" x14ac:dyDescent="0.3">
      <c r="A710" s="45" t="s">
        <v>41</v>
      </c>
      <c r="B710" s="46" t="s">
        <v>34</v>
      </c>
      <c r="C710" s="46" t="s">
        <v>29</v>
      </c>
      <c r="D710" s="47">
        <v>1925</v>
      </c>
      <c r="E710" s="48">
        <v>156</v>
      </c>
    </row>
    <row r="711" spans="1:5" x14ac:dyDescent="0.3">
      <c r="A711" s="45" t="s">
        <v>2</v>
      </c>
      <c r="B711" s="46" t="s">
        <v>35</v>
      </c>
      <c r="C711" s="46" t="s">
        <v>32</v>
      </c>
      <c r="D711" s="47">
        <v>1624</v>
      </c>
      <c r="E711" s="48">
        <v>165</v>
      </c>
    </row>
    <row r="712" spans="1:5" x14ac:dyDescent="0.3">
      <c r="A712" s="45" t="s">
        <v>2</v>
      </c>
      <c r="B712" s="46" t="s">
        <v>37</v>
      </c>
      <c r="C712" s="46" t="s">
        <v>21</v>
      </c>
      <c r="D712" s="47">
        <v>2289</v>
      </c>
      <c r="E712" s="48">
        <v>33</v>
      </c>
    </row>
    <row r="713" spans="1:5" x14ac:dyDescent="0.3">
      <c r="A713" s="45" t="s">
        <v>40</v>
      </c>
      <c r="B713" s="46" t="s">
        <v>37</v>
      </c>
      <c r="C713" s="46" t="s">
        <v>23</v>
      </c>
      <c r="D713" s="47">
        <v>399</v>
      </c>
      <c r="E713" s="48">
        <v>54</v>
      </c>
    </row>
    <row r="714" spans="1:5" x14ac:dyDescent="0.3">
      <c r="A714" s="45" t="s">
        <v>10</v>
      </c>
      <c r="B714" s="46" t="s">
        <v>34</v>
      </c>
      <c r="C714" s="46" t="s">
        <v>28</v>
      </c>
      <c r="D714" s="47">
        <v>3703</v>
      </c>
      <c r="E714" s="48">
        <v>117</v>
      </c>
    </row>
    <row r="715" spans="1:5" x14ac:dyDescent="0.3">
      <c r="A715" s="45" t="s">
        <v>8</v>
      </c>
      <c r="B715" s="46" t="s">
        <v>38</v>
      </c>
      <c r="C715" s="46" t="s">
        <v>18</v>
      </c>
      <c r="D715" s="47">
        <v>6776</v>
      </c>
      <c r="E715" s="48">
        <v>258</v>
      </c>
    </row>
    <row r="716" spans="1:5" x14ac:dyDescent="0.3">
      <c r="A716" s="45" t="s">
        <v>40</v>
      </c>
      <c r="B716" s="46" t="s">
        <v>34</v>
      </c>
      <c r="C716" s="46" t="s">
        <v>18</v>
      </c>
      <c r="D716" s="47">
        <v>5054</v>
      </c>
      <c r="E716" s="48">
        <v>309</v>
      </c>
    </row>
    <row r="717" spans="1:5" x14ac:dyDescent="0.3">
      <c r="A717" s="45" t="s">
        <v>9</v>
      </c>
      <c r="B717" s="46" t="s">
        <v>37</v>
      </c>
      <c r="C717" s="46" t="s">
        <v>30</v>
      </c>
      <c r="D717" s="47">
        <v>3808</v>
      </c>
      <c r="E717" s="48">
        <v>162</v>
      </c>
    </row>
    <row r="718" spans="1:5" x14ac:dyDescent="0.3">
      <c r="A718" s="45" t="s">
        <v>40</v>
      </c>
      <c r="B718" s="46" t="s">
        <v>38</v>
      </c>
      <c r="C718" s="46" t="s">
        <v>23</v>
      </c>
      <c r="D718" s="47">
        <v>84</v>
      </c>
      <c r="E718" s="48">
        <v>126</v>
      </c>
    </row>
    <row r="719" spans="1:5" x14ac:dyDescent="0.3">
      <c r="A719" s="45" t="s">
        <v>6</v>
      </c>
      <c r="B719" s="46" t="s">
        <v>35</v>
      </c>
      <c r="C719" s="46" t="s">
        <v>31</v>
      </c>
      <c r="D719" s="47">
        <v>4109</v>
      </c>
      <c r="E719" s="48">
        <v>24</v>
      </c>
    </row>
    <row r="720" spans="1:5" x14ac:dyDescent="0.3">
      <c r="A720" s="49" t="s">
        <v>5</v>
      </c>
      <c r="B720" s="50" t="s">
        <v>38</v>
      </c>
      <c r="C720" s="50" t="s">
        <v>18</v>
      </c>
      <c r="D720" s="51">
        <v>1036</v>
      </c>
      <c r="E720" s="52">
        <v>324</v>
      </c>
    </row>
  </sheetData>
  <mergeCells count="1">
    <mergeCell ref="F1:L2"/>
  </mergeCells>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Pivot table with charts</vt:lpstr>
      <vt:lpstr>Comp Dashboard</vt:lpstr>
      <vt:lpstr>Data</vt:lpstr>
      <vt:lpstr>quick statistics</vt:lpstr>
      <vt:lpstr>EDA with CF</vt:lpstr>
      <vt:lpstr>Sales By Country with Formulas</vt:lpstr>
      <vt:lpstr>Sales By Country with Pivots</vt:lpstr>
      <vt:lpstr>Dollar per Unit</vt:lpstr>
      <vt:lpstr>Are there any Anamolies in data</vt:lpstr>
      <vt:lpstr>Best SalesPerson By Country</vt:lpstr>
      <vt:lpstr>Profit By Product</vt:lpstr>
      <vt:lpstr>Country Level Sales Reprort</vt:lpstr>
      <vt:lpstr>Which Products to Discontinue</vt:lpstr>
      <vt:lpstr>Pivot report-1</vt:lpstr>
      <vt:lpstr>Pivot report-2</vt:lpstr>
      <vt:lpstr>Pivot report-3</vt:lpstr>
      <vt:lpstr>Pivot report-4</vt:lpstr>
      <vt:lpstr>Pivot report-5</vt:lpstr>
      <vt:lpstr>Pivot report-6</vt:lpstr>
      <vt:lpstr>Pivot report-7</vt:lpstr>
      <vt:lpstr>Pivot report-8</vt:lpstr>
      <vt:lpstr>New learn Pivot tables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POORNIMA</cp:lastModifiedBy>
  <dcterms:created xsi:type="dcterms:W3CDTF">2021-03-14T20:21:32Z</dcterms:created>
  <dcterms:modified xsi:type="dcterms:W3CDTF">2023-06-03T12:24:34Z</dcterms:modified>
</cp:coreProperties>
</file>