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pandypalo\Desktop\"/>
    </mc:Choice>
  </mc:AlternateContent>
  <xr:revisionPtr revIDLastSave="0" documentId="13_ncr:1_{62EDBAA0-67AD-4AAF-B93A-1727D44719F9}" xr6:coauthVersionLast="47" xr6:coauthVersionMax="47" xr10:uidLastSave="{00000000-0000-0000-0000-000000000000}"/>
  <bookViews>
    <workbookView xWindow="-120" yWindow="-120" windowWidth="29040" windowHeight="16440" xr2:uid="{C2CAB762-31A3-4438-9F87-B4190885BF4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9" i="1" l="1"/>
  <c r="AH50" i="1"/>
  <c r="O50" i="1"/>
  <c r="P50" i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N50" i="1"/>
  <c r="M48" i="1"/>
  <c r="AE48" i="1"/>
  <c r="AD48" i="1"/>
  <c r="AC48" i="1"/>
  <c r="AB48" i="1"/>
  <c r="Z48" i="1"/>
  <c r="Y48" i="1"/>
  <c r="X48" i="1"/>
  <c r="W48" i="1"/>
  <c r="U48" i="1"/>
  <c r="T48" i="1"/>
  <c r="S48" i="1"/>
  <c r="R48" i="1"/>
  <c r="P48" i="1"/>
  <c r="O48" i="1"/>
  <c r="N48" i="1"/>
  <c r="AE47" i="1"/>
  <c r="AE49" i="1" s="1"/>
  <c r="AD47" i="1"/>
  <c r="AC47" i="1"/>
  <c r="AB47" i="1"/>
  <c r="Z47" i="1"/>
  <c r="Y47" i="1"/>
  <c r="X47" i="1"/>
  <c r="W47" i="1"/>
  <c r="U47" i="1"/>
  <c r="T47" i="1"/>
  <c r="S47" i="1"/>
  <c r="R47" i="1"/>
  <c r="P47" i="1"/>
  <c r="O47" i="1"/>
  <c r="N47" i="1"/>
  <c r="M47" i="1"/>
  <c r="AE51" i="1" s="1"/>
  <c r="V49" i="1"/>
  <c r="Q49" i="1"/>
  <c r="AH43" i="1"/>
  <c r="O43" i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N43" i="1"/>
  <c r="O41" i="1"/>
  <c r="N41" i="1"/>
  <c r="M41" i="1"/>
  <c r="AE41" i="1"/>
  <c r="AD41" i="1"/>
  <c r="AC41" i="1"/>
  <c r="AB41" i="1"/>
  <c r="Z41" i="1"/>
  <c r="Y41" i="1"/>
  <c r="X41" i="1"/>
  <c r="W41" i="1"/>
  <c r="U41" i="1"/>
  <c r="T41" i="1"/>
  <c r="S41" i="1"/>
  <c r="R41" i="1"/>
  <c r="P41" i="1"/>
  <c r="AE40" i="1"/>
  <c r="AE42" i="1" s="1"/>
  <c r="AD40" i="1"/>
  <c r="AC40" i="1"/>
  <c r="AB40" i="1"/>
  <c r="Z40" i="1"/>
  <c r="Y40" i="1"/>
  <c r="X40" i="1"/>
  <c r="W40" i="1"/>
  <c r="U40" i="1"/>
  <c r="T40" i="1"/>
  <c r="S40" i="1"/>
  <c r="R40" i="1"/>
  <c r="P40" i="1"/>
  <c r="O40" i="1"/>
  <c r="N40" i="1"/>
  <c r="M40" i="1"/>
  <c r="V42" i="1"/>
  <c r="Q42" i="1"/>
  <c r="AE39" i="1"/>
  <c r="AB36" i="1"/>
  <c r="AB37" i="1"/>
  <c r="O36" i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C36" i="1" s="1"/>
  <c r="AD36" i="1" s="1"/>
  <c r="AE36" i="1" s="1"/>
  <c r="N36" i="1"/>
  <c r="AH36" i="1"/>
  <c r="AE34" i="1"/>
  <c r="AD34" i="1"/>
  <c r="AC34" i="1"/>
  <c r="AB34" i="1"/>
  <c r="Z34" i="1"/>
  <c r="Y34" i="1"/>
  <c r="X34" i="1"/>
  <c r="W34" i="1"/>
  <c r="U34" i="1"/>
  <c r="T34" i="1"/>
  <c r="S34" i="1"/>
  <c r="R34" i="1"/>
  <c r="P34" i="1"/>
  <c r="O34" i="1"/>
  <c r="N34" i="1"/>
  <c r="M34" i="1"/>
  <c r="AE33" i="1"/>
  <c r="AD33" i="1"/>
  <c r="AC33" i="1"/>
  <c r="AB33" i="1"/>
  <c r="Z33" i="1"/>
  <c r="Y33" i="1"/>
  <c r="X33" i="1"/>
  <c r="W33" i="1"/>
  <c r="U33" i="1"/>
  <c r="T33" i="1"/>
  <c r="S33" i="1"/>
  <c r="R33" i="1"/>
  <c r="P33" i="1"/>
  <c r="O33" i="1"/>
  <c r="N33" i="1"/>
  <c r="M33" i="1"/>
  <c r="V35" i="1"/>
  <c r="Q35" i="1"/>
  <c r="V28" i="1"/>
  <c r="Q28" i="1"/>
  <c r="B4" i="1"/>
  <c r="AE46" i="1" l="1"/>
  <c r="AD49" i="1" s="1"/>
  <c r="AE44" i="1"/>
  <c r="AD42" i="1"/>
  <c r="AD39" i="1"/>
  <c r="AC42" i="1" s="1"/>
  <c r="AE35" i="1"/>
  <c r="AE32" i="1"/>
  <c r="AD35" i="1"/>
  <c r="AD32" i="1"/>
  <c r="AC32" i="1" s="1"/>
  <c r="AB32" i="1" s="1"/>
  <c r="Z35" i="1" s="1"/>
  <c r="AD46" i="1" l="1"/>
  <c r="AC39" i="1"/>
  <c r="AB39" i="1" s="1"/>
  <c r="AB42" i="1"/>
  <c r="AC35" i="1"/>
  <c r="AB35" i="1"/>
  <c r="V37" i="1"/>
  <c r="Z32" i="1"/>
  <c r="AC46" i="1" l="1"/>
  <c r="AC49" i="1"/>
  <c r="V44" i="1"/>
  <c r="Z42" i="1"/>
  <c r="Z39" i="1"/>
  <c r="Y42" i="1" s="1"/>
  <c r="Y39" i="1"/>
  <c r="X39" i="1" s="1"/>
  <c r="W42" i="1" s="1"/>
  <c r="Y32" i="1"/>
  <c r="X32" i="1" s="1"/>
  <c r="Y35" i="1"/>
  <c r="X35" i="1"/>
  <c r="AB46" i="1" l="1"/>
  <c r="AB49" i="1"/>
  <c r="X42" i="1"/>
  <c r="S44" i="1" s="1"/>
  <c r="W39" i="1"/>
  <c r="W32" i="1"/>
  <c r="U35" i="1" s="1"/>
  <c r="W35" i="1"/>
  <c r="S37" i="1" s="1"/>
  <c r="U32" i="1"/>
  <c r="V51" i="1" l="1"/>
  <c r="Z46" i="1"/>
  <c r="Z49" i="1"/>
  <c r="U42" i="1"/>
  <c r="U39" i="1"/>
  <c r="T32" i="1"/>
  <c r="T35" i="1"/>
  <c r="Y46" i="1" l="1"/>
  <c r="Y49" i="1"/>
  <c r="T39" i="1"/>
  <c r="T42" i="1"/>
  <c r="S35" i="1"/>
  <c r="S32" i="1"/>
  <c r="X46" i="1" l="1"/>
  <c r="X49" i="1"/>
  <c r="S39" i="1"/>
  <c r="S42" i="1"/>
  <c r="R35" i="1"/>
  <c r="R32" i="1"/>
  <c r="W49" i="1" l="1"/>
  <c r="S51" i="1" s="1"/>
  <c r="W46" i="1"/>
  <c r="R42" i="1"/>
  <c r="R39" i="1"/>
  <c r="P32" i="1"/>
  <c r="P35" i="1"/>
  <c r="U46" i="1" l="1"/>
  <c r="U49" i="1"/>
  <c r="P39" i="1"/>
  <c r="P42" i="1"/>
  <c r="O32" i="1"/>
  <c r="O35" i="1"/>
  <c r="T49" i="1" l="1"/>
  <c r="T46" i="1"/>
  <c r="O39" i="1"/>
  <c r="O42" i="1"/>
  <c r="N32" i="1"/>
  <c r="N35" i="1"/>
  <c r="S46" i="1" l="1"/>
  <c r="S49" i="1"/>
  <c r="N39" i="1"/>
  <c r="N42" i="1"/>
  <c r="M32" i="1"/>
  <c r="M35" i="1"/>
  <c r="AE37" i="1" s="1"/>
  <c r="P37" i="1"/>
  <c r="R46" i="1" l="1"/>
  <c r="R49" i="1"/>
  <c r="M42" i="1"/>
  <c r="P44" i="1"/>
  <c r="M39" i="1"/>
  <c r="AH35" i="1"/>
  <c r="AG36" i="1" s="1"/>
  <c r="M36" i="1"/>
  <c r="Y37" i="1"/>
  <c r="P46" i="1" l="1"/>
  <c r="P49" i="1"/>
  <c r="M43" i="1"/>
  <c r="Y44" i="1"/>
  <c r="O46" i="1" l="1"/>
  <c r="O49" i="1"/>
  <c r="AB44" i="1"/>
  <c r="N46" i="1" l="1"/>
  <c r="N49" i="1"/>
  <c r="AH42" i="1"/>
  <c r="AG43" i="1" s="1"/>
  <c r="M46" i="1" l="1"/>
  <c r="M49" i="1"/>
  <c r="P51" i="1"/>
  <c r="Y51" i="1" l="1"/>
  <c r="M50" i="1"/>
  <c r="AG50" i="1"/>
  <c r="AB51" i="1" l="1"/>
  <c r="J15" i="1" l="1"/>
  <c r="B15" i="1"/>
  <c r="J14" i="1"/>
  <c r="B14" i="1"/>
  <c r="J13" i="1"/>
  <c r="B13" i="1"/>
  <c r="J12" i="1"/>
  <c r="B12" i="1"/>
  <c r="J11" i="1"/>
  <c r="B11" i="1"/>
  <c r="J10" i="1"/>
  <c r="B10" i="1"/>
  <c r="J9" i="1"/>
  <c r="B9" i="1"/>
  <c r="J8" i="1"/>
  <c r="D8" i="1"/>
  <c r="B8" i="1"/>
  <c r="J7" i="1"/>
  <c r="D7" i="1"/>
  <c r="B7" i="1"/>
  <c r="J6" i="1"/>
  <c r="D6" i="1"/>
  <c r="B6" i="1"/>
  <c r="J5" i="1"/>
  <c r="D5" i="1"/>
  <c r="B5" i="1"/>
  <c r="J4" i="1"/>
  <c r="D4" i="1"/>
  <c r="I5" i="1" l="1"/>
  <c r="G5" i="1" s="1"/>
  <c r="AH15" i="1"/>
  <c r="D10" i="1"/>
  <c r="I10" i="1" s="1"/>
  <c r="AH7" i="1"/>
  <c r="I4" i="1"/>
  <c r="H4" i="1" s="1"/>
  <c r="D14" i="1"/>
  <c r="I14" i="1" s="1"/>
  <c r="I8" i="1"/>
  <c r="G8" i="1" s="1"/>
  <c r="D9" i="1"/>
  <c r="I9" i="1" s="1"/>
  <c r="H9" i="1" s="1"/>
  <c r="I7" i="1"/>
  <c r="H7" i="1" s="1"/>
  <c r="D12" i="1"/>
  <c r="AH29" i="1" s="1"/>
  <c r="I6" i="1"/>
  <c r="G6" i="1" s="1"/>
  <c r="E5" i="1"/>
  <c r="D13" i="1"/>
  <c r="D11" i="1"/>
  <c r="I11" i="1" s="1"/>
  <c r="F11" i="1" s="1"/>
  <c r="F5" i="1" l="1"/>
  <c r="D15" i="1"/>
  <c r="I15" i="1" s="1"/>
  <c r="H15" i="1" s="1"/>
  <c r="H5" i="1"/>
  <c r="F7" i="1"/>
  <c r="E7" i="1"/>
  <c r="G9" i="1"/>
  <c r="E9" i="1"/>
  <c r="E15" i="1"/>
  <c r="F9" i="1"/>
  <c r="G7" i="1"/>
  <c r="K7" i="1" s="1"/>
  <c r="H8" i="1"/>
  <c r="F4" i="1"/>
  <c r="AH22" i="1"/>
  <c r="H6" i="1"/>
  <c r="E8" i="1"/>
  <c r="H11" i="1"/>
  <c r="I12" i="1"/>
  <c r="E6" i="1"/>
  <c r="K6" i="1" s="1"/>
  <c r="F8" i="1"/>
  <c r="E11" i="1"/>
  <c r="G15" i="1"/>
  <c r="K15" i="1" s="1"/>
  <c r="H12" i="1"/>
  <c r="I13" i="1"/>
  <c r="G11" i="1"/>
  <c r="E4" i="1"/>
  <c r="F15" i="1"/>
  <c r="G4" i="1"/>
  <c r="F6" i="1"/>
  <c r="K5" i="1"/>
  <c r="H14" i="1"/>
  <c r="F14" i="1"/>
  <c r="E14" i="1"/>
  <c r="G14" i="1"/>
  <c r="H10" i="1"/>
  <c r="F10" i="1"/>
  <c r="E10" i="1"/>
  <c r="G10" i="1"/>
  <c r="K9" i="1" l="1"/>
  <c r="K4" i="1"/>
  <c r="W13" i="1"/>
  <c r="V13" i="1"/>
  <c r="M13" i="1"/>
  <c r="U13" i="1"/>
  <c r="X13" i="1"/>
  <c r="T13" i="1"/>
  <c r="AB13" i="1"/>
  <c r="AE13" i="1"/>
  <c r="S13" i="1"/>
  <c r="AD13" i="1"/>
  <c r="R13" i="1"/>
  <c r="P13" i="1"/>
  <c r="Y13" i="1"/>
  <c r="AC13" i="1"/>
  <c r="Q13" i="1"/>
  <c r="AA13" i="1"/>
  <c r="N13" i="1"/>
  <c r="Z13" i="1"/>
  <c r="K11" i="1"/>
  <c r="W19" i="1"/>
  <c r="AB12" i="1"/>
  <c r="P12" i="1"/>
  <c r="U19" i="1"/>
  <c r="AA12" i="1"/>
  <c r="AA14" i="1" s="1"/>
  <c r="O12" i="1"/>
  <c r="Y19" i="1"/>
  <c r="Z12" i="1"/>
  <c r="O13" i="1"/>
  <c r="O19" i="1"/>
  <c r="AC19" i="1"/>
  <c r="T19" i="1"/>
  <c r="Y12" i="1"/>
  <c r="N12" i="1"/>
  <c r="X19" i="1"/>
  <c r="AD19" i="1"/>
  <c r="S19" i="1"/>
  <c r="X12" i="1"/>
  <c r="M12" i="1"/>
  <c r="U12" i="1"/>
  <c r="AE19" i="1"/>
  <c r="R19" i="1"/>
  <c r="W12" i="1"/>
  <c r="Q12" i="1"/>
  <c r="Q14" i="1" s="1"/>
  <c r="P19" i="1"/>
  <c r="V12" i="1"/>
  <c r="V14" i="1" s="1"/>
  <c r="R12" i="1"/>
  <c r="AC12" i="1"/>
  <c r="AB19" i="1"/>
  <c r="N19" i="1"/>
  <c r="T12" i="1"/>
  <c r="AD12" i="1"/>
  <c r="Z19" i="1"/>
  <c r="M19" i="1"/>
  <c r="AE12" i="1"/>
  <c r="AE14" i="1" s="1"/>
  <c r="S12" i="1"/>
  <c r="E13" i="1"/>
  <c r="F13" i="1"/>
  <c r="H13" i="1"/>
  <c r="G13" i="1"/>
  <c r="G12" i="1"/>
  <c r="F12" i="1"/>
  <c r="E12" i="1"/>
  <c r="K12" i="1" s="1"/>
  <c r="K8" i="1"/>
  <c r="AB4" i="1"/>
  <c r="M4" i="1"/>
  <c r="Z4" i="1"/>
  <c r="Y4" i="1"/>
  <c r="X4" i="1"/>
  <c r="W4" i="1"/>
  <c r="U4" i="1"/>
  <c r="T4" i="1"/>
  <c r="S4" i="1"/>
  <c r="R4" i="1"/>
  <c r="AE4" i="1"/>
  <c r="P4" i="1"/>
  <c r="AD4" i="1"/>
  <c r="O4" i="1"/>
  <c r="AC4" i="1"/>
  <c r="N4" i="1"/>
  <c r="W5" i="1"/>
  <c r="X5" i="1"/>
  <c r="Y5" i="1"/>
  <c r="M5" i="1"/>
  <c r="N5" i="1"/>
  <c r="Z5" i="1"/>
  <c r="O5" i="1"/>
  <c r="AA5" i="1"/>
  <c r="P5" i="1"/>
  <c r="AB5" i="1"/>
  <c r="Q5" i="1"/>
  <c r="AC5" i="1"/>
  <c r="R5" i="1"/>
  <c r="AD5" i="1"/>
  <c r="S5" i="1"/>
  <c r="AE5" i="1"/>
  <c r="T5" i="1"/>
  <c r="U5" i="1"/>
  <c r="V5" i="1"/>
  <c r="Q4" i="1"/>
  <c r="Q6" i="1" s="1"/>
  <c r="AA4" i="1"/>
  <c r="AA6" i="1" s="1"/>
  <c r="V4" i="1"/>
  <c r="V6" i="1" s="1"/>
  <c r="K10" i="1"/>
  <c r="K14" i="1"/>
  <c r="AB27" i="1" l="1"/>
  <c r="M27" i="1"/>
  <c r="O27" i="1"/>
  <c r="Z27" i="1"/>
  <c r="AD27" i="1"/>
  <c r="Y27" i="1"/>
  <c r="X27" i="1"/>
  <c r="AC27" i="1"/>
  <c r="W27" i="1"/>
  <c r="N27" i="1"/>
  <c r="U27" i="1"/>
  <c r="T27" i="1"/>
  <c r="S27" i="1"/>
  <c r="R27" i="1"/>
  <c r="AE27" i="1"/>
  <c r="P27" i="1"/>
  <c r="R26" i="1"/>
  <c r="T26" i="1"/>
  <c r="AE26" i="1"/>
  <c r="AE28" i="1" s="1"/>
  <c r="P26" i="1"/>
  <c r="AD26" i="1"/>
  <c r="O26" i="1"/>
  <c r="AC26" i="1"/>
  <c r="N26" i="1"/>
  <c r="AB26" i="1"/>
  <c r="M26" i="1"/>
  <c r="Z26" i="1"/>
  <c r="S26" i="1"/>
  <c r="Y26" i="1"/>
  <c r="X26" i="1"/>
  <c r="W26" i="1"/>
  <c r="U26" i="1"/>
  <c r="AE11" i="1"/>
  <c r="AD11" i="1" s="1"/>
  <c r="Z20" i="1"/>
  <c r="R20" i="1"/>
  <c r="AC20" i="1"/>
  <c r="Y20" i="1"/>
  <c r="X20" i="1"/>
  <c r="W20" i="1"/>
  <c r="U20" i="1"/>
  <c r="T20" i="1"/>
  <c r="AD20" i="1"/>
  <c r="S20" i="1"/>
  <c r="AE20" i="1"/>
  <c r="AE18" i="1" s="1"/>
  <c r="P20" i="1"/>
  <c r="M20" i="1"/>
  <c r="O20" i="1"/>
  <c r="N20" i="1"/>
  <c r="AB20" i="1"/>
  <c r="Q19" i="1"/>
  <c r="Q21" i="1" s="1"/>
  <c r="V19" i="1"/>
  <c r="V21" i="1" s="1"/>
  <c r="AA19" i="1"/>
  <c r="AA21" i="1" s="1"/>
  <c r="K13" i="1"/>
  <c r="AE6" i="1"/>
  <c r="AE3" i="1"/>
  <c r="AD6" i="1" s="1"/>
  <c r="AE25" i="1" l="1"/>
  <c r="AD28" i="1" s="1"/>
  <c r="AD14" i="1"/>
  <c r="AD21" i="1"/>
  <c r="AC11" i="1"/>
  <c r="AB14" i="1" s="1"/>
  <c r="AC14" i="1"/>
  <c r="AD18" i="1"/>
  <c r="AC21" i="1" s="1"/>
  <c r="AC18" i="1"/>
  <c r="AE21" i="1"/>
  <c r="AA20" i="1"/>
  <c r="V20" i="1"/>
  <c r="Q20" i="1"/>
  <c r="AD3" i="1"/>
  <c r="AB11" i="1" l="1"/>
  <c r="AD25" i="1"/>
  <c r="AB18" i="1"/>
  <c r="AB21" i="1"/>
  <c r="V16" i="1"/>
  <c r="Z14" i="1"/>
  <c r="Z11" i="1"/>
  <c r="AC3" i="1"/>
  <c r="AC6" i="1"/>
  <c r="AC25" i="1" l="1"/>
  <c r="AC28" i="1"/>
  <c r="Y14" i="1"/>
  <c r="Y11" i="1"/>
  <c r="V23" i="1"/>
  <c r="Z21" i="1"/>
  <c r="Z18" i="1"/>
  <c r="AB3" i="1"/>
  <c r="V8" i="1" s="1"/>
  <c r="AB6" i="1"/>
  <c r="AB25" i="1" l="1"/>
  <c r="AB28" i="1"/>
  <c r="Y18" i="1"/>
  <c r="Y21" i="1"/>
  <c r="X14" i="1"/>
  <c r="X11" i="1"/>
  <c r="Z3" i="1"/>
  <c r="Z6" i="1"/>
  <c r="V30" i="1" l="1"/>
  <c r="Z25" i="1"/>
  <c r="Z28" i="1"/>
  <c r="W14" i="1"/>
  <c r="S16" i="1" s="1"/>
  <c r="W11" i="1"/>
  <c r="X21" i="1"/>
  <c r="X18" i="1"/>
  <c r="Y3" i="1"/>
  <c r="Y6" i="1"/>
  <c r="Y25" i="1" l="1"/>
  <c r="Y28" i="1"/>
  <c r="W21" i="1"/>
  <c r="S23" i="1" s="1"/>
  <c r="W18" i="1"/>
  <c r="U14" i="1"/>
  <c r="U11" i="1"/>
  <c r="X3" i="1"/>
  <c r="X6" i="1"/>
  <c r="X28" i="1" l="1"/>
  <c r="X25" i="1"/>
  <c r="T14" i="1"/>
  <c r="T11" i="1"/>
  <c r="U18" i="1"/>
  <c r="U21" i="1"/>
  <c r="W3" i="1"/>
  <c r="W6" i="1"/>
  <c r="S8" i="1" s="1"/>
  <c r="W25" i="1" l="1"/>
  <c r="W28" i="1"/>
  <c r="S30" i="1" s="1"/>
  <c r="T21" i="1"/>
  <c r="T18" i="1"/>
  <c r="S11" i="1"/>
  <c r="S14" i="1"/>
  <c r="U3" i="1"/>
  <c r="U6" i="1"/>
  <c r="U25" i="1" l="1"/>
  <c r="U28" i="1"/>
  <c r="R11" i="1"/>
  <c r="R14" i="1"/>
  <c r="S21" i="1"/>
  <c r="S18" i="1"/>
  <c r="T3" i="1"/>
  <c r="T6" i="1"/>
  <c r="T25" i="1" l="1"/>
  <c r="T28" i="1"/>
  <c r="R21" i="1"/>
  <c r="R18" i="1"/>
  <c r="P11" i="1"/>
  <c r="P14" i="1"/>
  <c r="S3" i="1"/>
  <c r="S6" i="1"/>
  <c r="S25" i="1" l="1"/>
  <c r="S28" i="1"/>
  <c r="P21" i="1"/>
  <c r="P18" i="1"/>
  <c r="O11" i="1"/>
  <c r="O14" i="1"/>
  <c r="R3" i="1"/>
  <c r="R6" i="1"/>
  <c r="R28" i="1" l="1"/>
  <c r="R25" i="1"/>
  <c r="O21" i="1"/>
  <c r="O18" i="1"/>
  <c r="N14" i="1"/>
  <c r="N11" i="1"/>
  <c r="P3" i="1"/>
  <c r="P6" i="1"/>
  <c r="P25" i="1" l="1"/>
  <c r="P28" i="1"/>
  <c r="M11" i="1"/>
  <c r="P16" i="1"/>
  <c r="M14" i="1"/>
  <c r="N21" i="1"/>
  <c r="N18" i="1"/>
  <c r="O3" i="1"/>
  <c r="O6" i="1"/>
  <c r="O28" i="1" l="1"/>
  <c r="O25" i="1"/>
  <c r="M21" i="1"/>
  <c r="M18" i="1"/>
  <c r="P23" i="1"/>
  <c r="AB16" i="1"/>
  <c r="M15" i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Y16" i="1"/>
  <c r="AE16" i="1"/>
  <c r="N3" i="1"/>
  <c r="N6" i="1"/>
  <c r="N28" i="1" l="1"/>
  <c r="N25" i="1"/>
  <c r="AE23" i="1"/>
  <c r="AB23" i="1"/>
  <c r="Y23" i="1"/>
  <c r="M22" i="1"/>
  <c r="N22" i="1" s="1"/>
  <c r="O22" i="1" s="1"/>
  <c r="P22" i="1" s="1"/>
  <c r="Q22" i="1" s="1"/>
  <c r="R22" i="1" s="1"/>
  <c r="S22" i="1" s="1"/>
  <c r="T22" i="1" s="1"/>
  <c r="U22" i="1" s="1"/>
  <c r="AH21" i="1"/>
  <c r="AG22" i="1" s="1"/>
  <c r="AH14" i="1"/>
  <c r="AG15" i="1" s="1"/>
  <c r="P8" i="1"/>
  <c r="M6" i="1"/>
  <c r="M3" i="1"/>
  <c r="V22" i="1" l="1"/>
  <c r="W22" i="1" s="1"/>
  <c r="X22" i="1" s="1"/>
  <c r="Y22" i="1" s="1"/>
  <c r="Z22" i="1" s="1"/>
  <c r="AA22" i="1" s="1"/>
  <c r="AB22" i="1" s="1"/>
  <c r="AC22" i="1" s="1"/>
  <c r="AD22" i="1" s="1"/>
  <c r="AE22" i="1" s="1"/>
  <c r="M28" i="1"/>
  <c r="M25" i="1"/>
  <c r="P30" i="1"/>
  <c r="M7" i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H6" i="1"/>
  <c r="AG7" i="1" s="1"/>
  <c r="AB8" i="1"/>
  <c r="Y8" i="1"/>
  <c r="AE8" i="1"/>
  <c r="M29" i="1" l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B30" i="1"/>
  <c r="Y30" i="1"/>
  <c r="AE30" i="1"/>
  <c r="AH28" i="1" l="1"/>
  <c r="AG29" i="1" s="1"/>
</calcChain>
</file>

<file path=xl/sharedStrings.xml><?xml version="1.0" encoding="utf-8"?>
<sst xmlns="http://schemas.openxmlformats.org/spreadsheetml/2006/main" count="208" uniqueCount="50">
  <si>
    <t xml:space="preserve"> </t>
  </si>
  <si>
    <t>A=</t>
  </si>
  <si>
    <t>B=</t>
  </si>
  <si>
    <t>Вычисленные значения</t>
  </si>
  <si>
    <t>Значение в двоичной СС</t>
  </si>
  <si>
    <t xml:space="preserve">A = </t>
  </si>
  <si>
    <t xml:space="preserve">C = </t>
  </si>
  <si>
    <t xml:space="preserve">A + C = </t>
  </si>
  <si>
    <t xml:space="preserve">A + C + C = </t>
  </si>
  <si>
    <t xml:space="preserve">C - A = </t>
  </si>
  <si>
    <t xml:space="preserve">65536 - X4 = </t>
  </si>
  <si>
    <t>-X1 =</t>
  </si>
  <si>
    <t>-X2 =</t>
  </si>
  <si>
    <t>-X3 =</t>
  </si>
  <si>
    <t>-X4 =</t>
  </si>
  <si>
    <t>-X5 =</t>
  </si>
  <si>
    <t>-X6 =</t>
  </si>
  <si>
    <t>B1</t>
  </si>
  <si>
    <t>+B2</t>
  </si>
  <si>
    <t>Результат</t>
  </si>
  <si>
    <t>Флаги</t>
  </si>
  <si>
    <t>ОДЗ для знаковых чисел: [-2^15;2^15-1]</t>
  </si>
  <si>
    <t>ОДЗ для беззнаковых чисел: [0;2^16-1]</t>
  </si>
  <si>
    <t>СF</t>
  </si>
  <si>
    <t>=</t>
  </si>
  <si>
    <t>PF</t>
  </si>
  <si>
    <t>AF</t>
  </si>
  <si>
    <t>ZF</t>
  </si>
  <si>
    <t>.</t>
  </si>
  <si>
    <t>SF</t>
  </si>
  <si>
    <t>OF</t>
  </si>
  <si>
    <t>Перенос</t>
  </si>
  <si>
    <t>В десятичной СС:</t>
  </si>
  <si>
    <t>(10)</t>
  </si>
  <si>
    <t>(2)</t>
  </si>
  <si>
    <t>При сложении двух положительных слагаемых получено положительное число. Результат операции верный и корректный, совпадает с суммой десятичных эквивалентов.</t>
  </si>
  <si>
    <t>B2</t>
  </si>
  <si>
    <t>+B3</t>
  </si>
  <si>
    <t>Перевод с доп. кода</t>
  </si>
  <si>
    <t>Когда складываются два положительных числа, результатом может быть как отрицательное, так и положительное число. Если при сложении двух положительных чисел получается отрицательное значение, то это свидетельствует о том, что результат операции выходит за пределы области допустимых значений для представления знаковых 16-битных чисел.</t>
  </si>
  <si>
    <t>+B7</t>
  </si>
  <si>
    <t>При сложении отрицательного и положительного чисел получено положительное число. Результат корректен, не учитываем перенос в старший разряд</t>
  </si>
  <si>
    <t>B7</t>
  </si>
  <si>
    <t>+B8</t>
  </si>
  <si>
    <t>При сложении двух отрицательных слагаемых получено отрицательное число. Результат операции верный и корректный.</t>
  </si>
  <si>
    <t>B8</t>
  </si>
  <si>
    <t>+B9</t>
  </si>
  <si>
    <t>При сложении двух отрицательных слагаемых получено положительное число. Результат операции некорректен, происходит переполнение.</t>
  </si>
  <si>
    <t>При сложении положительного и отрицательного чисел получено отрицательное число. Результат операции корректен.</t>
  </si>
  <si>
    <t>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</si>
</sst>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theme="1"/>
      <name val="Aptos Narrow"/>
      <family val="2"/>
      <scheme val="minor"/>
    </font>
    <font>
      <b/>
      <sz val="11"/>
      <color theme="1"/>
      <name val="Calibri"/>
      <family val="2"/>
      <charset val="204"/>
    </font>
    <font>
      <sz val="8"/>
      <color theme="1"/>
      <name val="Calibri"/>
      <family val="2"/>
      <charset val="204"/>
    </font>
    <font>
      <sz val="10"/>
      <color theme="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D2F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1" xfId="0" applyFont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4" borderId="2" xfId="0" applyFont="1" applyFill="1" applyBorder="1"/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0" xfId="0" applyFont="1"/>
    <xf numFmtId="0" fontId="1" fillId="3" borderId="8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right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3" fontId="1" fillId="0" borderId="2" xfId="0" applyNumberFormat="1" applyFont="1" applyBorder="1"/>
    <xf numFmtId="0" fontId="1" fillId="0" borderId="1" xfId="0" applyFont="1" applyBorder="1"/>
    <xf numFmtId="0" fontId="1" fillId="0" borderId="7" xfId="0" applyFont="1" applyBorder="1"/>
    <xf numFmtId="0" fontId="3" fillId="0" borderId="7" xfId="0" applyFont="1" applyBorder="1"/>
    <xf numFmtId="0" fontId="1" fillId="5" borderId="14" xfId="0" applyFont="1" applyFill="1" applyBorder="1" applyAlignment="1">
      <alignment horizontal="right"/>
    </xf>
    <xf numFmtId="0" fontId="1" fillId="0" borderId="1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8" xfId="0" applyFont="1" applyBorder="1"/>
    <xf numFmtId="0" fontId="1" fillId="0" borderId="0" xfId="0" applyFont="1" applyBorder="1"/>
    <xf numFmtId="0" fontId="1" fillId="0" borderId="19" xfId="0" applyFont="1" applyBorder="1"/>
    <xf numFmtId="0" fontId="3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9" xfId="0" applyFont="1" applyBorder="1"/>
    <xf numFmtId="0" fontId="1" fillId="0" borderId="8" xfId="0" applyFont="1" applyBorder="1"/>
    <xf numFmtId="0" fontId="1" fillId="0" borderId="8" xfId="0" applyFont="1" applyBorder="1" applyAlignment="1">
      <alignment horizontal="right"/>
    </xf>
    <xf numFmtId="0" fontId="1" fillId="5" borderId="14" xfId="0" quotePrefix="1" applyFont="1" applyFill="1" applyBorder="1" applyAlignment="1">
      <alignment horizontal="right"/>
    </xf>
    <xf numFmtId="3" fontId="1" fillId="0" borderId="9" xfId="0" applyNumberFormat="1" applyFont="1" applyBorder="1"/>
    <xf numFmtId="0" fontId="1" fillId="5" borderId="18" xfId="0" applyFont="1" applyFill="1" applyBorder="1" applyAlignment="1">
      <alignment horizontal="right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1" fillId="0" borderId="0" xfId="0" quotePrefix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4" fillId="0" borderId="19" xfId="0" quotePrefix="1" applyFont="1" applyBorder="1"/>
    <xf numFmtId="3" fontId="1" fillId="0" borderId="0" xfId="0" applyNumberFormat="1" applyFont="1" applyBorder="1"/>
    <xf numFmtId="0" fontId="1" fillId="5" borderId="20" xfId="0" applyFont="1" applyFill="1" applyBorder="1" applyAlignment="1">
      <alignment horizontal="right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1" xfId="0" applyFont="1" applyBorder="1"/>
    <xf numFmtId="0" fontId="1" fillId="0" borderId="22" xfId="0" applyFont="1" applyBorder="1"/>
    <xf numFmtId="0" fontId="1" fillId="0" borderId="0" xfId="0" quotePrefix="1" applyFont="1" applyAlignment="1">
      <alignment horizontal="right"/>
    </xf>
    <xf numFmtId="0" fontId="3" fillId="0" borderId="10" xfId="0" applyFont="1" applyBorder="1" applyAlignment="1">
      <alignment horizontal="right"/>
    </xf>
    <xf numFmtId="0" fontId="1" fillId="0" borderId="11" xfId="0" quotePrefix="1" applyFont="1" applyBorder="1" applyAlignment="1">
      <alignment horizontal="right"/>
    </xf>
    <xf numFmtId="0" fontId="1" fillId="0" borderId="12" xfId="0" applyFont="1" applyBorder="1"/>
    <xf numFmtId="0" fontId="1" fillId="0" borderId="10" xfId="0" applyFont="1" applyBorder="1"/>
    <xf numFmtId="0" fontId="1" fillId="0" borderId="11" xfId="0" applyFont="1" applyBorder="1"/>
    <xf numFmtId="0" fontId="3" fillId="0" borderId="6" xfId="0" applyFont="1" applyBorder="1"/>
    <xf numFmtId="0" fontId="1" fillId="0" borderId="11" xfId="0" applyFont="1" applyBorder="1" applyAlignment="1">
      <alignment horizontal="right"/>
    </xf>
    <xf numFmtId="0" fontId="3" fillId="6" borderId="0" xfId="0" applyFont="1" applyFill="1" applyBorder="1" applyAlignment="1">
      <alignment horizontal="center"/>
    </xf>
    <xf numFmtId="0" fontId="3" fillId="6" borderId="0" xfId="0" applyFont="1" applyFill="1"/>
    <xf numFmtId="0" fontId="2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</cellXfs>
  <cellStyles count="1">
    <cellStyle name="Обычный" xfId="0" builtinId="0"/>
  </cellStyles>
  <dxfs count="96">
    <dxf>
      <font>
        <color rgb="FFFF0000"/>
      </font>
    </dxf>
    <dxf>
      <fill>
        <patternFill>
          <bgColor rgb="FF00B0F0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rgb="FF00B0F0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rgb="FF00B0F0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rgb="FF00B0F0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rgb="FF00B0F0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rgb="FF00B0F0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 val="0"/>
        <i/>
        <color theme="0"/>
      </font>
      <fill>
        <patternFill patternType="solid">
          <bgColor theme="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rgb="FF00B0F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ont>
        <color rgb="FFFF0000"/>
      </font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7C80"/>
      <color rgb="FFFFCD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1DD67-D1F9-4129-A178-EDEA36F1D08F}">
  <dimension ref="A1:AM51"/>
  <sheetViews>
    <sheetView tabSelected="1" view="pageLayout" topLeftCell="B1" zoomScale="85" zoomScaleNormal="85" zoomScalePageLayoutView="85" workbookViewId="0">
      <selection activeCell="Q7" sqref="Q7"/>
    </sheetView>
  </sheetViews>
  <sheetFormatPr defaultRowHeight="15" x14ac:dyDescent="0.25"/>
  <cols>
    <col min="1" max="1" width="9.140625" hidden="1" customWidth="1"/>
    <col min="3" max="3" width="12.5703125" customWidth="1"/>
    <col min="4" max="4" width="9" customWidth="1"/>
    <col min="5" max="7" width="9.140625" hidden="1" customWidth="1"/>
    <col min="8" max="8" width="19.5703125" hidden="1" customWidth="1"/>
    <col min="9" max="9" width="0.5703125" hidden="1" customWidth="1"/>
    <col min="10" max="10" width="9.140625" customWidth="1"/>
    <col min="11" max="11" width="17.7109375" customWidth="1"/>
    <col min="12" max="12" width="20.7109375" customWidth="1"/>
    <col min="13" max="13" width="3" bestFit="1" customWidth="1"/>
    <col min="14" max="14" width="3.140625" bestFit="1" customWidth="1"/>
    <col min="15" max="16" width="3" bestFit="1" customWidth="1"/>
    <col min="17" max="17" width="3.140625" bestFit="1" customWidth="1"/>
    <col min="18" max="19" width="3" bestFit="1" customWidth="1"/>
    <col min="20" max="31" width="2.7109375" customWidth="1"/>
    <col min="33" max="33" width="11.7109375" customWidth="1"/>
    <col min="34" max="34" width="11" bestFit="1" customWidth="1"/>
  </cols>
  <sheetData>
    <row r="1" spans="1:39" x14ac:dyDescent="0.25">
      <c r="A1" s="12" t="s">
        <v>0</v>
      </c>
      <c r="B1" s="12"/>
      <c r="C1" s="1" t="s">
        <v>1</v>
      </c>
      <c r="D1" s="3">
        <v>12893</v>
      </c>
      <c r="E1" s="12"/>
      <c r="F1" s="12"/>
      <c r="G1" s="12"/>
      <c r="H1" s="12"/>
      <c r="I1" s="12"/>
      <c r="J1" s="13" t="s">
        <v>21</v>
      </c>
      <c r="K1" s="14"/>
      <c r="L1" s="14"/>
      <c r="M1" s="15"/>
      <c r="N1" s="15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ht="15.75" thickBot="1" x14ac:dyDescent="0.3">
      <c r="A2" s="12"/>
      <c r="B2" s="12"/>
      <c r="C2" s="1" t="s">
        <v>2</v>
      </c>
      <c r="D2" s="3">
        <v>13547</v>
      </c>
      <c r="E2" s="12"/>
      <c r="F2" s="12"/>
      <c r="G2" s="12"/>
      <c r="H2" s="12"/>
      <c r="I2" s="12"/>
      <c r="J2" s="13" t="s">
        <v>22</v>
      </c>
      <c r="K2" s="14"/>
      <c r="L2" s="14"/>
      <c r="M2" s="73">
        <v>15</v>
      </c>
      <c r="N2" s="73">
        <v>14</v>
      </c>
      <c r="O2" s="74">
        <v>13</v>
      </c>
      <c r="P2" s="74">
        <v>12</v>
      </c>
      <c r="Q2" s="74"/>
      <c r="R2" s="73">
        <v>11</v>
      </c>
      <c r="S2" s="74">
        <v>10</v>
      </c>
      <c r="T2" s="74">
        <v>9</v>
      </c>
      <c r="U2" s="73">
        <v>8</v>
      </c>
      <c r="V2" s="74"/>
      <c r="W2" s="74">
        <v>7</v>
      </c>
      <c r="X2" s="74">
        <v>6</v>
      </c>
      <c r="Y2" s="73">
        <v>5</v>
      </c>
      <c r="Z2" s="74">
        <v>4</v>
      </c>
      <c r="AA2" s="74"/>
      <c r="AB2" s="74">
        <v>3</v>
      </c>
      <c r="AC2" s="73">
        <v>2</v>
      </c>
      <c r="AD2" s="74">
        <v>1</v>
      </c>
      <c r="AE2" s="74">
        <v>0</v>
      </c>
      <c r="AF2" s="16"/>
      <c r="AG2" s="12"/>
      <c r="AH2" s="12"/>
      <c r="AI2" s="12"/>
      <c r="AJ2" s="12"/>
      <c r="AK2" s="12"/>
      <c r="AL2" s="12"/>
      <c r="AM2" s="12"/>
    </row>
    <row r="3" spans="1:39" x14ac:dyDescent="0.25">
      <c r="A3" s="12"/>
      <c r="B3" s="2" t="s">
        <v>3</v>
      </c>
      <c r="C3" s="2"/>
      <c r="D3" s="2"/>
      <c r="E3" s="17"/>
      <c r="F3" s="18"/>
      <c r="G3" s="18"/>
      <c r="H3" s="18"/>
      <c r="I3" s="19"/>
      <c r="J3" s="20" t="s">
        <v>4</v>
      </c>
      <c r="K3" s="21"/>
      <c r="L3" s="22" t="s">
        <v>31</v>
      </c>
      <c r="M3" s="23">
        <f>IF(M5+M4+N3&gt;=2,1,0)</f>
        <v>0</v>
      </c>
      <c r="N3" s="24">
        <f>IF(N5+N4+O3&gt;=2,1,0)</f>
        <v>0</v>
      </c>
      <c r="O3" s="24">
        <f t="shared" ref="O3:AD3" si="0">IF(O5+O4+P3&gt;=2,1,0)</f>
        <v>1</v>
      </c>
      <c r="P3" s="24">
        <f>IF(P5+P4+R3&gt;=2,1,0)</f>
        <v>1</v>
      </c>
      <c r="Q3" s="24"/>
      <c r="R3" s="24">
        <f t="shared" si="0"/>
        <v>0</v>
      </c>
      <c r="S3" s="24">
        <f t="shared" si="0"/>
        <v>0</v>
      </c>
      <c r="T3" s="24">
        <f t="shared" si="0"/>
        <v>0</v>
      </c>
      <c r="U3" s="24">
        <f>IF(U5+U4+W3&gt;=2,1,0)</f>
        <v>0</v>
      </c>
      <c r="V3" s="24"/>
      <c r="W3" s="24">
        <f t="shared" si="0"/>
        <v>1</v>
      </c>
      <c r="X3" s="24">
        <f t="shared" si="0"/>
        <v>1</v>
      </c>
      <c r="Y3" s="24">
        <f t="shared" si="0"/>
        <v>1</v>
      </c>
      <c r="Z3" s="24">
        <f>IF(Z5+Z4+AB3&gt;=2,1,0)</f>
        <v>1</v>
      </c>
      <c r="AA3" s="24"/>
      <c r="AB3" s="24">
        <f t="shared" si="0"/>
        <v>1</v>
      </c>
      <c r="AC3" s="24">
        <f t="shared" si="0"/>
        <v>1</v>
      </c>
      <c r="AD3" s="24">
        <f t="shared" si="0"/>
        <v>1</v>
      </c>
      <c r="AE3" s="25">
        <f>IF(AE5+AE4&gt;=2,1,0)</f>
        <v>1</v>
      </c>
      <c r="AF3" s="26" t="s">
        <v>32</v>
      </c>
      <c r="AG3" s="27"/>
      <c r="AH3" s="27"/>
      <c r="AI3" s="28"/>
      <c r="AJ3" s="76" t="s">
        <v>35</v>
      </c>
      <c r="AK3" s="77"/>
      <c r="AL3" s="77"/>
      <c r="AM3" s="78"/>
    </row>
    <row r="4" spans="1:39" x14ac:dyDescent="0.25">
      <c r="A4" s="12">
        <v>1</v>
      </c>
      <c r="B4" s="29" t="str">
        <f>CONCATENATE("X",A4," = ")</f>
        <v xml:space="preserve">X1 = </v>
      </c>
      <c r="C4" s="30" t="s">
        <v>5</v>
      </c>
      <c r="D4" s="31">
        <f>D1</f>
        <v>12893</v>
      </c>
      <c r="E4" s="32" t="str">
        <f>MID($I4,1,4)</f>
        <v>0011</v>
      </c>
      <c r="F4" s="33" t="str">
        <f>MID($I4,5,4)</f>
        <v>0010</v>
      </c>
      <c r="G4" s="33" t="str">
        <f>MID($I4,9,4)</f>
        <v>0101</v>
      </c>
      <c r="H4" s="33" t="str">
        <f>MID($I4,13,4)</f>
        <v>1101</v>
      </c>
      <c r="I4" s="34" t="str">
        <f>_xlfn.BASE(MOD(D4,2^16),2,16)</f>
        <v>0011001001011101</v>
      </c>
      <c r="J4" s="1" t="str">
        <f>CONCATENATE("B",A4," = ")</f>
        <v xml:space="preserve">B1 = </v>
      </c>
      <c r="K4" s="33" t="str">
        <f>CONCATENATE(E4,".",F4,".",G4,".",H4)</f>
        <v>0011.0010.0101.1101</v>
      </c>
      <c r="L4" s="35" t="s">
        <v>17</v>
      </c>
      <c r="M4" s="36">
        <f>VALUE(MID($K4,1,1))</f>
        <v>0</v>
      </c>
      <c r="N4" s="37">
        <f>VALUE(MID($K4,2,1))</f>
        <v>0</v>
      </c>
      <c r="O4" s="37">
        <f>VALUE(MID($K4,3,1))</f>
        <v>1</v>
      </c>
      <c r="P4" s="37">
        <f>VALUE(MID($K4,4,1))</f>
        <v>1</v>
      </c>
      <c r="Q4" s="37" t="str">
        <f>MID($K4,5,1)</f>
        <v>.</v>
      </c>
      <c r="R4" s="37">
        <f>VALUE(MID($K4,6,1))</f>
        <v>0</v>
      </c>
      <c r="S4" s="37">
        <f>VALUE(MID($K4,7,1))</f>
        <v>0</v>
      </c>
      <c r="T4" s="37">
        <f>VALUE(MID($K4,8,1))</f>
        <v>1</v>
      </c>
      <c r="U4" s="37">
        <f>VALUE(MID($K4,9,1))</f>
        <v>0</v>
      </c>
      <c r="V4" s="37" t="str">
        <f>MID($K4,10,1)</f>
        <v>.</v>
      </c>
      <c r="W4" s="37">
        <f>VALUE(MID($K4,11,1))</f>
        <v>0</v>
      </c>
      <c r="X4" s="37">
        <f>VALUE(MID($K4,12,1))</f>
        <v>1</v>
      </c>
      <c r="Y4" s="37">
        <f>VALUE(MID($K4,13,1))</f>
        <v>0</v>
      </c>
      <c r="Z4" s="37">
        <f>VALUE(MID($K4,14,1))</f>
        <v>1</v>
      </c>
      <c r="AA4" s="37" t="str">
        <f>MID($K4,15,1)</f>
        <v>.</v>
      </c>
      <c r="AB4" s="37">
        <f>VALUE(MID($K4,16,1))</f>
        <v>1</v>
      </c>
      <c r="AC4" s="37">
        <f>VALUE(MID($K4,17,1))</f>
        <v>1</v>
      </c>
      <c r="AD4" s="37">
        <f>VALUE(MID($K4,18,1))</f>
        <v>0</v>
      </c>
      <c r="AE4" s="38">
        <f>VALUE(MID($K4,19,1))</f>
        <v>1</v>
      </c>
      <c r="AF4" s="39"/>
      <c r="AG4" s="40"/>
      <c r="AH4" s="40"/>
      <c r="AI4" s="41"/>
      <c r="AJ4" s="79"/>
      <c r="AK4" s="80"/>
      <c r="AL4" s="80"/>
      <c r="AM4" s="81"/>
    </row>
    <row r="5" spans="1:39" ht="15.75" thickBot="1" x14ac:dyDescent="0.3">
      <c r="A5" s="12">
        <v>2</v>
      </c>
      <c r="B5" s="42" t="str">
        <f t="shared" ref="B5:B15" si="1">CONCATENATE("X",A5," = ")</f>
        <v xml:space="preserve">X2 = </v>
      </c>
      <c r="C5" s="43" t="s">
        <v>6</v>
      </c>
      <c r="D5" s="44">
        <f>D2</f>
        <v>13547</v>
      </c>
      <c r="E5" s="45" t="str">
        <f t="shared" ref="E5:E14" si="2">MID($I5,1,4)</f>
        <v>0011</v>
      </c>
      <c r="F5" s="12" t="str">
        <f t="shared" ref="F5:F15" si="3">MID($I5,5,4)</f>
        <v>0100</v>
      </c>
      <c r="G5" s="12" t="str">
        <f t="shared" ref="G5:G15" si="4">MID($I5,9,4)</f>
        <v>1110</v>
      </c>
      <c r="H5" s="12" t="str">
        <f t="shared" ref="H5:H15" si="5">MID($I5,13,4)</f>
        <v>1011</v>
      </c>
      <c r="I5" s="34" t="str">
        <f t="shared" ref="I5:I15" si="6">_xlfn.BASE(MOD(D5,2^16),2,16)</f>
        <v>0011010011101011</v>
      </c>
      <c r="J5" s="46" t="str">
        <f>CONCATENATE("B",A5," = ")</f>
        <v xml:space="preserve">B2 = </v>
      </c>
      <c r="K5" s="40" t="str">
        <f t="shared" ref="K5:K15" si="7">CONCATENATE(E5,".",F5,".",G5,".",H5)</f>
        <v>0011.0100.1110.1011</v>
      </c>
      <c r="L5" s="47" t="s">
        <v>18</v>
      </c>
      <c r="M5" s="36">
        <f>VALUE(MID($K5,1,1))</f>
        <v>0</v>
      </c>
      <c r="N5" s="37">
        <f>VALUE(MID($K5,2,1))</f>
        <v>0</v>
      </c>
      <c r="O5" s="37">
        <f>VALUE(MID($K5,3,1))</f>
        <v>1</v>
      </c>
      <c r="P5" s="37">
        <f>VALUE(MID($K5,4,1))</f>
        <v>1</v>
      </c>
      <c r="Q5" s="37" t="str">
        <f>MID($K5,5,1)</f>
        <v>.</v>
      </c>
      <c r="R5" s="37">
        <f>VALUE(MID($K5,6,1))</f>
        <v>0</v>
      </c>
      <c r="S5" s="37">
        <f>VALUE(MID($K5,7,1))</f>
        <v>1</v>
      </c>
      <c r="T5" s="37">
        <f>VALUE(MID($K5,8,1))</f>
        <v>0</v>
      </c>
      <c r="U5" s="37">
        <f>VALUE(MID($K5,9,1))</f>
        <v>0</v>
      </c>
      <c r="V5" s="37" t="str">
        <f>MID($K5,10,1)</f>
        <v>.</v>
      </c>
      <c r="W5" s="37">
        <f>VALUE(MID($K5,11,1))</f>
        <v>1</v>
      </c>
      <c r="X5" s="37">
        <f>VALUE(MID($K5,12,1))</f>
        <v>1</v>
      </c>
      <c r="Y5" s="37">
        <f>VALUE(MID($K5,13,1))</f>
        <v>1</v>
      </c>
      <c r="Z5" s="37">
        <f>VALUE(MID($K5,14,1))</f>
        <v>0</v>
      </c>
      <c r="AA5" s="37" t="str">
        <f>MID($K5,15,1)</f>
        <v>.</v>
      </c>
      <c r="AB5" s="37">
        <f>VALUE(MID($K5,16,1))</f>
        <v>1</v>
      </c>
      <c r="AC5" s="37">
        <f>VALUE(MID($K5,17,1))</f>
        <v>0</v>
      </c>
      <c r="AD5" s="37">
        <f>VALUE(MID($K5,18,1))</f>
        <v>1</v>
      </c>
      <c r="AE5" s="38">
        <f>VALUE(MID($K5,19,1))</f>
        <v>1</v>
      </c>
      <c r="AF5" s="39"/>
      <c r="AG5" s="40"/>
      <c r="AH5" s="40"/>
      <c r="AI5" s="41"/>
      <c r="AJ5" s="79"/>
      <c r="AK5" s="80"/>
      <c r="AL5" s="80"/>
      <c r="AM5" s="81"/>
    </row>
    <row r="6" spans="1:39" x14ac:dyDescent="0.25">
      <c r="A6" s="12">
        <v>3</v>
      </c>
      <c r="B6" s="42" t="str">
        <f t="shared" si="1"/>
        <v xml:space="preserve">X3 = </v>
      </c>
      <c r="C6" s="43" t="s">
        <v>7</v>
      </c>
      <c r="D6" s="48">
        <f>D1+D2</f>
        <v>26440</v>
      </c>
      <c r="E6" s="45" t="str">
        <f>MID($I6,1,4)</f>
        <v>0110</v>
      </c>
      <c r="F6" s="12" t="str">
        <f>MID($I6,5,4)</f>
        <v>0111</v>
      </c>
      <c r="G6" s="12" t="str">
        <f>MID($I6,9,4)</f>
        <v>0100</v>
      </c>
      <c r="H6" s="12" t="str">
        <f>MID($I6,13,4)</f>
        <v>1000</v>
      </c>
      <c r="I6" s="34" t="str">
        <f>_xlfn.BASE(MOD(D6,2^16),2,16)</f>
        <v>0110011101001000</v>
      </c>
      <c r="J6" s="46" t="str">
        <f>CONCATENATE("B",A6," = ")</f>
        <v xml:space="preserve">B3 = </v>
      </c>
      <c r="K6" s="40" t="str">
        <f t="shared" si="7"/>
        <v>0110.0111.0100.1000</v>
      </c>
      <c r="L6" s="49" t="s">
        <v>19</v>
      </c>
      <c r="M6" s="50">
        <f>IF(M4&lt;&gt;".",MOD(M4+M5+N3,2),".")</f>
        <v>0</v>
      </c>
      <c r="N6" s="51">
        <f>IF(N4&lt;&gt;".",MOD(N4+N5+O3,2),".")</f>
        <v>1</v>
      </c>
      <c r="O6" s="51">
        <f>IF(O4&lt;&gt;".",MOD(O4+O5+P3,2),".")</f>
        <v>1</v>
      </c>
      <c r="P6" s="51">
        <f>IF(P4&lt;&gt;".",MOD(P4+P5+R3,2),".")</f>
        <v>0</v>
      </c>
      <c r="Q6" s="51" t="str">
        <f t="shared" ref="Q6" si="8">IF(Q4&lt;&gt;".",MOD(Q4+Q5+R4,2),".")</f>
        <v>.</v>
      </c>
      <c r="R6" s="51">
        <f>IF(R4&lt;&gt;".",MOD(R4+R5+S3,2),".")</f>
        <v>0</v>
      </c>
      <c r="S6" s="51">
        <f>IF(S4&lt;&gt;".",MOD(S4+S5+T3,2),".")</f>
        <v>1</v>
      </c>
      <c r="T6" s="51">
        <f>IF(T4&lt;&gt;".",MOD(T4+T5+U3,2),".")</f>
        <v>1</v>
      </c>
      <c r="U6" s="51">
        <f>IF(U4&lt;&gt;".",MOD(U4+U5+W3,2),".")</f>
        <v>1</v>
      </c>
      <c r="V6" s="51" t="str">
        <f t="shared" ref="V6" si="9">IF(V4&lt;&gt;".",MOD(V4+V5+W4,2),".")</f>
        <v>.</v>
      </c>
      <c r="W6" s="51">
        <f>IF(W4&lt;&gt;".",MOD(W4+W5+X3,2),".")</f>
        <v>0</v>
      </c>
      <c r="X6" s="51">
        <f>IF(X4&lt;&gt;".",MOD(X4+X5+Y3,2),".")</f>
        <v>1</v>
      </c>
      <c r="Y6" s="51">
        <f>IF(Y4&lt;&gt;".",MOD(Y4+Y5+Z3,2),".")</f>
        <v>0</v>
      </c>
      <c r="Z6" s="51">
        <f>IF(Z4&lt;&gt;".",MOD(Z4+Z5+AB3,2),".")</f>
        <v>0</v>
      </c>
      <c r="AA6" s="51" t="str">
        <f t="shared" ref="AA6" si="10">IF(AA4&lt;&gt;".",MOD(AA4+AA5+AB4,2),".")</f>
        <v>.</v>
      </c>
      <c r="AB6" s="51">
        <f>IF(AB4&lt;&gt;".",MOD(AB4+AB5+AC3,2),".")</f>
        <v>1</v>
      </c>
      <c r="AC6" s="51">
        <f>IF(AC4&lt;&gt;".",MOD(AC4+AC5+AD3,2),".")</f>
        <v>0</v>
      </c>
      <c r="AD6" s="51">
        <f>IF(AD4&lt;&gt;".",MOD(AD4+AD5+AE3,2),".")</f>
        <v>0</v>
      </c>
      <c r="AE6" s="52">
        <f>IF(AE4&lt;&gt;".",MOD(AE4+AE5,2),".")</f>
        <v>0</v>
      </c>
      <c r="AF6" s="53" t="s">
        <v>34</v>
      </c>
      <c r="AG6" s="54" t="s">
        <v>24</v>
      </c>
      <c r="AH6" s="55">
        <f>IF(M6=0,_xlfn.DECIMAL(_xlfn.CONCAT(N6:P6,R6:U6,W6:Z6,AB6:AE6),2),-_xlfn.DECIMAL(_xlfn.CONCAT(N7:P7,R7:U7,W7:Z7,AB7:AE7),2))</f>
        <v>26440</v>
      </c>
      <c r="AI6" s="56" t="s">
        <v>33</v>
      </c>
      <c r="AJ6" s="79"/>
      <c r="AK6" s="80"/>
      <c r="AL6" s="80"/>
      <c r="AM6" s="81"/>
    </row>
    <row r="7" spans="1:39" x14ac:dyDescent="0.25">
      <c r="A7" s="12">
        <v>4</v>
      </c>
      <c r="B7" s="42" t="str">
        <f t="shared" si="1"/>
        <v xml:space="preserve">X4 = </v>
      </c>
      <c r="C7" s="43" t="s">
        <v>8</v>
      </c>
      <c r="D7" s="48">
        <f>D1+D2+D2</f>
        <v>39987</v>
      </c>
      <c r="E7" s="45" t="str">
        <f t="shared" si="2"/>
        <v>1001</v>
      </c>
      <c r="F7" s="12" t="str">
        <f t="shared" si="3"/>
        <v>1100</v>
      </c>
      <c r="G7" s="12" t="str">
        <f t="shared" si="4"/>
        <v>0011</v>
      </c>
      <c r="H7" s="12" t="str">
        <f t="shared" si="5"/>
        <v>0011</v>
      </c>
      <c r="I7" s="34" t="str">
        <f t="shared" si="6"/>
        <v>1001110000110011</v>
      </c>
      <c r="J7" s="46" t="str">
        <f>CONCATENATE("B",A7," = ")</f>
        <v xml:space="preserve">B4 = </v>
      </c>
      <c r="K7" s="40" t="str">
        <f t="shared" si="7"/>
        <v>1001.1100.0011.0011</v>
      </c>
      <c r="L7" s="49" t="s">
        <v>38</v>
      </c>
      <c r="M7" s="36" t="str">
        <f>IF(M6=0,"",1)</f>
        <v/>
      </c>
      <c r="N7" s="37" t="str">
        <f>IF(M7&lt;&gt;"",IF(N6&lt;&gt;".",IF($M$6=1,MID(_xlfn.BASE(ABS(_xlfn.DECIMAL(_xlfn.CONCAT($N6:$P6,$R6:$U6,$W6:$Z6,$AB6:$AE6),2)-2^16),2,16),ABS(N$2-16),1),""),"."),"")</f>
        <v/>
      </c>
      <c r="O7" s="37" t="str">
        <f t="shared" ref="O7:AE7" si="11">IF(N7&lt;&gt;"",IF(O6&lt;&gt;".",IF($M$6=1,MID(_xlfn.BASE(ABS(_xlfn.DECIMAL(_xlfn.CONCAT($N6:$P6,$R6:$U6,$W6:$Z6,$AB6:$AE6),2)-2^16),2,16),ABS(O$2-16),1),""),"."),"")</f>
        <v/>
      </c>
      <c r="P7" s="37" t="str">
        <f t="shared" si="11"/>
        <v/>
      </c>
      <c r="Q7" s="37" t="str">
        <f t="shared" si="11"/>
        <v/>
      </c>
      <c r="R7" s="37" t="str">
        <f t="shared" si="11"/>
        <v/>
      </c>
      <c r="S7" s="37" t="str">
        <f t="shared" si="11"/>
        <v/>
      </c>
      <c r="T7" s="37" t="str">
        <f t="shared" si="11"/>
        <v/>
      </c>
      <c r="U7" s="37" t="str">
        <f t="shared" si="11"/>
        <v/>
      </c>
      <c r="V7" s="37" t="str">
        <f t="shared" si="11"/>
        <v/>
      </c>
      <c r="W7" s="37" t="str">
        <f t="shared" si="11"/>
        <v/>
      </c>
      <c r="X7" s="37" t="str">
        <f t="shared" si="11"/>
        <v/>
      </c>
      <c r="Y7" s="37" t="str">
        <f t="shared" si="11"/>
        <v/>
      </c>
      <c r="Z7" s="37" t="str">
        <f t="shared" si="11"/>
        <v/>
      </c>
      <c r="AA7" s="37" t="str">
        <f t="shared" si="11"/>
        <v/>
      </c>
      <c r="AB7" s="37" t="str">
        <f t="shared" si="11"/>
        <v/>
      </c>
      <c r="AC7" s="37" t="str">
        <f t="shared" si="11"/>
        <v/>
      </c>
      <c r="AD7" s="37" t="str">
        <f t="shared" si="11"/>
        <v/>
      </c>
      <c r="AE7" s="37" t="str">
        <f t="shared" si="11"/>
        <v/>
      </c>
      <c r="AF7" s="40"/>
      <c r="AG7" s="37" t="str">
        <f>IF(AH7=AH6, "Успешно", "Неуспешно")</f>
        <v>Успешно</v>
      </c>
      <c r="AH7" s="57">
        <f>VALUE(D4+D5)</f>
        <v>26440</v>
      </c>
      <c r="AI7" s="41"/>
      <c r="AJ7" s="79"/>
      <c r="AK7" s="80"/>
      <c r="AL7" s="80"/>
      <c r="AM7" s="81"/>
    </row>
    <row r="8" spans="1:39" ht="15.75" thickBot="1" x14ac:dyDescent="0.3">
      <c r="A8" s="12">
        <v>5</v>
      </c>
      <c r="B8" s="42" t="str">
        <f t="shared" si="1"/>
        <v xml:space="preserve">X5 = </v>
      </c>
      <c r="C8" s="43" t="s">
        <v>9</v>
      </c>
      <c r="D8" s="48">
        <f>D2-D1</f>
        <v>654</v>
      </c>
      <c r="E8" s="45" t="str">
        <f t="shared" si="2"/>
        <v>0000</v>
      </c>
      <c r="F8" s="12" t="str">
        <f t="shared" si="3"/>
        <v>0010</v>
      </c>
      <c r="G8" s="12" t="str">
        <f t="shared" si="4"/>
        <v>1000</v>
      </c>
      <c r="H8" s="12" t="str">
        <f t="shared" si="5"/>
        <v>1110</v>
      </c>
      <c r="I8" s="34" t="str">
        <f t="shared" si="6"/>
        <v>0000001010001110</v>
      </c>
      <c r="J8" s="46" t="str">
        <f>CONCATENATE("B",A8," = ")</f>
        <v xml:space="preserve">B5 = </v>
      </c>
      <c r="K8" s="40" t="str">
        <f t="shared" si="7"/>
        <v>0000.0010.1000.1110</v>
      </c>
      <c r="L8" s="58" t="s">
        <v>20</v>
      </c>
      <c r="M8" s="59"/>
      <c r="N8" s="60" t="s">
        <v>23</v>
      </c>
      <c r="O8" s="60" t="s">
        <v>24</v>
      </c>
      <c r="P8" s="60">
        <f>IF(M5+M4+N3&gt;=2,1,0)</f>
        <v>0</v>
      </c>
      <c r="Q8" s="61" t="s">
        <v>25</v>
      </c>
      <c r="R8" s="61" t="s">
        <v>24</v>
      </c>
      <c r="S8" s="60">
        <f>IF(MOD(SUM(W6:Z6,AB6:AE6),2),0,1)</f>
        <v>1</v>
      </c>
      <c r="T8" s="60" t="s">
        <v>26</v>
      </c>
      <c r="U8" s="60" t="s">
        <v>24</v>
      </c>
      <c r="V8" s="60">
        <f>AB3</f>
        <v>1</v>
      </c>
      <c r="W8" s="60" t="s">
        <v>27</v>
      </c>
      <c r="X8" s="60" t="s">
        <v>24</v>
      </c>
      <c r="Y8" s="60">
        <f>IF(_xlfn.DECIMAL(_xlfn.CONCAT(M6:P6,R6:U6,W6:Z6,AB6:AE6),2)=0,1,0)</f>
        <v>0</v>
      </c>
      <c r="Z8" s="60" t="s">
        <v>29</v>
      </c>
      <c r="AA8" s="60" t="s">
        <v>24</v>
      </c>
      <c r="AB8" s="60">
        <f>M6</f>
        <v>0</v>
      </c>
      <c r="AC8" s="60" t="s">
        <v>30</v>
      </c>
      <c r="AD8" s="60" t="s">
        <v>24</v>
      </c>
      <c r="AE8" s="62">
        <f>IF(M4=M5,IF(M5=M6,0,1),0)</f>
        <v>0</v>
      </c>
      <c r="AF8" s="63"/>
      <c r="AG8" s="63"/>
      <c r="AH8" s="63"/>
      <c r="AI8" s="64"/>
      <c r="AJ8" s="82"/>
      <c r="AK8" s="83"/>
      <c r="AL8" s="83"/>
      <c r="AM8" s="84"/>
    </row>
    <row r="9" spans="1:39" x14ac:dyDescent="0.25">
      <c r="A9" s="12">
        <v>6</v>
      </c>
      <c r="B9" s="42" t="str">
        <f t="shared" si="1"/>
        <v xml:space="preserve">X6 = </v>
      </c>
      <c r="C9" s="43" t="s">
        <v>10</v>
      </c>
      <c r="D9" s="48">
        <f>65536-D7</f>
        <v>25549</v>
      </c>
      <c r="E9" s="45" t="str">
        <f t="shared" si="2"/>
        <v>0110</v>
      </c>
      <c r="F9" s="12" t="str">
        <f t="shared" si="3"/>
        <v>0011</v>
      </c>
      <c r="G9" s="12" t="str">
        <f t="shared" si="4"/>
        <v>1100</v>
      </c>
      <c r="H9" s="12" t="str">
        <f t="shared" si="5"/>
        <v>1101</v>
      </c>
      <c r="I9" s="34" t="str">
        <f t="shared" si="6"/>
        <v>0110001111001101</v>
      </c>
      <c r="J9" s="46" t="str">
        <f>CONCATENATE("B",A9," = ")</f>
        <v xml:space="preserve">B6 = </v>
      </c>
      <c r="K9" s="44" t="str">
        <f t="shared" si="7"/>
        <v>0110.0011.1100.1101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</row>
    <row r="10" spans="1:39" ht="15" customHeight="1" thickBot="1" x14ac:dyDescent="0.3">
      <c r="A10" s="12">
        <v>7</v>
      </c>
      <c r="B10" s="42" t="str">
        <f t="shared" si="1"/>
        <v xml:space="preserve">X7 = </v>
      </c>
      <c r="C10" s="65" t="s">
        <v>11</v>
      </c>
      <c r="D10" s="48">
        <f t="shared" ref="D10:D15" si="12">-D4</f>
        <v>-12893</v>
      </c>
      <c r="E10" s="45" t="str">
        <f t="shared" si="2"/>
        <v>1100</v>
      </c>
      <c r="F10" s="12" t="str">
        <f t="shared" si="3"/>
        <v>1101</v>
      </c>
      <c r="G10" s="12" t="str">
        <f t="shared" si="4"/>
        <v>1010</v>
      </c>
      <c r="H10" s="12" t="str">
        <f t="shared" si="5"/>
        <v>0011</v>
      </c>
      <c r="I10" s="34" t="str">
        <f t="shared" si="6"/>
        <v>1100110110100011</v>
      </c>
      <c r="J10" s="46" t="str">
        <f>CONCATENATE("B",A10," = ")</f>
        <v xml:space="preserve">B7 = </v>
      </c>
      <c r="K10" s="44" t="str">
        <f t="shared" si="7"/>
        <v>1100.1101.1010.0011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</row>
    <row r="11" spans="1:39" ht="15" customHeight="1" x14ac:dyDescent="0.25">
      <c r="A11" s="12">
        <v>8</v>
      </c>
      <c r="B11" s="42" t="str">
        <f t="shared" si="1"/>
        <v xml:space="preserve">X8 = </v>
      </c>
      <c r="C11" s="65" t="s">
        <v>12</v>
      </c>
      <c r="D11" s="44">
        <f t="shared" si="12"/>
        <v>-13547</v>
      </c>
      <c r="E11" s="45" t="str">
        <f t="shared" si="2"/>
        <v>1100</v>
      </c>
      <c r="F11" s="12" t="str">
        <f t="shared" si="3"/>
        <v>1011</v>
      </c>
      <c r="G11" s="12" t="str">
        <f t="shared" si="4"/>
        <v>0001</v>
      </c>
      <c r="H11" s="12" t="str">
        <f t="shared" si="5"/>
        <v>0101</v>
      </c>
      <c r="I11" s="34" t="str">
        <f t="shared" si="6"/>
        <v>1100101100010101</v>
      </c>
      <c r="J11" s="46" t="str">
        <f>CONCATENATE("B",A11," = ")</f>
        <v xml:space="preserve">B8 = </v>
      </c>
      <c r="K11" s="44" t="str">
        <f t="shared" si="7"/>
        <v>1100.1011.0001.0101</v>
      </c>
      <c r="L11" s="22" t="s">
        <v>31</v>
      </c>
      <c r="M11" s="23">
        <f>IF(M13+M12+N11&gt;=2,1,0)</f>
        <v>0</v>
      </c>
      <c r="N11" s="24">
        <f>IF(N13+N12+O11&gt;=2,1,0)</f>
        <v>1</v>
      </c>
      <c r="O11" s="24">
        <f t="shared" ref="O11" si="13">IF(O13+O12+P11&gt;=2,1,0)</f>
        <v>1</v>
      </c>
      <c r="P11" s="24">
        <f>IF(P13+P12+R11&gt;=2,1,0)</f>
        <v>0</v>
      </c>
      <c r="Q11" s="24"/>
      <c r="R11" s="24">
        <f t="shared" ref="R11" si="14">IF(R13+R12+S11&gt;=2,1,0)</f>
        <v>0</v>
      </c>
      <c r="S11" s="24">
        <f t="shared" ref="S11" si="15">IF(S13+S12+T11&gt;=2,1,0)</f>
        <v>1</v>
      </c>
      <c r="T11" s="24">
        <f t="shared" ref="T11" si="16">IF(T13+T12+U11&gt;=2,1,0)</f>
        <v>1</v>
      </c>
      <c r="U11" s="24">
        <f>IF(U13+U12+W11&gt;=2,1,0)</f>
        <v>1</v>
      </c>
      <c r="V11" s="24"/>
      <c r="W11" s="24">
        <f t="shared" ref="W11" si="17">IF(W13+W12+X11&gt;=2,1,0)</f>
        <v>1</v>
      </c>
      <c r="X11" s="24">
        <f t="shared" ref="X11" si="18">IF(X13+X12+Y11&gt;=2,1,0)</f>
        <v>1</v>
      </c>
      <c r="Y11" s="24">
        <f t="shared" ref="Y11" si="19">IF(Y13+Y12+Z11&gt;=2,1,0)</f>
        <v>0</v>
      </c>
      <c r="Z11" s="24">
        <f>IF(Z13+Z12+AB11&gt;=2,1,0)</f>
        <v>0</v>
      </c>
      <c r="AA11" s="24"/>
      <c r="AB11" s="24">
        <f t="shared" ref="AB11" si="20">IF(AB13+AB12+AC11&gt;=2,1,0)</f>
        <v>1</v>
      </c>
      <c r="AC11" s="24">
        <f t="shared" ref="AC11" si="21">IF(AC13+AC12+AD11&gt;=2,1,0)</f>
        <v>0</v>
      </c>
      <c r="AD11" s="24">
        <f t="shared" ref="AD11" si="22">IF(AD13+AD12+AE11&gt;=2,1,0)</f>
        <v>0</v>
      </c>
      <c r="AE11" s="25">
        <f>IF(AE13+AE12&gt;=2,1,0)</f>
        <v>0</v>
      </c>
      <c r="AF11" s="26" t="s">
        <v>32</v>
      </c>
      <c r="AG11" s="27"/>
      <c r="AH11" s="27"/>
      <c r="AI11" s="28"/>
      <c r="AJ11" s="75" t="s">
        <v>39</v>
      </c>
      <c r="AK11" s="4"/>
      <c r="AL11" s="4"/>
      <c r="AM11" s="5"/>
    </row>
    <row r="12" spans="1:39" x14ac:dyDescent="0.25">
      <c r="A12" s="12">
        <v>9</v>
      </c>
      <c r="B12" s="42" t="str">
        <f t="shared" si="1"/>
        <v xml:space="preserve">X9 = </v>
      </c>
      <c r="C12" s="65" t="s">
        <v>13</v>
      </c>
      <c r="D12" s="48">
        <f t="shared" si="12"/>
        <v>-26440</v>
      </c>
      <c r="E12" s="45" t="str">
        <f t="shared" si="2"/>
        <v>1001</v>
      </c>
      <c r="F12" s="12" t="str">
        <f t="shared" si="3"/>
        <v>1000</v>
      </c>
      <c r="G12" s="12" t="str">
        <f t="shared" si="4"/>
        <v>1011</v>
      </c>
      <c r="H12" s="12" t="str">
        <f t="shared" si="5"/>
        <v>1000</v>
      </c>
      <c r="I12" s="34" t="str">
        <f t="shared" si="6"/>
        <v>1001100010111000</v>
      </c>
      <c r="J12" s="46" t="str">
        <f>CONCATENATE("B",A12," = ")</f>
        <v xml:space="preserve">B9 = </v>
      </c>
      <c r="K12" s="44" t="str">
        <f t="shared" si="7"/>
        <v>1001.1000.1011.1000</v>
      </c>
      <c r="L12" s="35" t="s">
        <v>36</v>
      </c>
      <c r="M12" s="36">
        <f>VALUE(MID($K5,1,1))</f>
        <v>0</v>
      </c>
      <c r="N12" s="37">
        <f>VALUE(MID($K5,2,1))</f>
        <v>0</v>
      </c>
      <c r="O12" s="37">
        <f>VALUE(MID($K5,3,1))</f>
        <v>1</v>
      </c>
      <c r="P12" s="37">
        <f>VALUE(MID($K5,4,1))</f>
        <v>1</v>
      </c>
      <c r="Q12" s="37" t="str">
        <f>MID($K5,5,1)</f>
        <v>.</v>
      </c>
      <c r="R12" s="37">
        <f>VALUE(MID($K5,6,1))</f>
        <v>0</v>
      </c>
      <c r="S12" s="37">
        <f>VALUE(MID($K5,7,1))</f>
        <v>1</v>
      </c>
      <c r="T12" s="37">
        <f>VALUE(MID($K5,8,1))</f>
        <v>0</v>
      </c>
      <c r="U12" s="37">
        <f>VALUE(MID($K5,9,1))</f>
        <v>0</v>
      </c>
      <c r="V12" s="37" t="str">
        <f>MID($K5,10,1)</f>
        <v>.</v>
      </c>
      <c r="W12" s="37">
        <f>VALUE(MID($K5,11,1))</f>
        <v>1</v>
      </c>
      <c r="X12" s="37">
        <f>VALUE(MID($K5,12,1))</f>
        <v>1</v>
      </c>
      <c r="Y12" s="37">
        <f>VALUE(MID($K5,13,1))</f>
        <v>1</v>
      </c>
      <c r="Z12" s="37">
        <f>VALUE(MID($K5,14,1))</f>
        <v>0</v>
      </c>
      <c r="AA12" s="37" t="str">
        <f>MID($K5,15,1)</f>
        <v>.</v>
      </c>
      <c r="AB12" s="37">
        <f>VALUE(MID($K5,16,1))</f>
        <v>1</v>
      </c>
      <c r="AC12" s="37">
        <f>VALUE(MID($K5,17,1))</f>
        <v>0</v>
      </c>
      <c r="AD12" s="37">
        <f>VALUE(MID($K5,18,1))</f>
        <v>1</v>
      </c>
      <c r="AE12" s="38">
        <f>VALUE(MID($K5,19,1))</f>
        <v>1</v>
      </c>
      <c r="AF12" s="39"/>
      <c r="AG12" s="40"/>
      <c r="AH12" s="40"/>
      <c r="AI12" s="41"/>
      <c r="AJ12" s="6"/>
      <c r="AK12" s="7"/>
      <c r="AL12" s="7"/>
      <c r="AM12" s="8"/>
    </row>
    <row r="13" spans="1:39" ht="15.75" thickBot="1" x14ac:dyDescent="0.3">
      <c r="A13" s="12">
        <v>10</v>
      </c>
      <c r="B13" s="42" t="str">
        <f t="shared" si="1"/>
        <v xml:space="preserve">X10 = </v>
      </c>
      <c r="C13" s="65" t="s">
        <v>14</v>
      </c>
      <c r="D13" s="44">
        <f t="shared" si="12"/>
        <v>-39987</v>
      </c>
      <c r="E13" s="45" t="str">
        <f t="shared" si="2"/>
        <v>0110</v>
      </c>
      <c r="F13" s="12" t="str">
        <f t="shared" si="3"/>
        <v>0011</v>
      </c>
      <c r="G13" s="12" t="str">
        <f t="shared" si="4"/>
        <v>1100</v>
      </c>
      <c r="H13" s="12" t="str">
        <f t="shared" si="5"/>
        <v>1101</v>
      </c>
      <c r="I13" s="34" t="str">
        <f t="shared" si="6"/>
        <v>0110001111001101</v>
      </c>
      <c r="J13" s="46" t="str">
        <f>CONCATENATE("B",A13," = ")</f>
        <v xml:space="preserve">B10 = </v>
      </c>
      <c r="K13" s="44" t="str">
        <f t="shared" si="7"/>
        <v>0110.0011.1100.1101</v>
      </c>
      <c r="L13" s="47" t="s">
        <v>37</v>
      </c>
      <c r="M13" s="36">
        <f>VALUE(MID($K6,1,1))</f>
        <v>0</v>
      </c>
      <c r="N13" s="37">
        <f>VALUE(MID($K6,2,1))</f>
        <v>1</v>
      </c>
      <c r="O13" s="37">
        <f>VALUE(MID($K5,3,1))</f>
        <v>1</v>
      </c>
      <c r="P13" s="37">
        <f>VALUE(MID($K6,4,1))</f>
        <v>0</v>
      </c>
      <c r="Q13" s="37" t="str">
        <f>MID($K6,5,1)</f>
        <v>.</v>
      </c>
      <c r="R13" s="37">
        <f>VALUE(MID($K6,6,1))</f>
        <v>0</v>
      </c>
      <c r="S13" s="37">
        <f>VALUE(MID($K6,7,1))</f>
        <v>1</v>
      </c>
      <c r="T13" s="37">
        <f>VALUE(MID($K6,8,1))</f>
        <v>1</v>
      </c>
      <c r="U13" s="37">
        <f>VALUE(MID($K6,9,1))</f>
        <v>1</v>
      </c>
      <c r="V13" s="37" t="str">
        <f>MID($K6,10,1)</f>
        <v>.</v>
      </c>
      <c r="W13" s="37">
        <f>VALUE(MID($K6,11,1))</f>
        <v>0</v>
      </c>
      <c r="X13" s="37">
        <f>VALUE(MID($K6,12,1))</f>
        <v>1</v>
      </c>
      <c r="Y13" s="37">
        <f>VALUE(MID($K6,13,1))</f>
        <v>0</v>
      </c>
      <c r="Z13" s="37">
        <f>VALUE(MID($K6,14,1))</f>
        <v>0</v>
      </c>
      <c r="AA13" s="37" t="str">
        <f>MID($K6,15,1)</f>
        <v>.</v>
      </c>
      <c r="AB13" s="37">
        <f>VALUE(MID($K6,16,1))</f>
        <v>1</v>
      </c>
      <c r="AC13" s="37">
        <f>VALUE(MID($K6,17,1))</f>
        <v>0</v>
      </c>
      <c r="AD13" s="37">
        <f>VALUE(MID($K6,18,1))</f>
        <v>0</v>
      </c>
      <c r="AE13" s="38">
        <f>VALUE(MID($K6,19,1))</f>
        <v>0</v>
      </c>
      <c r="AF13" s="39"/>
      <c r="AG13" s="40"/>
      <c r="AH13" s="40"/>
      <c r="AI13" s="41"/>
      <c r="AJ13" s="6"/>
      <c r="AK13" s="7"/>
      <c r="AL13" s="7"/>
      <c r="AM13" s="8"/>
    </row>
    <row r="14" spans="1:39" x14ac:dyDescent="0.25">
      <c r="A14" s="12">
        <v>11</v>
      </c>
      <c r="B14" s="42" t="str">
        <f>CONCATENATE("X",A14," = ")</f>
        <v xml:space="preserve">X11 = </v>
      </c>
      <c r="C14" s="65" t="s">
        <v>15</v>
      </c>
      <c r="D14" s="48">
        <f t="shared" si="12"/>
        <v>-654</v>
      </c>
      <c r="E14" s="45" t="str">
        <f t="shared" si="2"/>
        <v>1111</v>
      </c>
      <c r="F14" s="12" t="str">
        <f t="shared" si="3"/>
        <v>1101</v>
      </c>
      <c r="G14" s="12" t="str">
        <f t="shared" si="4"/>
        <v>0111</v>
      </c>
      <c r="H14" s="12" t="str">
        <f t="shared" si="5"/>
        <v>0010</v>
      </c>
      <c r="I14" s="34" t="str">
        <f t="shared" si="6"/>
        <v>1111110101110010</v>
      </c>
      <c r="J14" s="46" t="str">
        <f>CONCATENATE("B",A14," = ")</f>
        <v xml:space="preserve">B11 = </v>
      </c>
      <c r="K14" s="44" t="str">
        <f t="shared" si="7"/>
        <v>1111.1101.0111.0010</v>
      </c>
      <c r="L14" s="49" t="s">
        <v>19</v>
      </c>
      <c r="M14" s="50">
        <f>IF(M12&lt;&gt;".",MOD(M12+M13+N11,2),".")</f>
        <v>1</v>
      </c>
      <c r="N14" s="51">
        <f>IF(N12&lt;&gt;".",MOD(N12+N13+O11,2),".")</f>
        <v>0</v>
      </c>
      <c r="O14" s="51">
        <f>IF(O12&lt;&gt;".",MOD(O12+O13+P11,2),".")</f>
        <v>0</v>
      </c>
      <c r="P14" s="51">
        <f>IF(P12&lt;&gt;".",MOD(P12+P13+R11,2),".")</f>
        <v>1</v>
      </c>
      <c r="Q14" s="51" t="str">
        <f t="shared" ref="Q14" si="23">IF(Q12&lt;&gt;".",MOD(Q12+Q13+R12,2),".")</f>
        <v>.</v>
      </c>
      <c r="R14" s="51">
        <f>IF(R12&lt;&gt;".",MOD(R12+R13+S11,2),".")</f>
        <v>1</v>
      </c>
      <c r="S14" s="51">
        <f>IF(S12&lt;&gt;".",MOD(S12+S13+T11,2),".")</f>
        <v>1</v>
      </c>
      <c r="T14" s="51">
        <f>IF(T12&lt;&gt;".",MOD(T12+T13+U11,2),".")</f>
        <v>0</v>
      </c>
      <c r="U14" s="51">
        <f>IF(U12&lt;&gt;".",MOD(U12+U13+W11,2),".")</f>
        <v>0</v>
      </c>
      <c r="V14" s="51" t="str">
        <f t="shared" ref="V14" si="24">IF(V12&lt;&gt;".",MOD(V12+V13+W12,2),".")</f>
        <v>.</v>
      </c>
      <c r="W14" s="51">
        <f>IF(W12&lt;&gt;".",MOD(W12+W13+X11,2),".")</f>
        <v>0</v>
      </c>
      <c r="X14" s="51">
        <f>IF(X12&lt;&gt;".",MOD(X12+X13+Y11,2),".")</f>
        <v>0</v>
      </c>
      <c r="Y14" s="51">
        <f>IF(Y12&lt;&gt;".",MOD(Y12+Y13+Z11,2),".")</f>
        <v>1</v>
      </c>
      <c r="Z14" s="51">
        <f>IF(Z12&lt;&gt;".",MOD(Z12+Z13+AB11,2),".")</f>
        <v>1</v>
      </c>
      <c r="AA14" s="51" t="str">
        <f t="shared" ref="AA14" si="25">IF(AA12&lt;&gt;".",MOD(AA12+AA13+AB12,2),".")</f>
        <v>.</v>
      </c>
      <c r="AB14" s="51">
        <f>IF(AB12&lt;&gt;".",MOD(AB12+AB13+AC11,2),".")</f>
        <v>0</v>
      </c>
      <c r="AC14" s="51">
        <f>IF(AC12&lt;&gt;".",MOD(AC12+AC13+AD11,2),".")</f>
        <v>0</v>
      </c>
      <c r="AD14" s="51">
        <f>IF(AD12&lt;&gt;".",MOD(AD12+AD13+AE11,2),".")</f>
        <v>1</v>
      </c>
      <c r="AE14" s="52">
        <f>IF(AE12&lt;&gt;".",MOD(AE12+AE13,2),".")</f>
        <v>1</v>
      </c>
      <c r="AF14" s="53" t="s">
        <v>34</v>
      </c>
      <c r="AG14" s="54" t="s">
        <v>24</v>
      </c>
      <c r="AH14" s="55">
        <f>IF(M14=0,_xlfn.DECIMAL(_xlfn.CONCAT(N14:P14,R14:U14,W14:Z14,AB14:AE14),2),-_xlfn.DECIMAL(_xlfn.CONCAT(N15:P15,R15:U15,W15:Z15,AB15:AE15),2))</f>
        <v>-25549</v>
      </c>
      <c r="AI14" s="56" t="s">
        <v>33</v>
      </c>
      <c r="AJ14" s="6"/>
      <c r="AK14" s="7"/>
      <c r="AL14" s="7"/>
      <c r="AM14" s="8"/>
    </row>
    <row r="15" spans="1:39" x14ac:dyDescent="0.25">
      <c r="A15" s="12">
        <v>12</v>
      </c>
      <c r="B15" s="66" t="str">
        <f t="shared" si="1"/>
        <v xml:space="preserve">X12 = </v>
      </c>
      <c r="C15" s="67" t="s">
        <v>16</v>
      </c>
      <c r="D15" s="68">
        <f t="shared" si="12"/>
        <v>-25549</v>
      </c>
      <c r="E15" s="69" t="str">
        <f>MID($I15,1,4)</f>
        <v>1001</v>
      </c>
      <c r="F15" s="70" t="str">
        <f t="shared" si="3"/>
        <v>1100</v>
      </c>
      <c r="G15" s="70" t="str">
        <f t="shared" si="4"/>
        <v>0011</v>
      </c>
      <c r="H15" s="70" t="str">
        <f t="shared" si="5"/>
        <v>0011</v>
      </c>
      <c r="I15" s="71" t="str">
        <f t="shared" si="6"/>
        <v>1001110000110011</v>
      </c>
      <c r="J15" s="72" t="str">
        <f>CONCATENATE("B",A15," = ")</f>
        <v xml:space="preserve">B12 = </v>
      </c>
      <c r="K15" s="68" t="str">
        <f t="shared" si="7"/>
        <v>1001.1100.0011.0011</v>
      </c>
      <c r="L15" s="49" t="s">
        <v>38</v>
      </c>
      <c r="M15" s="36">
        <f>IF(M14=0,"",1)</f>
        <v>1</v>
      </c>
      <c r="N15" s="37" t="str">
        <f>IF(M15&lt;&gt;"",IF(N14&lt;&gt;".",IF($M$14=1,MID(_xlfn.BASE(ABS(_xlfn.DECIMAL(_xlfn.CONCAT($N14:$P14,$R14:$U14,$W14:$Z14,$AB14:$AE14),2)-2^16),2,16),ABS(N$2-16),1),""),"."),"")</f>
        <v>1</v>
      </c>
      <c r="O15" s="37" t="str">
        <f t="shared" ref="O15:AE15" si="26">IF(N15&lt;&gt;"",IF(O14&lt;&gt;".",IF($M$14=1,MID(_xlfn.BASE(ABS(_xlfn.DECIMAL(_xlfn.CONCAT($N14:$P14,$R14:$U14,$W14:$Z14,$AB14:$AE14),2)-2^16),2,16),ABS(O$2-16),1),""),"."),"")</f>
        <v>1</v>
      </c>
      <c r="P15" s="37" t="str">
        <f t="shared" si="26"/>
        <v>0</v>
      </c>
      <c r="Q15" s="37" t="str">
        <f t="shared" si="26"/>
        <v>.</v>
      </c>
      <c r="R15" s="37" t="str">
        <f t="shared" si="26"/>
        <v>0</v>
      </c>
      <c r="S15" s="37" t="str">
        <f t="shared" si="26"/>
        <v>0</v>
      </c>
      <c r="T15" s="37" t="str">
        <f t="shared" si="26"/>
        <v>1</v>
      </c>
      <c r="U15" s="37" t="str">
        <f t="shared" si="26"/>
        <v>1</v>
      </c>
      <c r="V15" s="37" t="str">
        <f t="shared" si="26"/>
        <v>.</v>
      </c>
      <c r="W15" s="37" t="str">
        <f t="shared" si="26"/>
        <v>1</v>
      </c>
      <c r="X15" s="37" t="str">
        <f t="shared" si="26"/>
        <v>1</v>
      </c>
      <c r="Y15" s="37" t="str">
        <f t="shared" si="26"/>
        <v>0</v>
      </c>
      <c r="Z15" s="37" t="str">
        <f t="shared" si="26"/>
        <v>0</v>
      </c>
      <c r="AA15" s="37" t="str">
        <f t="shared" si="26"/>
        <v>.</v>
      </c>
      <c r="AB15" s="37" t="str">
        <f t="shared" si="26"/>
        <v>1</v>
      </c>
      <c r="AC15" s="37" t="str">
        <f t="shared" si="26"/>
        <v>1</v>
      </c>
      <c r="AD15" s="37" t="str">
        <f t="shared" si="26"/>
        <v>0</v>
      </c>
      <c r="AE15" s="37" t="str">
        <f t="shared" si="26"/>
        <v>1</v>
      </c>
      <c r="AF15" s="40"/>
      <c r="AG15" s="16" t="str">
        <f>IF(AH15=AH14, "Успешно", "Провал")</f>
        <v>Провал</v>
      </c>
      <c r="AH15" s="57">
        <f>VALUE(D5+D6)</f>
        <v>39987</v>
      </c>
      <c r="AI15" s="41"/>
      <c r="AJ15" s="6"/>
      <c r="AK15" s="7"/>
      <c r="AL15" s="7"/>
      <c r="AM15" s="8"/>
    </row>
    <row r="16" spans="1:39" ht="15.75" thickBot="1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58" t="s">
        <v>20</v>
      </c>
      <c r="M16" s="59"/>
      <c r="N16" s="60" t="s">
        <v>23</v>
      </c>
      <c r="O16" s="60" t="s">
        <v>24</v>
      </c>
      <c r="P16" s="60">
        <f>IF(M13+M12+N11&gt;=2,1,0)</f>
        <v>0</v>
      </c>
      <c r="Q16" s="61" t="s">
        <v>25</v>
      </c>
      <c r="R16" s="61" t="s">
        <v>24</v>
      </c>
      <c r="S16" s="60">
        <f>IF(MOD(SUM(W14:Z14,AB14:AE14),2),0,1)</f>
        <v>1</v>
      </c>
      <c r="T16" s="60" t="s">
        <v>26</v>
      </c>
      <c r="U16" s="60" t="s">
        <v>24</v>
      </c>
      <c r="V16" s="60">
        <f>AB11</f>
        <v>1</v>
      </c>
      <c r="W16" s="60" t="s">
        <v>27</v>
      </c>
      <c r="X16" s="60" t="s">
        <v>24</v>
      </c>
      <c r="Y16" s="60">
        <f>IF(_xlfn.DECIMAL(_xlfn.CONCAT(M14:P14,R14:U14,W14:Z14,AB14:AE14),2)=0,1,0)</f>
        <v>0</v>
      </c>
      <c r="Z16" s="60" t="s">
        <v>29</v>
      </c>
      <c r="AA16" s="60" t="s">
        <v>24</v>
      </c>
      <c r="AB16" s="60">
        <f>M14</f>
        <v>1</v>
      </c>
      <c r="AC16" s="60" t="s">
        <v>30</v>
      </c>
      <c r="AD16" s="60" t="s">
        <v>24</v>
      </c>
      <c r="AE16" s="62">
        <f>IF(M12=M13,IF(M13=M14,0,1),0)</f>
        <v>1</v>
      </c>
      <c r="AF16" s="63"/>
      <c r="AG16" s="63"/>
      <c r="AH16" s="63"/>
      <c r="AI16" s="64"/>
      <c r="AJ16" s="9"/>
      <c r="AK16" s="10"/>
      <c r="AL16" s="10"/>
      <c r="AM16" s="11"/>
    </row>
    <row r="17" spans="12:39" ht="15.75" thickBot="1" x14ac:dyDescent="0.3"/>
    <row r="18" spans="12:39" x14ac:dyDescent="0.25">
      <c r="L18" s="22" t="s">
        <v>31</v>
      </c>
      <c r="M18" s="23">
        <f>IF(M20+M19+N18&gt;=2,1,0)</f>
        <v>1</v>
      </c>
      <c r="N18" s="24">
        <f>IF(N20+N19+O18&gt;=2,1,0)</f>
        <v>1</v>
      </c>
      <c r="O18" s="24">
        <f t="shared" ref="O18" si="27">IF(O20+O19+P18&gt;=2,1,0)</f>
        <v>1</v>
      </c>
      <c r="P18" s="24">
        <f>IF(P20+P19+R18&gt;=2,1,0)</f>
        <v>1</v>
      </c>
      <c r="Q18" s="24"/>
      <c r="R18" s="24">
        <f t="shared" ref="R18" si="28">IF(R20+R19+S18&gt;=2,1,0)</f>
        <v>1</v>
      </c>
      <c r="S18" s="24">
        <f t="shared" ref="S18" si="29">IF(S20+S19+T18&gt;=2,1,0)</f>
        <v>1</v>
      </c>
      <c r="T18" s="24">
        <f t="shared" ref="T18" si="30">IF(T20+T19+U18&gt;=2,1,0)</f>
        <v>0</v>
      </c>
      <c r="U18" s="24">
        <f>IF(U20+U19+W18&gt;=2,1,0)</f>
        <v>1</v>
      </c>
      <c r="V18" s="24"/>
      <c r="W18" s="24">
        <f t="shared" ref="W18" si="31">IF(W20+W19+X18&gt;=2,1,0)</f>
        <v>1</v>
      </c>
      <c r="X18" s="24">
        <f t="shared" ref="X18" si="32">IF(X20+X19+Y18&gt;=2,1,0)</f>
        <v>1</v>
      </c>
      <c r="Y18" s="24">
        <f t="shared" ref="Y18" si="33">IF(Y20+Y19+Z18&gt;=2,1,0)</f>
        <v>1</v>
      </c>
      <c r="Z18" s="24">
        <f>IF(Z20+Z19+AB18&gt;=2,1,0)</f>
        <v>0</v>
      </c>
      <c r="AA18" s="24"/>
      <c r="AB18" s="24">
        <f t="shared" ref="AB18" si="34">IF(AB20+AB19+AC18&gt;=2,1,0)</f>
        <v>0</v>
      </c>
      <c r="AC18" s="24">
        <f t="shared" ref="AC18" si="35">IF(AC20+AC19+AD18&gt;=2,1,0)</f>
        <v>0</v>
      </c>
      <c r="AD18" s="24">
        <f t="shared" ref="AD18" si="36">IF(AD20+AD19+AE18&gt;=2,1,0)</f>
        <v>1</v>
      </c>
      <c r="AE18" s="25">
        <f>IF(AE20+AE19&gt;=2,1,0)</f>
        <v>1</v>
      </c>
      <c r="AF18" s="26" t="s">
        <v>32</v>
      </c>
      <c r="AG18" s="27"/>
      <c r="AH18" s="27"/>
      <c r="AI18" s="28"/>
      <c r="AJ18" s="75" t="s">
        <v>41</v>
      </c>
      <c r="AK18" s="4"/>
      <c r="AL18" s="4"/>
      <c r="AM18" s="5"/>
    </row>
    <row r="19" spans="12:39" x14ac:dyDescent="0.25">
      <c r="L19" s="35" t="s">
        <v>36</v>
      </c>
      <c r="M19" s="36">
        <f>VALUE(MID($K5,1,1))</f>
        <v>0</v>
      </c>
      <c r="N19" s="37">
        <f>VALUE(MID($K5,2,1))</f>
        <v>0</v>
      </c>
      <c r="O19" s="37">
        <f>VALUE(MID($K5,3,1))</f>
        <v>1</v>
      </c>
      <c r="P19" s="37">
        <f>VALUE(MID($K5,4,1))</f>
        <v>1</v>
      </c>
      <c r="Q19" s="37" t="str">
        <f>MID($K12,5,1)</f>
        <v>.</v>
      </c>
      <c r="R19" s="37">
        <f>VALUE(MID($K5,6,1))</f>
        <v>0</v>
      </c>
      <c r="S19" s="37">
        <f>VALUE(MID($K5,7,1))</f>
        <v>1</v>
      </c>
      <c r="T19" s="37">
        <f>VALUE(MID($K5,8,1))</f>
        <v>0</v>
      </c>
      <c r="U19" s="37">
        <f>VALUE(MID($K5,9,1))</f>
        <v>0</v>
      </c>
      <c r="V19" s="37" t="str">
        <f>MID($K12,10,1)</f>
        <v>.</v>
      </c>
      <c r="W19" s="37">
        <f>VALUE(MID($K5,11,1))</f>
        <v>1</v>
      </c>
      <c r="X19" s="37">
        <f>VALUE(MID($K5,12,1))</f>
        <v>1</v>
      </c>
      <c r="Y19" s="37">
        <f>VALUE(MID($K5,13,1))</f>
        <v>1</v>
      </c>
      <c r="Z19" s="37">
        <f>VALUE(MID($K5,14,1))</f>
        <v>0</v>
      </c>
      <c r="AA19" s="37" t="str">
        <f>MID($K12,15,1)</f>
        <v>.</v>
      </c>
      <c r="AB19" s="37">
        <f>VALUE(MID($K5,16,1))</f>
        <v>1</v>
      </c>
      <c r="AC19" s="37">
        <f>VALUE(MID($K5,17,1))</f>
        <v>0</v>
      </c>
      <c r="AD19" s="37">
        <f>VALUE(MID($K5,18,1))</f>
        <v>1</v>
      </c>
      <c r="AE19" s="38">
        <f>VALUE(MID($K5,19,1))</f>
        <v>1</v>
      </c>
      <c r="AF19" s="39"/>
      <c r="AG19" s="40"/>
      <c r="AH19" s="40"/>
      <c r="AI19" s="41"/>
      <c r="AJ19" s="6"/>
      <c r="AK19" s="7"/>
      <c r="AL19" s="7"/>
      <c r="AM19" s="8"/>
    </row>
    <row r="20" spans="12:39" ht="15.75" thickBot="1" x14ac:dyDescent="0.3">
      <c r="L20" s="47" t="s">
        <v>40</v>
      </c>
      <c r="M20" s="36">
        <f>VALUE(MID($K10,1,1))</f>
        <v>1</v>
      </c>
      <c r="N20" s="37">
        <f>VALUE(MID($K10,2,1))</f>
        <v>1</v>
      </c>
      <c r="O20" s="37">
        <f>VALUE(MID($K10,3,1))</f>
        <v>0</v>
      </c>
      <c r="P20" s="37">
        <f>VALUE(MID($K10,4,1))</f>
        <v>0</v>
      </c>
      <c r="Q20" s="37" t="str">
        <f>MID($K13,5,1)</f>
        <v>.</v>
      </c>
      <c r="R20" s="37">
        <f>VALUE(MID($K10,6,1))</f>
        <v>1</v>
      </c>
      <c r="S20" s="37">
        <f>VALUE(MID($K10,7,1))</f>
        <v>1</v>
      </c>
      <c r="T20" s="37">
        <f>VALUE(MID($K10,8,1))</f>
        <v>0</v>
      </c>
      <c r="U20" s="37">
        <f>VALUE(MID($K10,9,1))</f>
        <v>1</v>
      </c>
      <c r="V20" s="37" t="str">
        <f>MID($K13,10,1)</f>
        <v>.</v>
      </c>
      <c r="W20" s="37">
        <f>VALUE(MID($K10,11,1))</f>
        <v>1</v>
      </c>
      <c r="X20" s="37">
        <f>VALUE(MID($K10,12,1))</f>
        <v>0</v>
      </c>
      <c r="Y20" s="37">
        <f>VALUE(MID($K10,13,1))</f>
        <v>1</v>
      </c>
      <c r="Z20" s="37">
        <f>VALUE(MID($K10,14,1))</f>
        <v>0</v>
      </c>
      <c r="AA20" s="37" t="str">
        <f>MID($K13,15,1)</f>
        <v>.</v>
      </c>
      <c r="AB20" s="37">
        <f>VALUE(MID($K10,16,1))</f>
        <v>0</v>
      </c>
      <c r="AC20" s="37">
        <f>VALUE(MID($K10,17,1))</f>
        <v>0</v>
      </c>
      <c r="AD20" s="37">
        <f>VALUE(MID($K10,18,1))</f>
        <v>1</v>
      </c>
      <c r="AE20" s="38">
        <f>VALUE(MID($K10,19,1))</f>
        <v>1</v>
      </c>
      <c r="AF20" s="39"/>
      <c r="AG20" s="40"/>
      <c r="AH20" s="40"/>
      <c r="AI20" s="41"/>
      <c r="AJ20" s="6"/>
      <c r="AK20" s="7"/>
      <c r="AL20" s="7"/>
      <c r="AM20" s="8"/>
    </row>
    <row r="21" spans="12:39" x14ac:dyDescent="0.25">
      <c r="L21" s="49" t="s">
        <v>19</v>
      </c>
      <c r="M21" s="50">
        <f>IF(M19&lt;&gt;".",MOD(M19+M20+N18,2),".")</f>
        <v>0</v>
      </c>
      <c r="N21" s="51">
        <f>IF(N19&lt;&gt;".",MOD(N19+N20+O18,2),".")</f>
        <v>0</v>
      </c>
      <c r="O21" s="51">
        <f>IF(O19&lt;&gt;".",MOD(O19+O20+P18,2),".")</f>
        <v>0</v>
      </c>
      <c r="P21" s="51">
        <f>IF(P19&lt;&gt;".",MOD(P19+P20+R18,2),".")</f>
        <v>0</v>
      </c>
      <c r="Q21" s="51" t="str">
        <f t="shared" ref="Q21" si="37">IF(Q19&lt;&gt;".",MOD(Q19+Q20+R19,2),".")</f>
        <v>.</v>
      </c>
      <c r="R21" s="51">
        <f>IF(R19&lt;&gt;".",MOD(R19+R20+S18,2),".")</f>
        <v>0</v>
      </c>
      <c r="S21" s="51">
        <f>IF(S19&lt;&gt;".",MOD(S19+S20+T18,2),".")</f>
        <v>0</v>
      </c>
      <c r="T21" s="51">
        <f>IF(T19&lt;&gt;".",MOD(T19+T20+U18,2),".")</f>
        <v>1</v>
      </c>
      <c r="U21" s="51">
        <f>IF(U19&lt;&gt;".",MOD(U19+U20+W18,2),".")</f>
        <v>0</v>
      </c>
      <c r="V21" s="51" t="str">
        <f t="shared" ref="V21" si="38">IF(V19&lt;&gt;".",MOD(V19+V20+W19,2),".")</f>
        <v>.</v>
      </c>
      <c r="W21" s="51">
        <f>IF(W19&lt;&gt;".",MOD(W19+W20+X18,2),".")</f>
        <v>1</v>
      </c>
      <c r="X21" s="51">
        <f>IF(X19&lt;&gt;".",MOD(X19+X20+Y18,2),".")</f>
        <v>0</v>
      </c>
      <c r="Y21" s="51">
        <f>IF(Y19&lt;&gt;".",MOD(Y19+Y20+Z18,2),".")</f>
        <v>0</v>
      </c>
      <c r="Z21" s="51">
        <f>IF(Z19&lt;&gt;".",MOD(Z19+Z20+AB18,2),".")</f>
        <v>0</v>
      </c>
      <c r="AA21" s="51" t="str">
        <f t="shared" ref="AA21" si="39">IF(AA19&lt;&gt;".",MOD(AA19+AA20+AB19,2),".")</f>
        <v>.</v>
      </c>
      <c r="AB21" s="51">
        <f>IF(AB19&lt;&gt;".",MOD(AB19+AB20+AC18,2),".")</f>
        <v>1</v>
      </c>
      <c r="AC21" s="51">
        <f>IF(AC19&lt;&gt;".",MOD(AC19+AC20+AD18,2),".")</f>
        <v>1</v>
      </c>
      <c r="AD21" s="51">
        <f>IF(AD19&lt;&gt;".",MOD(AD19+AD20+AE18,2),".")</f>
        <v>1</v>
      </c>
      <c r="AE21" s="52">
        <f>IF(AE19&lt;&gt;".",MOD(AE19+AE20,2),".")</f>
        <v>0</v>
      </c>
      <c r="AF21" s="53" t="s">
        <v>34</v>
      </c>
      <c r="AG21" s="54" t="s">
        <v>24</v>
      </c>
      <c r="AH21" s="55">
        <f>IF(M21=0,_xlfn.DECIMAL(_xlfn.CONCAT(N21:P21,R21:U21,W21:Z21,AB21:AE21),2),-_xlfn.DECIMAL(_xlfn.CONCAT(N22:P22,R22:U22,W22:Z22,AB22:AE22),2))</f>
        <v>654</v>
      </c>
      <c r="AI21" s="56" t="s">
        <v>33</v>
      </c>
      <c r="AJ21" s="6"/>
      <c r="AK21" s="7"/>
      <c r="AL21" s="7"/>
      <c r="AM21" s="8"/>
    </row>
    <row r="22" spans="12:39" x14ac:dyDescent="0.25">
      <c r="L22" s="49" t="s">
        <v>38</v>
      </c>
      <c r="M22" s="36" t="str">
        <f>IF(M21=0,"",1)</f>
        <v/>
      </c>
      <c r="N22" s="37" t="str">
        <f>IF(M22&lt;&gt;"",IF(N21&lt;&gt;".",IF($M$21=1,MID(_xlfn.BASE(ABS(_xlfn.DECIMAL(_xlfn.CONCAT($N21:$P21,$R21:$U21,$W21:$Z21,$AB21:$AE21),2)-2^16),2,16),ABS(N$2-16),1),""),"."),"")</f>
        <v/>
      </c>
      <c r="O22" s="37" t="str">
        <f t="shared" ref="O22:AE22" si="40">IF(N22&lt;&gt;"",IF(O21&lt;&gt;".",IF($M$21=1,MID(_xlfn.BASE(ABS(_xlfn.DECIMAL(_xlfn.CONCAT($N21:$P21,$R21:$U21,$W21:$Z21,$AB21:$AE21),2)-2^16),2,16),ABS(O$2-16),1),""),"."),"")</f>
        <v/>
      </c>
      <c r="P22" s="37" t="str">
        <f t="shared" si="40"/>
        <v/>
      </c>
      <c r="Q22" s="37" t="str">
        <f t="shared" si="40"/>
        <v/>
      </c>
      <c r="R22" s="37" t="str">
        <f t="shared" si="40"/>
        <v/>
      </c>
      <c r="S22" s="37" t="str">
        <f t="shared" si="40"/>
        <v/>
      </c>
      <c r="T22" s="37" t="str">
        <f t="shared" si="40"/>
        <v/>
      </c>
      <c r="U22" s="37" t="str">
        <f t="shared" si="40"/>
        <v/>
      </c>
      <c r="V22" s="37" t="str">
        <f t="shared" ref="V22" si="41">IF(U22&lt;&gt;"",IF(V21&lt;&gt;".",IF($M$21=1,MID(_xlfn.BASE(ABS(_xlfn.DECIMAL(_xlfn.CONCAT($N21:$P21,$R21:$U21,$W21:$Z21,$AB21:$AE21),2)-2^16),2,16),ABS(V$2-16),1),""),"."),"")</f>
        <v/>
      </c>
      <c r="W22" s="37" t="str">
        <f t="shared" ref="W22" si="42">IF(V22&lt;&gt;"",IF(W21&lt;&gt;".",IF($M$21=1,MID(_xlfn.BASE(ABS(_xlfn.DECIMAL(_xlfn.CONCAT($N21:$P21,$R21:$U21,$W21:$Z21,$AB21:$AE21),2)-2^16),2,16),ABS(W$2-16),1),""),"."),"")</f>
        <v/>
      </c>
      <c r="X22" s="37" t="str">
        <f t="shared" ref="X22" si="43">IF(W22&lt;&gt;"",IF(X21&lt;&gt;".",IF($M$21=1,MID(_xlfn.BASE(ABS(_xlfn.DECIMAL(_xlfn.CONCAT($N21:$P21,$R21:$U21,$W21:$Z21,$AB21:$AE21),2)-2^16),2,16),ABS(X$2-16),1),""),"."),"")</f>
        <v/>
      </c>
      <c r="Y22" s="37" t="str">
        <f t="shared" ref="Y22" si="44">IF(X22&lt;&gt;"",IF(Y21&lt;&gt;".",IF($M$21=1,MID(_xlfn.BASE(ABS(_xlfn.DECIMAL(_xlfn.CONCAT($N21:$P21,$R21:$U21,$W21:$Z21,$AB21:$AE21),2)-2^16),2,16),ABS(Y$2-16),1),""),"."),"")</f>
        <v/>
      </c>
      <c r="Z22" s="37" t="str">
        <f t="shared" ref="Z22" si="45">IF(Y22&lt;&gt;"",IF(Z21&lt;&gt;".",IF($M$21=1,MID(_xlfn.BASE(ABS(_xlfn.DECIMAL(_xlfn.CONCAT($N21:$P21,$R21:$U21,$W21:$Z21,$AB21:$AE21),2)-2^16),2,16),ABS(Z$2-16),1),""),"."),"")</f>
        <v/>
      </c>
      <c r="AA22" s="37" t="str">
        <f t="shared" ref="AA22" si="46">IF(Z22&lt;&gt;"",IF(AA21&lt;&gt;".",IF($M$21=1,MID(_xlfn.BASE(ABS(_xlfn.DECIMAL(_xlfn.CONCAT($N21:$P21,$R21:$U21,$W21:$Z21,$AB21:$AE21),2)-2^16),2,16),ABS(AA$2-16),1),""),"."),"")</f>
        <v/>
      </c>
      <c r="AB22" s="37" t="str">
        <f t="shared" si="40"/>
        <v/>
      </c>
      <c r="AC22" s="37" t="str">
        <f t="shared" si="40"/>
        <v/>
      </c>
      <c r="AD22" s="37" t="str">
        <f t="shared" si="40"/>
        <v/>
      </c>
      <c r="AE22" s="37" t="str">
        <f t="shared" si="40"/>
        <v/>
      </c>
      <c r="AF22" s="40"/>
      <c r="AG22" s="16" t="str">
        <f>IF(AH22=AH21, "Успешно", "Провал")</f>
        <v>Успешно</v>
      </c>
      <c r="AH22" s="57">
        <f>VALUE(D5+D10)</f>
        <v>654</v>
      </c>
      <c r="AI22" s="41"/>
      <c r="AJ22" s="6"/>
      <c r="AK22" s="7"/>
      <c r="AL22" s="7"/>
      <c r="AM22" s="8"/>
    </row>
    <row r="23" spans="12:39" ht="15.75" thickBot="1" x14ac:dyDescent="0.3">
      <c r="L23" s="58" t="s">
        <v>20</v>
      </c>
      <c r="M23" s="59"/>
      <c r="N23" s="60" t="s">
        <v>23</v>
      </c>
      <c r="O23" s="60" t="s">
        <v>24</v>
      </c>
      <c r="P23" s="60">
        <f>IF(M20+M19+N18&gt;=2,1,0)</f>
        <v>1</v>
      </c>
      <c r="Q23" s="61" t="s">
        <v>25</v>
      </c>
      <c r="R23" s="61" t="s">
        <v>24</v>
      </c>
      <c r="S23" s="60">
        <f>IF(MOD(SUM(W21:Z21,AB21:AE21),2),0,1)</f>
        <v>1</v>
      </c>
      <c r="T23" s="60" t="s">
        <v>26</v>
      </c>
      <c r="U23" s="60" t="s">
        <v>24</v>
      </c>
      <c r="V23" s="60">
        <f>AB18</f>
        <v>0</v>
      </c>
      <c r="W23" s="60" t="s">
        <v>27</v>
      </c>
      <c r="X23" s="60" t="s">
        <v>24</v>
      </c>
      <c r="Y23" s="60">
        <f>IF(_xlfn.DECIMAL(_xlfn.CONCAT(M21:P21,R21:U21,W21:Z21,AB21:AE21),2)=0,1,0)</f>
        <v>0</v>
      </c>
      <c r="Z23" s="60" t="s">
        <v>29</v>
      </c>
      <c r="AA23" s="60" t="s">
        <v>24</v>
      </c>
      <c r="AB23" s="60">
        <f>M21</f>
        <v>0</v>
      </c>
      <c r="AC23" s="60" t="s">
        <v>30</v>
      </c>
      <c r="AD23" s="60" t="s">
        <v>24</v>
      </c>
      <c r="AE23" s="62">
        <f>IF(M19=M20,IF(M20=M21,0,1),0)</f>
        <v>0</v>
      </c>
      <c r="AF23" s="63"/>
      <c r="AG23" s="63"/>
      <c r="AH23" s="63"/>
      <c r="AI23" s="64"/>
      <c r="AJ23" s="9"/>
      <c r="AK23" s="10"/>
      <c r="AL23" s="10"/>
      <c r="AM23" s="11"/>
    </row>
    <row r="24" spans="12:39" ht="15.75" thickBot="1" x14ac:dyDescent="0.3"/>
    <row r="25" spans="12:39" ht="15" customHeight="1" x14ac:dyDescent="0.25">
      <c r="L25" s="22" t="s">
        <v>31</v>
      </c>
      <c r="M25" s="23">
        <f>IF(M27+M26+N25&gt;=2,1,0)</f>
        <v>1</v>
      </c>
      <c r="N25" s="24">
        <f>IF(N27+N26+O25&gt;=2,1,0)</f>
        <v>1</v>
      </c>
      <c r="O25" s="24">
        <f>IF(O27+O26+P25&gt;=2,1,0)</f>
        <v>0</v>
      </c>
      <c r="P25" s="24">
        <f>IF(P27+P26+R25&gt;=2,1,0)</f>
        <v>0</v>
      </c>
      <c r="Q25" s="24"/>
      <c r="R25" s="24">
        <f>IF(R27+R26+S25&gt;=2,1,0)</f>
        <v>1</v>
      </c>
      <c r="S25" s="24">
        <f>IF(S27+S26+T25&gt;=2,1,0)</f>
        <v>1</v>
      </c>
      <c r="T25" s="24">
        <f>IF(T27+T26+U25&gt;=2,1,0)</f>
        <v>1</v>
      </c>
      <c r="U25" s="24">
        <f>IF(U27+U26+W25&gt;=2,1,0)</f>
        <v>1</v>
      </c>
      <c r="V25" s="24"/>
      <c r="W25" s="24">
        <f>IF(W27+W26+X25&gt;=2,1,0)</f>
        <v>0</v>
      </c>
      <c r="X25" s="24">
        <f>IF(X27+X26+Y25&gt;=2,1,0)</f>
        <v>0</v>
      </c>
      <c r="Y25" s="24">
        <f>IF(Y27+Y26+Z25&gt;=2,1,0)</f>
        <v>0</v>
      </c>
      <c r="Z25" s="24">
        <f>IF(Z27+Z26+AB25&gt;=2,1,0)</f>
        <v>0</v>
      </c>
      <c r="AA25" s="24"/>
      <c r="AB25" s="24">
        <f>IF(AB27+AB26+AC25&gt;=2,1,0)</f>
        <v>0</v>
      </c>
      <c r="AC25" s="24">
        <f>IF(AC27+AC26+AD25&gt;=2,1,0)</f>
        <v>1</v>
      </c>
      <c r="AD25" s="24">
        <f>IF(AD27+AD26+AE25&gt;=2,1,0)</f>
        <v>1</v>
      </c>
      <c r="AE25" s="25">
        <f>IF(AE27+AE26&gt;=2,1,0)</f>
        <v>1</v>
      </c>
      <c r="AF25" s="27" t="s">
        <v>32</v>
      </c>
      <c r="AG25" s="27"/>
      <c r="AH25" s="27"/>
      <c r="AI25" s="28"/>
      <c r="AJ25" s="75" t="s">
        <v>44</v>
      </c>
      <c r="AK25" s="4"/>
      <c r="AL25" s="4"/>
      <c r="AM25" s="5"/>
    </row>
    <row r="26" spans="12:39" x14ac:dyDescent="0.25">
      <c r="L26" s="35" t="s">
        <v>42</v>
      </c>
      <c r="M26" s="36">
        <f>VALUE(MID($K10,1,1))</f>
        <v>1</v>
      </c>
      <c r="N26" s="37">
        <f>VALUE(MID($K10,2,1))</f>
        <v>1</v>
      </c>
      <c r="O26" s="37">
        <f>VALUE(MID($K10,3,1))</f>
        <v>0</v>
      </c>
      <c r="P26" s="37">
        <f>VALUE(MID($K10,4,1))</f>
        <v>0</v>
      </c>
      <c r="Q26" s="37" t="s">
        <v>28</v>
      </c>
      <c r="R26" s="37">
        <f>VALUE(MID($K10,6,1))</f>
        <v>1</v>
      </c>
      <c r="S26" s="37">
        <f>VALUE(MID($K10,7,1))</f>
        <v>1</v>
      </c>
      <c r="T26" s="37">
        <f>VALUE(MID($K10,8,1))</f>
        <v>0</v>
      </c>
      <c r="U26" s="37">
        <f>VALUE(MID($K10,9,1))</f>
        <v>1</v>
      </c>
      <c r="V26" s="37" t="s">
        <v>28</v>
      </c>
      <c r="W26" s="37">
        <f>VALUE(MID($K10,11,1))</f>
        <v>1</v>
      </c>
      <c r="X26" s="37">
        <f>VALUE(MID($K10,12,1))</f>
        <v>0</v>
      </c>
      <c r="Y26" s="37">
        <f>VALUE(MID($K10,13,1))</f>
        <v>1</v>
      </c>
      <c r="Z26" s="37">
        <f>VALUE(MID($K10,14,1))</f>
        <v>0</v>
      </c>
      <c r="AA26" s="37" t="s">
        <v>28</v>
      </c>
      <c r="AB26" s="37">
        <f>VALUE(MID($K10,16,1))</f>
        <v>0</v>
      </c>
      <c r="AC26" s="37">
        <f>VALUE(MID($K10,17,1))</f>
        <v>0</v>
      </c>
      <c r="AD26" s="37">
        <f>VALUE(MID($K10,18,1))</f>
        <v>1</v>
      </c>
      <c r="AE26" s="38">
        <f>VALUE(MID($K10,19,1))</f>
        <v>1</v>
      </c>
      <c r="AF26" s="40"/>
      <c r="AG26" s="40"/>
      <c r="AH26" s="40"/>
      <c r="AI26" s="41"/>
      <c r="AJ26" s="6"/>
      <c r="AK26" s="7"/>
      <c r="AL26" s="7"/>
      <c r="AM26" s="8"/>
    </row>
    <row r="27" spans="12:39" ht="15.75" thickBot="1" x14ac:dyDescent="0.3">
      <c r="L27" s="47" t="s">
        <v>43</v>
      </c>
      <c r="M27" s="36">
        <f>VALUE(MID($K11,1,1))</f>
        <v>1</v>
      </c>
      <c r="N27" s="37">
        <f>VALUE(MID($K11,2,1))</f>
        <v>1</v>
      </c>
      <c r="O27" s="37">
        <f>VALUE(MID($K11,3,1))</f>
        <v>0</v>
      </c>
      <c r="P27" s="37">
        <f>VALUE(MID($K11,4,1))</f>
        <v>0</v>
      </c>
      <c r="Q27" s="60" t="s">
        <v>28</v>
      </c>
      <c r="R27" s="37">
        <f>VALUE(MID($K11,6,1))</f>
        <v>1</v>
      </c>
      <c r="S27" s="37">
        <f>VALUE(MID($K11,7,1))</f>
        <v>0</v>
      </c>
      <c r="T27" s="37">
        <f>VALUE(MID($K11,8,1))</f>
        <v>1</v>
      </c>
      <c r="U27" s="37">
        <f>VALUE(MID($K11,9,1))</f>
        <v>1</v>
      </c>
      <c r="V27" s="37" t="s">
        <v>28</v>
      </c>
      <c r="W27" s="37">
        <f>VALUE(MID($K11,11,1))</f>
        <v>0</v>
      </c>
      <c r="X27" s="37">
        <f>VALUE(MID($K11,12,1))</f>
        <v>0</v>
      </c>
      <c r="Y27" s="37">
        <f>VALUE(MID($K11,13,1))</f>
        <v>0</v>
      </c>
      <c r="Z27" s="37">
        <f>VALUE(MID($K11,14,1))</f>
        <v>1</v>
      </c>
      <c r="AA27" s="37" t="s">
        <v>28</v>
      </c>
      <c r="AB27" s="37">
        <f>VALUE(MID($K11,16,1))</f>
        <v>0</v>
      </c>
      <c r="AC27" s="37">
        <f>VALUE(MID($K11,17,1))</f>
        <v>1</v>
      </c>
      <c r="AD27" s="37">
        <f>VALUE(MID($K11,18,1))</f>
        <v>0</v>
      </c>
      <c r="AE27" s="38">
        <f>VALUE(MID($K11,19,1))</f>
        <v>1</v>
      </c>
      <c r="AF27" s="40"/>
      <c r="AG27" s="40"/>
      <c r="AH27" s="40"/>
      <c r="AI27" s="41"/>
      <c r="AJ27" s="6"/>
      <c r="AK27" s="7"/>
      <c r="AL27" s="7"/>
      <c r="AM27" s="8"/>
    </row>
    <row r="28" spans="12:39" x14ac:dyDescent="0.25">
      <c r="L28" s="49" t="s">
        <v>19</v>
      </c>
      <c r="M28" s="50">
        <f>IF(M26&lt;&gt;".",MOD(M26+M27+N25,2),".")</f>
        <v>1</v>
      </c>
      <c r="N28" s="51">
        <f>IF(N26&lt;&gt;".",MOD(N26+N27+O25,2),".")</f>
        <v>0</v>
      </c>
      <c r="O28" s="51">
        <f>IF(O26&lt;&gt;".",MOD(O26+O27+P25,2),".")</f>
        <v>0</v>
      </c>
      <c r="P28" s="51">
        <f>IF(P26&lt;&gt;".",MOD(P26+P27+R25,2),".")</f>
        <v>1</v>
      </c>
      <c r="Q28" s="37" t="str">
        <f>IF(Q26&lt;&gt;".",MOD(Q26+Q27+R26,2),".")</f>
        <v>.</v>
      </c>
      <c r="R28" s="51">
        <f>IF(R26&lt;&gt;".",MOD(R26+R27+S25,2),".")</f>
        <v>1</v>
      </c>
      <c r="S28" s="51">
        <f>IF(S26&lt;&gt;".",MOD(S26+S27+T25,2),".")</f>
        <v>0</v>
      </c>
      <c r="T28" s="51">
        <f>IF(T26&lt;&gt;".",MOD(T26+T27+U25,2),".")</f>
        <v>0</v>
      </c>
      <c r="U28" s="51">
        <f>IF(U26&lt;&gt;".",MOD(U26+U27+W25,2),".")</f>
        <v>0</v>
      </c>
      <c r="V28" s="51" t="str">
        <f>IF(V26&lt;&gt;".",MOD(V26+V27+W26,2),".")</f>
        <v>.</v>
      </c>
      <c r="W28" s="51">
        <f>IF(W26&lt;&gt;".",MOD(W26+W27+X25,2),".")</f>
        <v>1</v>
      </c>
      <c r="X28" s="51">
        <f>IF(X26&lt;&gt;".",MOD(X26+X27+Y25,2),".")</f>
        <v>0</v>
      </c>
      <c r="Y28" s="51">
        <f>IF(Y26&lt;&gt;".",MOD(Y26+Y27+Z25,2),".")</f>
        <v>1</v>
      </c>
      <c r="Z28" s="51">
        <f>IF(Z26&lt;&gt;".",MOD(Z26+Z27+AB25,2),".")</f>
        <v>1</v>
      </c>
      <c r="AA28" s="51" t="s">
        <v>28</v>
      </c>
      <c r="AB28" s="51">
        <f>IF(AB26&lt;&gt;".",MOD(AB26+AB27+AC25,2),".")</f>
        <v>1</v>
      </c>
      <c r="AC28" s="51">
        <f>IF(AC26&lt;&gt;".",MOD(AC26+AC27+AD25,2),".")</f>
        <v>0</v>
      </c>
      <c r="AD28" s="51">
        <f>IF(AD26&lt;&gt;".",MOD(AD26+AD27+AE25,2),".")</f>
        <v>0</v>
      </c>
      <c r="AE28" s="52">
        <f>IF(AE26&lt;&gt;".",MOD(AE26+AE27,2),".")</f>
        <v>0</v>
      </c>
      <c r="AF28" s="53" t="s">
        <v>34</v>
      </c>
      <c r="AG28" s="54" t="s">
        <v>24</v>
      </c>
      <c r="AH28" s="55">
        <f>IF(M28=0,_xlfn.DECIMAL(_xlfn.CONCAT(N28:P28,R28:U28,W28:Z28,AB28:AE28),2),-_xlfn.DECIMAL(_xlfn.CONCAT(N29:P29,R29:U29,W29:Z29,AB29:AE29),2))</f>
        <v>-26440</v>
      </c>
      <c r="AI28" s="56" t="s">
        <v>33</v>
      </c>
      <c r="AJ28" s="6"/>
      <c r="AK28" s="7"/>
      <c r="AL28" s="7"/>
      <c r="AM28" s="8"/>
    </row>
    <row r="29" spans="12:39" x14ac:dyDescent="0.25">
      <c r="L29" s="49" t="s">
        <v>38</v>
      </c>
      <c r="M29" s="36">
        <f>IF(M28=0,"",1)</f>
        <v>1</v>
      </c>
      <c r="N29" s="37" t="str">
        <f>IF(M29&lt;&gt;"",IF(N28&lt;&gt;".",IF($M$28=1,MID(_xlfn.BASE(ABS(_xlfn.DECIMAL(_xlfn.CONCAT($N28:$P28,$R28:$U28,$W28:$Z28,$AB28:$AE28),2)-2^16),2,16),ABS(N$2-16),1),""),"."),"")</f>
        <v>1</v>
      </c>
      <c r="O29" s="37" t="str">
        <f t="shared" ref="O29:AE29" si="47">IF(N29&lt;&gt;"",IF(O28&lt;&gt;".",IF($M$28=1,MID(_xlfn.BASE(ABS(_xlfn.DECIMAL(_xlfn.CONCAT($N28:$P28,$R28:$U28,$W28:$Z28,$AB28:$AE28),2)-2^16),2,16),ABS(O$2-16),1),""),"."),"")</f>
        <v>1</v>
      </c>
      <c r="P29" s="37" t="str">
        <f t="shared" si="47"/>
        <v>0</v>
      </c>
      <c r="Q29" s="37" t="str">
        <f t="shared" si="47"/>
        <v>.</v>
      </c>
      <c r="R29" s="37" t="str">
        <f t="shared" si="47"/>
        <v>0</v>
      </c>
      <c r="S29" s="37" t="str">
        <f t="shared" si="47"/>
        <v>1</v>
      </c>
      <c r="T29" s="37" t="str">
        <f t="shared" si="47"/>
        <v>1</v>
      </c>
      <c r="U29" s="37" t="str">
        <f t="shared" si="47"/>
        <v>1</v>
      </c>
      <c r="V29" s="37" t="str">
        <f t="shared" si="47"/>
        <v>.</v>
      </c>
      <c r="W29" s="37" t="str">
        <f t="shared" si="47"/>
        <v>0</v>
      </c>
      <c r="X29" s="37" t="str">
        <f t="shared" si="47"/>
        <v>1</v>
      </c>
      <c r="Y29" s="37" t="str">
        <f t="shared" si="47"/>
        <v>0</v>
      </c>
      <c r="Z29" s="37" t="str">
        <f t="shared" si="47"/>
        <v>0</v>
      </c>
      <c r="AA29" s="37" t="str">
        <f t="shared" si="47"/>
        <v>.</v>
      </c>
      <c r="AB29" s="37" t="str">
        <f t="shared" si="47"/>
        <v>1</v>
      </c>
      <c r="AC29" s="37" t="str">
        <f t="shared" si="47"/>
        <v>0</v>
      </c>
      <c r="AD29" s="37" t="str">
        <f t="shared" si="47"/>
        <v>0</v>
      </c>
      <c r="AE29" s="38" t="str">
        <f t="shared" si="47"/>
        <v>0</v>
      </c>
      <c r="AF29" s="40"/>
      <c r="AG29" s="16" t="str">
        <f>IF(AH29=AH28, "Успешно", "Провал")</f>
        <v>Успешно</v>
      </c>
      <c r="AH29" s="57">
        <f>VALUE(D12+D17)</f>
        <v>-26440</v>
      </c>
      <c r="AI29" s="41"/>
      <c r="AJ29" s="6"/>
      <c r="AK29" s="7"/>
      <c r="AL29" s="7"/>
      <c r="AM29" s="8"/>
    </row>
    <row r="30" spans="12:39" ht="15.75" thickBot="1" x14ac:dyDescent="0.3">
      <c r="L30" s="58" t="s">
        <v>20</v>
      </c>
      <c r="M30" s="59"/>
      <c r="N30" s="60" t="s">
        <v>23</v>
      </c>
      <c r="O30" s="60" t="s">
        <v>24</v>
      </c>
      <c r="P30" s="60">
        <f>IF(M27+M26+N25&gt;=2,1,0)</f>
        <v>1</v>
      </c>
      <c r="Q30" s="61" t="s">
        <v>25</v>
      </c>
      <c r="R30" s="61" t="s">
        <v>24</v>
      </c>
      <c r="S30" s="60">
        <f>IF(MOD(SUM(W28:Z28,AB28:AE28),2),0,1)</f>
        <v>1</v>
      </c>
      <c r="T30" s="60" t="s">
        <v>26</v>
      </c>
      <c r="U30" s="60" t="s">
        <v>24</v>
      </c>
      <c r="V30" s="60">
        <f>AB25</f>
        <v>0</v>
      </c>
      <c r="W30" s="60" t="s">
        <v>27</v>
      </c>
      <c r="X30" s="60" t="s">
        <v>24</v>
      </c>
      <c r="Y30" s="60">
        <f>IF(_xlfn.DECIMAL(_xlfn.CONCAT(M28:P28,R28:U28,W28:Z28,AB28:AE28),2)=0,1,0)</f>
        <v>0</v>
      </c>
      <c r="Z30" s="60" t="s">
        <v>29</v>
      </c>
      <c r="AA30" s="60" t="s">
        <v>24</v>
      </c>
      <c r="AB30" s="60">
        <f>M28</f>
        <v>1</v>
      </c>
      <c r="AC30" s="60" t="s">
        <v>30</v>
      </c>
      <c r="AD30" s="60" t="s">
        <v>24</v>
      </c>
      <c r="AE30" s="62">
        <f>IF(M26=M27,IF(M27=M28,0,1),0)</f>
        <v>0</v>
      </c>
      <c r="AF30" s="63"/>
      <c r="AG30" s="63"/>
      <c r="AH30" s="63"/>
      <c r="AI30" s="64"/>
      <c r="AJ30" s="9"/>
      <c r="AK30" s="10"/>
      <c r="AL30" s="10"/>
      <c r="AM30" s="11"/>
    </row>
    <row r="31" spans="12:39" ht="15.75" thickBot="1" x14ac:dyDescent="0.3"/>
    <row r="32" spans="12:39" x14ac:dyDescent="0.25">
      <c r="L32" s="22" t="s">
        <v>31</v>
      </c>
      <c r="M32" s="23">
        <f>IF(M34+M33+N32&gt;=2,1,0)</f>
        <v>1</v>
      </c>
      <c r="N32" s="24">
        <f>IF(N34+N33+O32&gt;=2,1,0)</f>
        <v>0</v>
      </c>
      <c r="O32" s="24">
        <f>IF(O34+O33+P32&gt;=2,1,0)</f>
        <v>0</v>
      </c>
      <c r="P32" s="24">
        <f>IF(P34+P33+R32&gt;=2,1,0)</f>
        <v>1</v>
      </c>
      <c r="Q32" s="24"/>
      <c r="R32" s="24">
        <f>IF(R34+R33+S32&gt;=2,1,0)</f>
        <v>1</v>
      </c>
      <c r="S32" s="24">
        <f>IF(S34+S33+T32&gt;=2,1,0)</f>
        <v>0</v>
      </c>
      <c r="T32" s="24">
        <f>IF(T34+T33+U32&gt;=2,1,0)</f>
        <v>0</v>
      </c>
      <c r="U32" s="24">
        <f>IF(U34+U33+W32&gt;=2,1,0)</f>
        <v>0</v>
      </c>
      <c r="V32" s="24"/>
      <c r="W32" s="24">
        <f>IF(W34+W33+X32&gt;=2,1,0)</f>
        <v>0</v>
      </c>
      <c r="X32" s="24">
        <f>IF(X34+X33+Y32&gt;=2,1,0)</f>
        <v>0</v>
      </c>
      <c r="Y32" s="24">
        <f>IF(Y34+Y33+Z32&gt;=2,1,0)</f>
        <v>1</v>
      </c>
      <c r="Z32" s="24">
        <f>IF(Z34+Z33+AB32&gt;=2,1,0)</f>
        <v>1</v>
      </c>
      <c r="AA32" s="24"/>
      <c r="AB32" s="24">
        <f>IF(AB34+AB33+AC32&gt;=2,1,0)</f>
        <v>0</v>
      </c>
      <c r="AC32" s="24">
        <f>IF(AC34+AC33+AD32&gt;=2,1,0)</f>
        <v>0</v>
      </c>
      <c r="AD32" s="24">
        <f>IF(AD34+AD33+AE32&gt;=2,1,0)</f>
        <v>0</v>
      </c>
      <c r="AE32" s="25">
        <f>IF(AE34+AE33&gt;=2,1,0)</f>
        <v>0</v>
      </c>
      <c r="AF32" s="27" t="s">
        <v>32</v>
      </c>
      <c r="AG32" s="27"/>
      <c r="AH32" s="27"/>
      <c r="AI32" s="28"/>
      <c r="AJ32" s="75" t="s">
        <v>47</v>
      </c>
      <c r="AK32" s="4"/>
      <c r="AL32" s="4"/>
      <c r="AM32" s="5"/>
    </row>
    <row r="33" spans="12:39" ht="15.75" thickBot="1" x14ac:dyDescent="0.3">
      <c r="L33" s="35" t="s">
        <v>45</v>
      </c>
      <c r="M33" s="36">
        <f>VALUE(MID($K11,1,1))</f>
        <v>1</v>
      </c>
      <c r="N33" s="37">
        <f>VALUE(MID($K11,2,1))</f>
        <v>1</v>
      </c>
      <c r="O33" s="37">
        <f>VALUE(MID($K11,3,1))</f>
        <v>0</v>
      </c>
      <c r="P33" s="37">
        <f>VALUE(MID($K11,4,1))</f>
        <v>0</v>
      </c>
      <c r="Q33" s="60" t="s">
        <v>28</v>
      </c>
      <c r="R33" s="37">
        <f>VALUE(MID($K11,6,1))</f>
        <v>1</v>
      </c>
      <c r="S33" s="37">
        <f>VALUE(MID($K11,7,1))</f>
        <v>0</v>
      </c>
      <c r="T33" s="37">
        <f>VALUE(MID($K11,8,1))</f>
        <v>1</v>
      </c>
      <c r="U33" s="37">
        <f>VALUE(MID($K11,9,1))</f>
        <v>1</v>
      </c>
      <c r="V33" s="37" t="s">
        <v>28</v>
      </c>
      <c r="W33" s="37">
        <f>VALUE(MID($K11,11,1))</f>
        <v>0</v>
      </c>
      <c r="X33" s="37">
        <f>VALUE(MID($K11,12,1))</f>
        <v>0</v>
      </c>
      <c r="Y33" s="37">
        <f>VALUE(MID($K11,13,1))</f>
        <v>0</v>
      </c>
      <c r="Z33" s="37">
        <f>VALUE(MID($K11,14,1))</f>
        <v>1</v>
      </c>
      <c r="AA33" s="37" t="s">
        <v>28</v>
      </c>
      <c r="AB33" s="37">
        <f>VALUE(MID($K11,16,1))</f>
        <v>0</v>
      </c>
      <c r="AC33" s="37">
        <f>VALUE(MID($K11,17,1))</f>
        <v>1</v>
      </c>
      <c r="AD33" s="37">
        <f>VALUE(MID($K11,18,1))</f>
        <v>0</v>
      </c>
      <c r="AE33" s="38">
        <f>VALUE(MID($K11,19,1))</f>
        <v>1</v>
      </c>
      <c r="AF33" s="40"/>
      <c r="AG33" s="40"/>
      <c r="AH33" s="40"/>
      <c r="AI33" s="41"/>
      <c r="AJ33" s="6"/>
      <c r="AK33" s="7"/>
      <c r="AL33" s="7"/>
      <c r="AM33" s="8"/>
    </row>
    <row r="34" spans="12:39" ht="15.75" thickBot="1" x14ac:dyDescent="0.3">
      <c r="L34" s="47" t="s">
        <v>46</v>
      </c>
      <c r="M34" s="36">
        <f>VALUE(MID($K12,1,1))</f>
        <v>1</v>
      </c>
      <c r="N34" s="37">
        <f>VALUE(MID($K12,2,1))</f>
        <v>0</v>
      </c>
      <c r="O34" s="37">
        <f>VALUE(MID($K12,3,1))</f>
        <v>0</v>
      </c>
      <c r="P34" s="37">
        <f>VALUE(MID($K12,4,1))</f>
        <v>1</v>
      </c>
      <c r="Q34" s="60" t="s">
        <v>28</v>
      </c>
      <c r="R34" s="37">
        <f>VALUE(MID($K12,6,1))</f>
        <v>1</v>
      </c>
      <c r="S34" s="37">
        <f>VALUE(MID($K12,7,1))</f>
        <v>0</v>
      </c>
      <c r="T34" s="37">
        <f>VALUE(MID($K12,8,1))</f>
        <v>0</v>
      </c>
      <c r="U34" s="37">
        <f>VALUE(MID($K12,9,1))</f>
        <v>0</v>
      </c>
      <c r="V34" s="37" t="s">
        <v>28</v>
      </c>
      <c r="W34" s="37">
        <f>VALUE(MID($K12,11,1))</f>
        <v>1</v>
      </c>
      <c r="X34" s="37">
        <f>VALUE(MID($K12,12,1))</f>
        <v>0</v>
      </c>
      <c r="Y34" s="37">
        <f>VALUE(MID($K12,13,1))</f>
        <v>1</v>
      </c>
      <c r="Z34" s="37">
        <f>VALUE(MID($K12,14,1))</f>
        <v>1</v>
      </c>
      <c r="AA34" s="37" t="s">
        <v>28</v>
      </c>
      <c r="AB34" s="37">
        <f>VALUE(MID($K12,16,1))</f>
        <v>1</v>
      </c>
      <c r="AC34" s="37">
        <f>VALUE(MID($K12,17,1))</f>
        <v>0</v>
      </c>
      <c r="AD34" s="37">
        <f>VALUE(MID($K12,18,1))</f>
        <v>0</v>
      </c>
      <c r="AE34" s="38">
        <f>VALUE(MID($K12,19,1))</f>
        <v>0</v>
      </c>
      <c r="AF34" s="40"/>
      <c r="AG34" s="40"/>
      <c r="AH34" s="40"/>
      <c r="AI34" s="41"/>
      <c r="AJ34" s="6"/>
      <c r="AK34" s="7"/>
      <c r="AL34" s="7"/>
      <c r="AM34" s="8"/>
    </row>
    <row r="35" spans="12:39" x14ac:dyDescent="0.25">
      <c r="L35" s="49" t="s">
        <v>19</v>
      </c>
      <c r="M35" s="50">
        <f>IF(M33&lt;&gt;".",MOD(M33+M34+N32,2),".")</f>
        <v>0</v>
      </c>
      <c r="N35" s="51">
        <f>IF(N33&lt;&gt;".",MOD(N33+N34+O32,2),".")</f>
        <v>1</v>
      </c>
      <c r="O35" s="51">
        <f>IF(O33&lt;&gt;".",MOD(O33+O34+P32,2),".")</f>
        <v>1</v>
      </c>
      <c r="P35" s="51">
        <f>IF(P33&lt;&gt;".",MOD(P33+P34+R32,2),".")</f>
        <v>0</v>
      </c>
      <c r="Q35" s="37" t="str">
        <f>IF(Q33&lt;&gt;".",MOD(Q33+Q34+R33,2),".")</f>
        <v>.</v>
      </c>
      <c r="R35" s="51">
        <f>IF(R33&lt;&gt;".",MOD(R33+R34+S32,2),".")</f>
        <v>0</v>
      </c>
      <c r="S35" s="51">
        <f>IF(S33&lt;&gt;".",MOD(S33+S34+T32,2),".")</f>
        <v>0</v>
      </c>
      <c r="T35" s="51">
        <f>IF(T33&lt;&gt;".",MOD(T33+T34+U32,2),".")</f>
        <v>1</v>
      </c>
      <c r="U35" s="51">
        <f>IF(U33&lt;&gt;".",MOD(U33+U34+W32,2),".")</f>
        <v>1</v>
      </c>
      <c r="V35" s="51" t="str">
        <f>IF(V33&lt;&gt;".",MOD(V33+V34+W33,2),".")</f>
        <v>.</v>
      </c>
      <c r="W35" s="51">
        <f>IF(W33&lt;&gt;".",MOD(W33+W34+X32,2),".")</f>
        <v>1</v>
      </c>
      <c r="X35" s="51">
        <f>IF(X33&lt;&gt;".",MOD(X33+X34+Y32,2),".")</f>
        <v>1</v>
      </c>
      <c r="Y35" s="51">
        <f>IF(Y33&lt;&gt;".",MOD(Y33+Y34+Z32,2),".")</f>
        <v>0</v>
      </c>
      <c r="Z35" s="51">
        <f>IF(Z33&lt;&gt;".",MOD(Z33+Z34+AB32,2),".")</f>
        <v>0</v>
      </c>
      <c r="AA35" s="51" t="s">
        <v>28</v>
      </c>
      <c r="AB35" s="51">
        <f>IF(AB33&lt;&gt;".",MOD(AB33+AB34+AC32,2),".")</f>
        <v>1</v>
      </c>
      <c r="AC35" s="51">
        <f>IF(AC33&lt;&gt;".",MOD(AC33+AC34+AD32,2),".")</f>
        <v>1</v>
      </c>
      <c r="AD35" s="51">
        <f>IF(AD33&lt;&gt;".",MOD(AD33+AD34+AE32,2),".")</f>
        <v>0</v>
      </c>
      <c r="AE35" s="52">
        <f>IF(AE33&lt;&gt;".",MOD(AE33+AE34,2),".")</f>
        <v>1</v>
      </c>
      <c r="AF35" s="53" t="s">
        <v>34</v>
      </c>
      <c r="AG35" s="54" t="s">
        <v>24</v>
      </c>
      <c r="AH35" s="55">
        <f>IF(M35=0,_xlfn.DECIMAL(_xlfn.CONCAT(N35:P35,R35:U35,W35:Z35,AB35:AE35),2),-_xlfn.DECIMAL(_xlfn.CONCAT(N36:P36,R36:U36,W36:Z36,AB36:AE36),2))</f>
        <v>25549</v>
      </c>
      <c r="AI35" s="56" t="s">
        <v>33</v>
      </c>
      <c r="AJ35" s="6"/>
      <c r="AK35" s="7"/>
      <c r="AL35" s="7"/>
      <c r="AM35" s="8"/>
    </row>
    <row r="36" spans="12:39" x14ac:dyDescent="0.25">
      <c r="L36" s="49" t="s">
        <v>38</v>
      </c>
      <c r="M36" s="36" t="str">
        <f>IF(M35=0,"",1)</f>
        <v/>
      </c>
      <c r="N36" s="37" t="str">
        <f>IF(M36&lt;&gt;"",IF(N35&lt;&gt;".",IF($M$35=1,MID(_xlfn.BASE(ABS(_xlfn.DECIMAL(_xlfn.CONCAT($N35:$P35,$R35:$U35,$W35:$Z35,$AB35:$AE35),2)-2^16),2,16),ABS(N$2-16),1),""),"."),"")</f>
        <v/>
      </c>
      <c r="O36" s="37" t="str">
        <f t="shared" ref="O36:AE37" si="48">IF(N36&lt;&gt;"",IF(O35&lt;&gt;".",IF($M$35=1,MID(_xlfn.BASE(ABS(_xlfn.DECIMAL(_xlfn.CONCAT($N35:$P35,$R35:$U35,$W35:$Z35,$AB35:$AE35),2)-2^16),2,16),ABS(O$2-16),1),""),"."),"")</f>
        <v/>
      </c>
      <c r="P36" s="37" t="str">
        <f t="shared" si="48"/>
        <v/>
      </c>
      <c r="Q36" s="37" t="str">
        <f t="shared" si="48"/>
        <v/>
      </c>
      <c r="R36" s="37" t="str">
        <f t="shared" si="48"/>
        <v/>
      </c>
      <c r="S36" s="37" t="str">
        <f t="shared" si="48"/>
        <v/>
      </c>
      <c r="T36" s="37" t="str">
        <f t="shared" si="48"/>
        <v/>
      </c>
      <c r="U36" s="37" t="str">
        <f t="shared" si="48"/>
        <v/>
      </c>
      <c r="V36" s="37" t="str">
        <f t="shared" si="48"/>
        <v/>
      </c>
      <c r="W36" s="37" t="str">
        <f t="shared" si="48"/>
        <v/>
      </c>
      <c r="X36" s="37" t="str">
        <f t="shared" si="48"/>
        <v/>
      </c>
      <c r="Y36" s="37" t="str">
        <f t="shared" si="48"/>
        <v/>
      </c>
      <c r="Z36" s="37" t="str">
        <f t="shared" si="48"/>
        <v/>
      </c>
      <c r="AA36" s="37" t="str">
        <f t="shared" si="48"/>
        <v/>
      </c>
      <c r="AB36" s="37" t="str">
        <f>IF(AA36&lt;&gt;"",IF(AB35&lt;&gt;".",IF($M$35=1,MID(_xlfn.BASE(ABS(_xlfn.DECIMAL(_xlfn.CONCAT($N35:$P35,$R35:$U35,$W35:$Z35,$AB35:$AE35),2)-2^16),2,16),ABS(AB$2-16),1),""),"."),"")</f>
        <v/>
      </c>
      <c r="AC36" s="37" t="str">
        <f t="shared" si="48"/>
        <v/>
      </c>
      <c r="AD36" s="37" t="str">
        <f t="shared" si="48"/>
        <v/>
      </c>
      <c r="AE36" s="37" t="str">
        <f t="shared" si="48"/>
        <v/>
      </c>
      <c r="AF36" s="40"/>
      <c r="AG36" s="16" t="str">
        <f>IF(AH36=AH35, "Успешно", "Провал")</f>
        <v>Провал</v>
      </c>
      <c r="AH36" s="57">
        <f>VALUE(D11+D12)</f>
        <v>-39987</v>
      </c>
      <c r="AI36" s="41"/>
      <c r="AJ36" s="6"/>
      <c r="AK36" s="7"/>
      <c r="AL36" s="7"/>
      <c r="AM36" s="8"/>
    </row>
    <row r="37" spans="12:39" ht="15.75" thickBot="1" x14ac:dyDescent="0.3">
      <c r="L37" s="58" t="s">
        <v>20</v>
      </c>
      <c r="M37" s="59"/>
      <c r="N37" s="60" t="s">
        <v>23</v>
      </c>
      <c r="O37" s="60" t="s">
        <v>24</v>
      </c>
      <c r="P37" s="60">
        <f>IF(M34+M33+N32&gt;=2,1,0)</f>
        <v>1</v>
      </c>
      <c r="Q37" s="61" t="s">
        <v>25</v>
      </c>
      <c r="R37" s="61" t="s">
        <v>24</v>
      </c>
      <c r="S37" s="60">
        <f>IF(MOD(SUM(W35:Z35,AB35:AE35),2),0,1)</f>
        <v>0</v>
      </c>
      <c r="T37" s="60" t="s">
        <v>26</v>
      </c>
      <c r="U37" s="60" t="s">
        <v>24</v>
      </c>
      <c r="V37" s="60">
        <f>AB32</f>
        <v>0</v>
      </c>
      <c r="W37" s="60" t="s">
        <v>27</v>
      </c>
      <c r="X37" s="60" t="s">
        <v>24</v>
      </c>
      <c r="Y37" s="60">
        <f>IF(_xlfn.DECIMAL(_xlfn.CONCAT(M35:P35,R35:U35,W35:Z35,AB35:AE35),2)=0,1,0)</f>
        <v>0</v>
      </c>
      <c r="Z37" s="60" t="s">
        <v>29</v>
      </c>
      <c r="AA37" s="60" t="s">
        <v>24</v>
      </c>
      <c r="AB37" s="60" t="str">
        <f t="shared" si="48"/>
        <v/>
      </c>
      <c r="AC37" s="60" t="s">
        <v>30</v>
      </c>
      <c r="AD37" s="60" t="s">
        <v>24</v>
      </c>
      <c r="AE37" s="62">
        <f>IF(M33=M34,IF(M34=M35,0,1),0)</f>
        <v>1</v>
      </c>
      <c r="AF37" s="63"/>
      <c r="AG37" s="63"/>
      <c r="AH37" s="63"/>
      <c r="AI37" s="64"/>
      <c r="AJ37" s="9"/>
      <c r="AK37" s="10"/>
      <c r="AL37" s="10"/>
      <c r="AM37" s="11"/>
    </row>
    <row r="38" spans="12:39" ht="15.75" thickBot="1" x14ac:dyDescent="0.3"/>
    <row r="39" spans="12:39" x14ac:dyDescent="0.25">
      <c r="L39" s="22" t="s">
        <v>31</v>
      </c>
      <c r="M39" s="23">
        <f>IF(M41+M40+N39&gt;=2,1,0)</f>
        <v>0</v>
      </c>
      <c r="N39" s="24">
        <f>IF(N41+N40+O39&gt;=2,1,0)</f>
        <v>0</v>
      </c>
      <c r="O39" s="24">
        <f>IF(O41+O40+P39&gt;=2,1,0)</f>
        <v>0</v>
      </c>
      <c r="P39" s="24">
        <f>IF(P41+P40+R39&gt;=2,1,0)</f>
        <v>0</v>
      </c>
      <c r="Q39" s="24"/>
      <c r="R39" s="24">
        <f>IF(R41+R40+S39&gt;=2,1,0)</f>
        <v>0</v>
      </c>
      <c r="S39" s="24">
        <f>IF(S41+S40+T39&gt;=2,1,0)</f>
        <v>0</v>
      </c>
      <c r="T39" s="24">
        <f>IF(T41+T40+U39&gt;=2,1,0)</f>
        <v>1</v>
      </c>
      <c r="U39" s="24">
        <f>IF(U41+U40+W39&gt;=2,1,0)</f>
        <v>0</v>
      </c>
      <c r="V39" s="24"/>
      <c r="W39" s="24">
        <f>IF(W41+W40+X39&gt;=2,1,0)</f>
        <v>0</v>
      </c>
      <c r="X39" s="24">
        <f>IF(X41+X40+Y39&gt;=2,1,0)</f>
        <v>0</v>
      </c>
      <c r="Y39" s="24">
        <f>IF(Y41+Y40+Z39&gt;=2,1,0)</f>
        <v>0</v>
      </c>
      <c r="Z39" s="24">
        <f>IF(Z41+Z40+AB39&gt;=2,1,0)</f>
        <v>1</v>
      </c>
      <c r="AA39" s="24"/>
      <c r="AB39" s="24">
        <f>IF(AB41+AB40+AC39&gt;=2,1,0)</f>
        <v>1</v>
      </c>
      <c r="AC39" s="24">
        <f>IF(AC41+AC40+AD39&gt;=2,1,0)</f>
        <v>1</v>
      </c>
      <c r="AD39" s="24">
        <f>IF(AD41+AD40+AE39&gt;=2,1,0)</f>
        <v>0</v>
      </c>
      <c r="AE39" s="25">
        <f>IF(AE41+AE40&gt;=2,1,0)</f>
        <v>1</v>
      </c>
      <c r="AF39" s="27" t="s">
        <v>32</v>
      </c>
      <c r="AG39" s="27"/>
      <c r="AH39" s="27"/>
      <c r="AI39" s="28"/>
      <c r="AJ39" s="75" t="s">
        <v>48</v>
      </c>
      <c r="AK39" s="4"/>
      <c r="AL39" s="4"/>
      <c r="AM39" s="5"/>
    </row>
    <row r="40" spans="12:39" ht="15.75" thickBot="1" x14ac:dyDescent="0.3">
      <c r="L40" s="35" t="s">
        <v>17</v>
      </c>
      <c r="M40" s="36">
        <f>VALUE(MID($K4,1,1))</f>
        <v>0</v>
      </c>
      <c r="N40" s="37">
        <f>VALUE(MID($K4,2,1))</f>
        <v>0</v>
      </c>
      <c r="O40" s="37">
        <f>VALUE(MID($K4,3,1))</f>
        <v>1</v>
      </c>
      <c r="P40" s="37">
        <f>VALUE(MID($K4,4,1))</f>
        <v>1</v>
      </c>
      <c r="Q40" s="60" t="s">
        <v>28</v>
      </c>
      <c r="R40" s="37">
        <f>VALUE(MID($K4,6,1))</f>
        <v>0</v>
      </c>
      <c r="S40" s="37">
        <f>VALUE(MID($K4,7,1))</f>
        <v>0</v>
      </c>
      <c r="T40" s="37">
        <f>VALUE(MID($K4,8,1))</f>
        <v>1</v>
      </c>
      <c r="U40" s="37">
        <f>VALUE(MID($K4,9,1))</f>
        <v>0</v>
      </c>
      <c r="V40" s="37" t="s">
        <v>28</v>
      </c>
      <c r="W40" s="37">
        <f>VALUE(MID($K4,11,1))</f>
        <v>0</v>
      </c>
      <c r="X40" s="37">
        <f>VALUE(MID($K4,12,1))</f>
        <v>1</v>
      </c>
      <c r="Y40" s="37">
        <f>VALUE(MID($K4,13,1))</f>
        <v>0</v>
      </c>
      <c r="Z40" s="37">
        <f>VALUE(MID($K4,14,1))</f>
        <v>1</v>
      </c>
      <c r="AA40" s="37" t="s">
        <v>28</v>
      </c>
      <c r="AB40" s="37">
        <f>VALUE(MID($K4,16,1))</f>
        <v>1</v>
      </c>
      <c r="AC40" s="37">
        <f>VALUE(MID($K4,17,1))</f>
        <v>1</v>
      </c>
      <c r="AD40" s="37">
        <f>VALUE(MID($K4,18,1))</f>
        <v>0</v>
      </c>
      <c r="AE40" s="38">
        <f>VALUE(MID($K4,19,1))</f>
        <v>1</v>
      </c>
      <c r="AF40" s="40"/>
      <c r="AG40" s="40"/>
      <c r="AH40" s="40"/>
      <c r="AI40" s="41"/>
      <c r="AJ40" s="6"/>
      <c r="AK40" s="7"/>
      <c r="AL40" s="7"/>
      <c r="AM40" s="8"/>
    </row>
    <row r="41" spans="12:39" ht="15.75" thickBot="1" x14ac:dyDescent="0.3">
      <c r="L41" s="47" t="s">
        <v>43</v>
      </c>
      <c r="M41" s="36">
        <f>VALUE(MID($K11,1,1))</f>
        <v>1</v>
      </c>
      <c r="N41" s="37">
        <f>VALUE(MID($K11,2,1))</f>
        <v>1</v>
      </c>
      <c r="O41" s="37">
        <f>VALUE(MID($K11,3,1))</f>
        <v>0</v>
      </c>
      <c r="P41" s="37">
        <f>VALUE(MID($K11,4,1))</f>
        <v>0</v>
      </c>
      <c r="Q41" s="60" t="s">
        <v>28</v>
      </c>
      <c r="R41" s="37">
        <f>VALUE(MID($K11,6,1))</f>
        <v>1</v>
      </c>
      <c r="S41" s="37">
        <f>VALUE(MID($K11,7,1))</f>
        <v>0</v>
      </c>
      <c r="T41" s="37">
        <f>VALUE(MID($K11,8,1))</f>
        <v>1</v>
      </c>
      <c r="U41" s="37">
        <f>VALUE(MID($K11,9,1))</f>
        <v>1</v>
      </c>
      <c r="V41" s="37" t="s">
        <v>28</v>
      </c>
      <c r="W41" s="37">
        <f>VALUE(MID($K11,11,1))</f>
        <v>0</v>
      </c>
      <c r="X41" s="37">
        <f>VALUE(MID($K11,12,1))</f>
        <v>0</v>
      </c>
      <c r="Y41" s="37">
        <f>VALUE(MID($K11,13,1))</f>
        <v>0</v>
      </c>
      <c r="Z41" s="37">
        <f>VALUE(MID($K11,14,1))</f>
        <v>1</v>
      </c>
      <c r="AA41" s="37" t="s">
        <v>28</v>
      </c>
      <c r="AB41" s="37">
        <f>VALUE(MID($K11,16,1))</f>
        <v>0</v>
      </c>
      <c r="AC41" s="37">
        <f>VALUE(MID($K11,17,1))</f>
        <v>1</v>
      </c>
      <c r="AD41" s="37">
        <f>VALUE(MID($K11,18,1))</f>
        <v>0</v>
      </c>
      <c r="AE41" s="38">
        <f>VALUE(MID($K11,19,1))</f>
        <v>1</v>
      </c>
      <c r="AF41" s="40"/>
      <c r="AG41" s="40"/>
      <c r="AH41" s="40"/>
      <c r="AI41" s="41"/>
      <c r="AJ41" s="6"/>
      <c r="AK41" s="7"/>
      <c r="AL41" s="7"/>
      <c r="AM41" s="8"/>
    </row>
    <row r="42" spans="12:39" x14ac:dyDescent="0.25">
      <c r="L42" s="49" t="s">
        <v>19</v>
      </c>
      <c r="M42" s="50">
        <f>IF(M40&lt;&gt;".",MOD(M40+M41+N39,2),".")</f>
        <v>1</v>
      </c>
      <c r="N42" s="51">
        <f>IF(N40&lt;&gt;".",MOD(N40+N41+O39,2),".")</f>
        <v>1</v>
      </c>
      <c r="O42" s="51">
        <f>IF(O40&lt;&gt;".",MOD(O40+O41+P39,2),".")</f>
        <v>1</v>
      </c>
      <c r="P42" s="51">
        <f>IF(P40&lt;&gt;".",MOD(P40+P41+R39,2),".")</f>
        <v>1</v>
      </c>
      <c r="Q42" s="37" t="str">
        <f>IF(Q40&lt;&gt;".",MOD(Q40+Q41+R40,2),".")</f>
        <v>.</v>
      </c>
      <c r="R42" s="51">
        <f>IF(R40&lt;&gt;".",MOD(R40+R41+S39,2),".")</f>
        <v>1</v>
      </c>
      <c r="S42" s="51">
        <f>IF(S40&lt;&gt;".",MOD(S40+S41+T39,2),".")</f>
        <v>1</v>
      </c>
      <c r="T42" s="51">
        <f>IF(T40&lt;&gt;".",MOD(T40+T41+U39,2),".")</f>
        <v>0</v>
      </c>
      <c r="U42" s="51">
        <f>IF(U40&lt;&gt;".",MOD(U40+U41+W39,2),".")</f>
        <v>1</v>
      </c>
      <c r="V42" s="51" t="str">
        <f>IF(V40&lt;&gt;".",MOD(V40+V41+W40,2),".")</f>
        <v>.</v>
      </c>
      <c r="W42" s="51">
        <f>IF(W40&lt;&gt;".",MOD(W40+W41+X39,2),".")</f>
        <v>0</v>
      </c>
      <c r="X42" s="51">
        <f>IF(X40&lt;&gt;".",MOD(X40+X41+Y39,2),".")</f>
        <v>1</v>
      </c>
      <c r="Y42" s="51">
        <f>IF(Y40&lt;&gt;".",MOD(Y40+Y41+Z39,2),".")</f>
        <v>1</v>
      </c>
      <c r="Z42" s="51">
        <f>IF(Z40&lt;&gt;".",MOD(Z40+Z41+AB39,2),".")</f>
        <v>1</v>
      </c>
      <c r="AA42" s="51" t="s">
        <v>28</v>
      </c>
      <c r="AB42" s="51">
        <f>IF(AB40&lt;&gt;".",MOD(AB40+AB41+AC39,2),".")</f>
        <v>0</v>
      </c>
      <c r="AC42" s="51">
        <f>IF(AC40&lt;&gt;".",MOD(AC40+AC41+AD39,2),".")</f>
        <v>0</v>
      </c>
      <c r="AD42" s="51">
        <f>IF(AD40&lt;&gt;".",MOD(AD40+AD41+AE39,2),".")</f>
        <v>1</v>
      </c>
      <c r="AE42" s="52">
        <f>IF(AE40&lt;&gt;".",MOD(AE40+AE41,2),".")</f>
        <v>0</v>
      </c>
      <c r="AF42" s="53" t="s">
        <v>34</v>
      </c>
      <c r="AG42" s="54" t="s">
        <v>24</v>
      </c>
      <c r="AH42" s="55">
        <f>IF(M42=0,_xlfn.DECIMAL(_xlfn.CONCAT(N42:P42,R42:U42,W42:Z42,AB42:AE42),2),-_xlfn.DECIMAL(_xlfn.CONCAT(N43:P43,R43:U43,W43:Z43,AB43:AE43),2))</f>
        <v>-654</v>
      </c>
      <c r="AI42" s="56" t="s">
        <v>33</v>
      </c>
      <c r="AJ42" s="6"/>
      <c r="AK42" s="7"/>
      <c r="AL42" s="7"/>
      <c r="AM42" s="8"/>
    </row>
    <row r="43" spans="12:39" x14ac:dyDescent="0.25">
      <c r="L43" s="49" t="s">
        <v>38</v>
      </c>
      <c r="M43" s="36">
        <f>IF(M42=0,"",1)</f>
        <v>1</v>
      </c>
      <c r="N43" s="37" t="str">
        <f>IF(M43&lt;&gt;"",IF(N42&lt;&gt;".",IF($M$42=1,MID(_xlfn.BASE(ABS(_xlfn.DECIMAL(_xlfn.CONCAT($N42:$P42,$R42:$U42,$W42:$Z42,$AB42:$AE42),2)-2^16),2,16),ABS(N$2-16),1),""),"."),"")</f>
        <v>0</v>
      </c>
      <c r="O43" s="37" t="str">
        <f t="shared" ref="O43:AE43" si="49">IF(N43&lt;&gt;"",IF(O42&lt;&gt;".",IF($M$42=1,MID(_xlfn.BASE(ABS(_xlfn.DECIMAL(_xlfn.CONCAT($N42:$P42,$R42:$U42,$W42:$Z42,$AB42:$AE42),2)-2^16),2,16),ABS(O$2-16),1),""),"."),"")</f>
        <v>0</v>
      </c>
      <c r="P43" s="37" t="str">
        <f t="shared" si="49"/>
        <v>0</v>
      </c>
      <c r="Q43" s="37" t="str">
        <f t="shared" si="49"/>
        <v>.</v>
      </c>
      <c r="R43" s="37" t="str">
        <f t="shared" si="49"/>
        <v>0</v>
      </c>
      <c r="S43" s="37" t="str">
        <f t="shared" si="49"/>
        <v>0</v>
      </c>
      <c r="T43" s="37" t="str">
        <f t="shared" si="49"/>
        <v>1</v>
      </c>
      <c r="U43" s="37" t="str">
        <f t="shared" si="49"/>
        <v>0</v>
      </c>
      <c r="V43" s="37" t="str">
        <f t="shared" si="49"/>
        <v>.</v>
      </c>
      <c r="W43" s="37" t="str">
        <f t="shared" si="49"/>
        <v>1</v>
      </c>
      <c r="X43" s="37" t="str">
        <f t="shared" si="49"/>
        <v>0</v>
      </c>
      <c r="Y43" s="37" t="str">
        <f t="shared" si="49"/>
        <v>0</v>
      </c>
      <c r="Z43" s="37" t="str">
        <f t="shared" si="49"/>
        <v>0</v>
      </c>
      <c r="AA43" s="37" t="str">
        <f t="shared" si="49"/>
        <v>.</v>
      </c>
      <c r="AB43" s="37" t="str">
        <f t="shared" si="49"/>
        <v>1</v>
      </c>
      <c r="AC43" s="37" t="str">
        <f t="shared" si="49"/>
        <v>1</v>
      </c>
      <c r="AD43" s="37" t="str">
        <f t="shared" si="49"/>
        <v>1</v>
      </c>
      <c r="AE43" s="38" t="str">
        <f t="shared" si="49"/>
        <v>0</v>
      </c>
      <c r="AF43" s="40"/>
      <c r="AG43" s="16" t="str">
        <f>IF(AH43=AH42, "Успешно", "Провал")</f>
        <v>Успешно</v>
      </c>
      <c r="AH43" s="57">
        <f>VALUE(D4+D11)</f>
        <v>-654</v>
      </c>
      <c r="AI43" s="41"/>
      <c r="AJ43" s="6"/>
      <c r="AK43" s="7"/>
      <c r="AL43" s="7"/>
      <c r="AM43" s="8"/>
    </row>
    <row r="44" spans="12:39" ht="15.75" thickBot="1" x14ac:dyDescent="0.3">
      <c r="L44" s="58" t="s">
        <v>20</v>
      </c>
      <c r="M44" s="59"/>
      <c r="N44" s="60" t="s">
        <v>23</v>
      </c>
      <c r="O44" s="60" t="s">
        <v>24</v>
      </c>
      <c r="P44" s="60">
        <f>IF(M41+M40+N39&gt;=2,1,0)</f>
        <v>0</v>
      </c>
      <c r="Q44" s="61" t="s">
        <v>25</v>
      </c>
      <c r="R44" s="61" t="s">
        <v>24</v>
      </c>
      <c r="S44" s="60">
        <f>IF(MOD(SUM(W42:Z42,AB42:AE42),2),0,1)</f>
        <v>1</v>
      </c>
      <c r="T44" s="60" t="s">
        <v>26</v>
      </c>
      <c r="U44" s="60" t="s">
        <v>24</v>
      </c>
      <c r="V44" s="60">
        <f>AB39</f>
        <v>1</v>
      </c>
      <c r="W44" s="60" t="s">
        <v>27</v>
      </c>
      <c r="X44" s="60" t="s">
        <v>24</v>
      </c>
      <c r="Y44" s="60">
        <f>IF(_xlfn.DECIMAL(_xlfn.CONCAT(M42:P42,R42:U42,W42:Z42,AB42:AE42),2)=0,1,0)</f>
        <v>0</v>
      </c>
      <c r="Z44" s="60" t="s">
        <v>29</v>
      </c>
      <c r="AA44" s="60" t="s">
        <v>24</v>
      </c>
      <c r="AB44" s="60" t="str">
        <f t="shared" ref="AB44" si="50">IF(AA44&lt;&gt;"",IF(AB43&lt;&gt;".",IF($M$35=1,MID(_xlfn.BASE(ABS(_xlfn.DECIMAL(_xlfn.CONCAT($N43:$P43,$R43:$U43,$W43:$Z43,$AB43:$AE43),2)-2^16),2,16),ABS(AB$2-16),1),""),"."),"")</f>
        <v/>
      </c>
      <c r="AC44" s="60" t="s">
        <v>30</v>
      </c>
      <c r="AD44" s="60" t="s">
        <v>24</v>
      </c>
      <c r="AE44" s="62">
        <f>IF(M40=M41,IF(M41=M42,0,1),0)</f>
        <v>0</v>
      </c>
      <c r="AF44" s="63"/>
      <c r="AG44" s="63"/>
      <c r="AH44" s="63"/>
      <c r="AI44" s="64"/>
      <c r="AJ44" s="9"/>
      <c r="AK44" s="10"/>
      <c r="AL44" s="10"/>
      <c r="AM44" s="11"/>
    </row>
    <row r="45" spans="12:39" ht="15.75" thickBot="1" x14ac:dyDescent="0.3"/>
    <row r="46" spans="12:39" x14ac:dyDescent="0.25">
      <c r="L46" s="22" t="s">
        <v>31</v>
      </c>
      <c r="M46" s="23">
        <f>IF(M48+M47+N46&gt;=2,1,0)</f>
        <v>1</v>
      </c>
      <c r="N46" s="24">
        <f>IF(N48+N47+O46&gt;=2,1,0)</f>
        <v>1</v>
      </c>
      <c r="O46" s="24">
        <f>IF(O48+O47+P46&gt;=2,1,0)</f>
        <v>1</v>
      </c>
      <c r="P46" s="24">
        <f>IF(P48+P47+R46&gt;=2,1,0)</f>
        <v>1</v>
      </c>
      <c r="Q46" s="24"/>
      <c r="R46" s="24">
        <f>IF(R48+R47+S46&gt;=2,1,0)</f>
        <v>1</v>
      </c>
      <c r="S46" s="24">
        <f>IF(S48+S47+T46&gt;=2,1,0)</f>
        <v>1</v>
      </c>
      <c r="T46" s="24">
        <f>IF(T48+T47+U46&gt;=2,1,0)</f>
        <v>1</v>
      </c>
      <c r="U46" s="24">
        <f>IF(U48+U47+W46&gt;=2,1,0)</f>
        <v>1</v>
      </c>
      <c r="V46" s="24"/>
      <c r="W46" s="24">
        <f>IF(W48+W47+X46&gt;=2,1,0)</f>
        <v>0</v>
      </c>
      <c r="X46" s="24">
        <f>IF(X48+X47+Y46&gt;=2,1,0)</f>
        <v>1</v>
      </c>
      <c r="Y46" s="24">
        <f>IF(Y48+Y47+Z46&gt;=2,1,0)</f>
        <v>0</v>
      </c>
      <c r="Z46" s="24">
        <f>IF(Z48+Z47+AB46&gt;=2,1,0)</f>
        <v>0</v>
      </c>
      <c r="AA46" s="24"/>
      <c r="AB46" s="24">
        <f>IF(AB48+AB47+AC46&gt;=2,1,0)</f>
        <v>0</v>
      </c>
      <c r="AC46" s="24">
        <f>IF(AC48+AC47+AD46&gt;=2,1,0)</f>
        <v>0</v>
      </c>
      <c r="AD46" s="24">
        <f>IF(AD48+AD47+AE46&gt;=2,1,0)</f>
        <v>0</v>
      </c>
      <c r="AE46" s="25">
        <f>IF(AE48+AE47&gt;=2,1,0)</f>
        <v>0</v>
      </c>
      <c r="AF46" s="27" t="s">
        <v>32</v>
      </c>
      <c r="AG46" s="27"/>
      <c r="AH46" s="27"/>
      <c r="AI46" s="28"/>
      <c r="AJ46" s="75" t="s">
        <v>41</v>
      </c>
      <c r="AK46" s="4"/>
      <c r="AL46" s="4"/>
      <c r="AM46" s="5"/>
    </row>
    <row r="47" spans="12:39" ht="15.75" thickBot="1" x14ac:dyDescent="0.3">
      <c r="L47" s="35" t="s">
        <v>49</v>
      </c>
      <c r="M47" s="36">
        <f>VALUE(MID($K14,1,1))</f>
        <v>1</v>
      </c>
      <c r="N47" s="37">
        <f>VALUE(MID($K14,2,1))</f>
        <v>1</v>
      </c>
      <c r="O47" s="37">
        <f>VALUE(MID($K14,3,1))</f>
        <v>1</v>
      </c>
      <c r="P47" s="37">
        <f>VALUE(MID($K14,4,1))</f>
        <v>1</v>
      </c>
      <c r="Q47" s="60" t="s">
        <v>28</v>
      </c>
      <c r="R47" s="37">
        <f>VALUE(MID($K14,6,1))</f>
        <v>1</v>
      </c>
      <c r="S47" s="37">
        <f>VALUE(MID($K14,7,1))</f>
        <v>1</v>
      </c>
      <c r="T47" s="37">
        <f>VALUE(MID($K14,8,1))</f>
        <v>0</v>
      </c>
      <c r="U47" s="37">
        <f>VALUE(MID($K14,9,1))</f>
        <v>1</v>
      </c>
      <c r="V47" s="37" t="s">
        <v>28</v>
      </c>
      <c r="W47" s="37">
        <f>VALUE(MID($K14,11,1))</f>
        <v>0</v>
      </c>
      <c r="X47" s="37">
        <f>VALUE(MID($K14,12,1))</f>
        <v>1</v>
      </c>
      <c r="Y47" s="37">
        <f>VALUE(MID($K14,13,1))</f>
        <v>1</v>
      </c>
      <c r="Z47" s="37">
        <f>VALUE(MID($K14,14,1))</f>
        <v>1</v>
      </c>
      <c r="AA47" s="37" t="s">
        <v>28</v>
      </c>
      <c r="AB47" s="37">
        <f>VALUE(MID($K14,16,1))</f>
        <v>0</v>
      </c>
      <c r="AC47" s="37">
        <f>VALUE(MID($K14,17,1))</f>
        <v>0</v>
      </c>
      <c r="AD47" s="37">
        <f>VALUE(MID($K14,18,1))</f>
        <v>1</v>
      </c>
      <c r="AE47" s="38">
        <f>VALUE(MID($K14,19,1))</f>
        <v>0</v>
      </c>
      <c r="AF47" s="40"/>
      <c r="AG47" s="40"/>
      <c r="AH47" s="40"/>
      <c r="AI47" s="41"/>
      <c r="AJ47" s="6"/>
      <c r="AK47" s="7"/>
      <c r="AL47" s="7"/>
      <c r="AM47" s="8"/>
    </row>
    <row r="48" spans="12:39" ht="15.75" thickBot="1" x14ac:dyDescent="0.3">
      <c r="L48" s="47" t="s">
        <v>37</v>
      </c>
      <c r="M48" s="36">
        <f>VALUE(MID($K6,1,1))</f>
        <v>0</v>
      </c>
      <c r="N48" s="37">
        <f>VALUE(MID($K6,2,1))</f>
        <v>1</v>
      </c>
      <c r="O48" s="37">
        <f>VALUE(MID($K6,3,1))</f>
        <v>1</v>
      </c>
      <c r="P48" s="37">
        <f>VALUE(MID($K6,4,1))</f>
        <v>0</v>
      </c>
      <c r="Q48" s="60" t="s">
        <v>28</v>
      </c>
      <c r="R48" s="37">
        <f>VALUE(MID($K6,6,1))</f>
        <v>0</v>
      </c>
      <c r="S48" s="37">
        <f>VALUE(MID($K6,7,1))</f>
        <v>1</v>
      </c>
      <c r="T48" s="37">
        <f>VALUE(MID($K6,8,1))</f>
        <v>1</v>
      </c>
      <c r="U48" s="37">
        <f>VALUE(MID($K6,9,1))</f>
        <v>1</v>
      </c>
      <c r="V48" s="37" t="s">
        <v>28</v>
      </c>
      <c r="W48" s="37">
        <f>VALUE(MID($K6,11,1))</f>
        <v>0</v>
      </c>
      <c r="X48" s="37">
        <f>VALUE(MID($K6,12,1))</f>
        <v>1</v>
      </c>
      <c r="Y48" s="37">
        <f>VALUE(MID($K6,13,1))</f>
        <v>0</v>
      </c>
      <c r="Z48" s="37">
        <f>VALUE(MID($K6,14,1))</f>
        <v>0</v>
      </c>
      <c r="AA48" s="37" t="s">
        <v>28</v>
      </c>
      <c r="AB48" s="37">
        <f>VALUE(MID($K6,16,1))</f>
        <v>1</v>
      </c>
      <c r="AC48" s="37">
        <f>VALUE(MID($K6,17,1))</f>
        <v>0</v>
      </c>
      <c r="AD48" s="37">
        <f>VALUE(MID($K6,18,1))</f>
        <v>0</v>
      </c>
      <c r="AE48" s="38">
        <f>VALUE(MID($K6,19,1))</f>
        <v>0</v>
      </c>
      <c r="AF48" s="40"/>
      <c r="AG48" s="40"/>
      <c r="AH48" s="40"/>
      <c r="AI48" s="41"/>
      <c r="AJ48" s="6"/>
      <c r="AK48" s="7"/>
      <c r="AL48" s="7"/>
      <c r="AM48" s="8"/>
    </row>
    <row r="49" spans="12:39" x14ac:dyDescent="0.25">
      <c r="L49" s="49" t="s">
        <v>19</v>
      </c>
      <c r="M49" s="50">
        <f>IF(M47&lt;&gt;".",MOD(M47+M48+N46,2),".")</f>
        <v>0</v>
      </c>
      <c r="N49" s="51">
        <f>IF(N47&lt;&gt;".",MOD(N47+N48+O46,2),".")</f>
        <v>1</v>
      </c>
      <c r="O49" s="51">
        <f>IF(O47&lt;&gt;".",MOD(O47+O48+P46,2),".")</f>
        <v>1</v>
      </c>
      <c r="P49" s="51">
        <f>IF(P47&lt;&gt;".",MOD(P47+P48+R46,2),".")</f>
        <v>0</v>
      </c>
      <c r="Q49" s="37" t="str">
        <f>IF(Q47&lt;&gt;".",MOD(Q47+Q48+R47,2),".")</f>
        <v>.</v>
      </c>
      <c r="R49" s="51">
        <f>IF(R47&lt;&gt;".",MOD(R47+R48+S46,2),".")</f>
        <v>0</v>
      </c>
      <c r="S49" s="51">
        <f>IF(S47&lt;&gt;".",MOD(S47+S48+T46,2),".")</f>
        <v>1</v>
      </c>
      <c r="T49" s="51">
        <f>IF(T47&lt;&gt;".",MOD(T47+T48+U46,2),".")</f>
        <v>0</v>
      </c>
      <c r="U49" s="51">
        <f>IF(U47&lt;&gt;".",MOD(U47+U48+W46,2),".")</f>
        <v>0</v>
      </c>
      <c r="V49" s="51" t="str">
        <f>IF(V47&lt;&gt;".",MOD(V47+V48+W47,2),".")</f>
        <v>.</v>
      </c>
      <c r="W49" s="51">
        <f>IF(W47&lt;&gt;".",MOD(W47+W48+X46,2),".")</f>
        <v>1</v>
      </c>
      <c r="X49" s="51">
        <f>IF(X47&lt;&gt;".",MOD(X47+X48+Y46,2),".")</f>
        <v>0</v>
      </c>
      <c r="Y49" s="51">
        <f>IF(Y47&lt;&gt;".",MOD(Y47+Y48+Z46,2),".")</f>
        <v>1</v>
      </c>
      <c r="Z49" s="51">
        <f>IF(Z47&lt;&gt;".",MOD(Z47+Z48+AB46,2),".")</f>
        <v>1</v>
      </c>
      <c r="AA49" s="51" t="s">
        <v>28</v>
      </c>
      <c r="AB49" s="51">
        <f>IF(AB47&lt;&gt;".",MOD(AB47+AB48+AC46,2),".")</f>
        <v>1</v>
      </c>
      <c r="AC49" s="51">
        <f>IF(AC47&lt;&gt;".",MOD(AC47+AC48+AD46,2),".")</f>
        <v>0</v>
      </c>
      <c r="AD49" s="51">
        <f>IF(AD47&lt;&gt;".",MOD(AD47+AD48+AE46,2),".")</f>
        <v>1</v>
      </c>
      <c r="AE49" s="52">
        <f>IF(AE47&lt;&gt;".",MOD(AE47+AE48,2),".")</f>
        <v>0</v>
      </c>
      <c r="AF49" s="53" t="s">
        <v>34</v>
      </c>
      <c r="AG49" s="54" t="s">
        <v>24</v>
      </c>
      <c r="AH49" s="55">
        <f>IF(M49=0,_xlfn.DECIMAL(_xlfn.CONCAT(N49:P49,R49:U49,W49:Z49,AB49:AE49),2),-_xlfn.DECIMAL(_xlfn.CONCAT(N50:P50,R50:U50,W50:Z50,AB50:AE50),2))</f>
        <v>25786</v>
      </c>
      <c r="AI49" s="56" t="s">
        <v>33</v>
      </c>
      <c r="AJ49" s="6"/>
      <c r="AK49" s="7"/>
      <c r="AL49" s="7"/>
      <c r="AM49" s="8"/>
    </row>
    <row r="50" spans="12:39" x14ac:dyDescent="0.25">
      <c r="L50" s="49" t="s">
        <v>38</v>
      </c>
      <c r="M50" s="36" t="str">
        <f>IF(M49=0,"",1)</f>
        <v/>
      </c>
      <c r="N50" s="37" t="str">
        <f>IF(M50&lt;&gt;"",IF(N49&lt;&gt;".",IF($M$49=1,MID(_xlfn.BASE(ABS(_xlfn.DECIMAL(_xlfn.CONCAT($N49:$P49,$R49:$U49,$W49:$Z49,$AB49:$AE49),2)-2^16),2,16),ABS(N$2-16),1),""),"."),"")</f>
        <v/>
      </c>
      <c r="O50" s="37" t="str">
        <f t="shared" ref="O50:AE50" si="51">IF(N50&lt;&gt;"",IF(O49&lt;&gt;".",IF($M$49=1,MID(_xlfn.BASE(ABS(_xlfn.DECIMAL(_xlfn.CONCAT($N49:$P49,$R49:$U49,$W49:$Z49,$AB49:$AE49),2)-2^16),2,16),ABS(O$2-16),1),""),"."),"")</f>
        <v/>
      </c>
      <c r="P50" s="37" t="str">
        <f t="shared" si="51"/>
        <v/>
      </c>
      <c r="Q50" s="37" t="str">
        <f t="shared" si="51"/>
        <v/>
      </c>
      <c r="R50" s="37" t="str">
        <f t="shared" si="51"/>
        <v/>
      </c>
      <c r="S50" s="37" t="str">
        <f t="shared" si="51"/>
        <v/>
      </c>
      <c r="T50" s="37" t="str">
        <f t="shared" si="51"/>
        <v/>
      </c>
      <c r="U50" s="37" t="str">
        <f t="shared" si="51"/>
        <v/>
      </c>
      <c r="V50" s="37" t="str">
        <f t="shared" si="51"/>
        <v/>
      </c>
      <c r="W50" s="37" t="str">
        <f t="shared" si="51"/>
        <v/>
      </c>
      <c r="X50" s="37" t="str">
        <f t="shared" si="51"/>
        <v/>
      </c>
      <c r="Y50" s="37" t="str">
        <f t="shared" si="51"/>
        <v/>
      </c>
      <c r="Z50" s="37" t="str">
        <f t="shared" si="51"/>
        <v/>
      </c>
      <c r="AA50" s="37" t="str">
        <f t="shared" si="51"/>
        <v/>
      </c>
      <c r="AB50" s="37" t="str">
        <f t="shared" si="51"/>
        <v/>
      </c>
      <c r="AC50" s="37" t="str">
        <f t="shared" si="51"/>
        <v/>
      </c>
      <c r="AD50" s="37" t="str">
        <f t="shared" si="51"/>
        <v/>
      </c>
      <c r="AE50" s="38" t="str">
        <f t="shared" si="51"/>
        <v/>
      </c>
      <c r="AF50" s="40"/>
      <c r="AG50" s="16" t="str">
        <f>IF(AH50=AH49, "Успешно", "Провал")</f>
        <v>Успешно</v>
      </c>
      <c r="AH50" s="57">
        <f>VALUE(D6+D14)</f>
        <v>25786</v>
      </c>
      <c r="AI50" s="41"/>
      <c r="AJ50" s="6"/>
      <c r="AK50" s="7"/>
      <c r="AL50" s="7"/>
      <c r="AM50" s="8"/>
    </row>
    <row r="51" spans="12:39" ht="15.75" thickBot="1" x14ac:dyDescent="0.3">
      <c r="L51" s="58" t="s">
        <v>20</v>
      </c>
      <c r="M51" s="59"/>
      <c r="N51" s="60" t="s">
        <v>23</v>
      </c>
      <c r="O51" s="60" t="s">
        <v>24</v>
      </c>
      <c r="P51" s="60">
        <f>IF(M48+M47+N46&gt;=2,1,0)</f>
        <v>1</v>
      </c>
      <c r="Q51" s="61" t="s">
        <v>25</v>
      </c>
      <c r="R51" s="61" t="s">
        <v>24</v>
      </c>
      <c r="S51" s="60">
        <f>IF(MOD(SUM(W49:Z49,AB49:AE49),2),0,1)</f>
        <v>0</v>
      </c>
      <c r="T51" s="60" t="s">
        <v>26</v>
      </c>
      <c r="U51" s="60" t="s">
        <v>24</v>
      </c>
      <c r="V51" s="60">
        <f>AB46</f>
        <v>0</v>
      </c>
      <c r="W51" s="60" t="s">
        <v>27</v>
      </c>
      <c r="X51" s="60" t="s">
        <v>24</v>
      </c>
      <c r="Y51" s="60">
        <f>IF(_xlfn.DECIMAL(_xlfn.CONCAT(M49:P49,R49:U49,W49:Z49,AB49:AE49),2)=0,1,0)</f>
        <v>0</v>
      </c>
      <c r="Z51" s="60" t="s">
        <v>29</v>
      </c>
      <c r="AA51" s="60" t="s">
        <v>24</v>
      </c>
      <c r="AB51" s="60" t="str">
        <f t="shared" ref="AB51" si="52">IF(AA51&lt;&gt;"",IF(AB50&lt;&gt;".",IF($M$35=1,MID(_xlfn.BASE(ABS(_xlfn.DECIMAL(_xlfn.CONCAT($N50:$P50,$R50:$U50,$W50:$Z50,$AB50:$AE50),2)-2^16),2,16),ABS(AB$2-16),1),""),"."),"")</f>
        <v/>
      </c>
      <c r="AC51" s="60" t="s">
        <v>30</v>
      </c>
      <c r="AD51" s="60" t="s">
        <v>24</v>
      </c>
      <c r="AE51" s="62">
        <f>IF(M47=M48,IF(M48=M49,0,1),0)</f>
        <v>0</v>
      </c>
      <c r="AF51" s="63"/>
      <c r="AG51" s="63"/>
      <c r="AH51" s="63"/>
      <c r="AI51" s="64"/>
      <c r="AJ51" s="9"/>
      <c r="AK51" s="10"/>
      <c r="AL51" s="10"/>
      <c r="AM51" s="11"/>
    </row>
  </sheetData>
  <mergeCells count="18">
    <mergeCell ref="AF46:AI46"/>
    <mergeCell ref="AJ46:AM51"/>
    <mergeCell ref="AJ25:AM30"/>
    <mergeCell ref="AF32:AI32"/>
    <mergeCell ref="AJ32:AM37"/>
    <mergeCell ref="AF39:AI39"/>
    <mergeCell ref="AJ39:AM44"/>
    <mergeCell ref="AF11:AI11"/>
    <mergeCell ref="AJ11:AM16"/>
    <mergeCell ref="AF18:AI18"/>
    <mergeCell ref="AJ18:AM23"/>
    <mergeCell ref="AF25:AI25"/>
    <mergeCell ref="AF3:AI3"/>
    <mergeCell ref="AJ3:AM8"/>
    <mergeCell ref="B3:D3"/>
    <mergeCell ref="J3:K3"/>
    <mergeCell ref="J1:L1"/>
    <mergeCell ref="J2:L2"/>
  </mergeCells>
  <conditionalFormatting sqref="D1:D2 J1:J2 M1:W1 AF2:AG2">
    <cfRule type="expression" dxfId="95" priority="105">
      <formula>($C5=0)*($C5&lt;&gt;"")</formula>
    </cfRule>
    <cfRule type="cellIs" dxfId="94" priority="106" operator="equal">
      <formula>1</formula>
    </cfRule>
  </conditionalFormatting>
  <conditionalFormatting sqref="C4:C15">
    <cfRule type="expression" dxfId="93" priority="103">
      <formula>($C8=0)*($C8&lt;&gt;"")</formula>
    </cfRule>
    <cfRule type="cellIs" dxfId="92" priority="104" operator="equal">
      <formula>1</formula>
    </cfRule>
  </conditionalFormatting>
  <conditionalFormatting sqref="D4:D15">
    <cfRule type="expression" dxfId="91" priority="101">
      <formula>($C8=0)*($C8&lt;&gt;"")</formula>
    </cfRule>
    <cfRule type="cellIs" dxfId="90" priority="102" operator="equal">
      <formula>1</formula>
    </cfRule>
  </conditionalFormatting>
  <conditionalFormatting sqref="M8:AE14 M1:AE1 M3:AE6 AF2:AG2 M16:AE21 M27:M29 M23:AE28 M34:M36 M30:AE35 M41:M43 M37:AE42 M48:M50 M44:AE49 M57:AE1048576 M56:N56 P56:AE56 M51:AE55">
    <cfRule type="containsText" dxfId="89" priority="97" operator="containsText" text="0">
      <formula>NOT(ISERROR(SEARCH("0",M1)))</formula>
    </cfRule>
    <cfRule type="containsText" dxfId="88" priority="98" operator="containsText" text="1">
      <formula>NOT(ISERROR(SEARCH("1",M1)))</formula>
    </cfRule>
  </conditionalFormatting>
  <conditionalFormatting sqref="M7:AE7">
    <cfRule type="containsText" dxfId="87" priority="95" operator="containsText" text="0">
      <formula>NOT(ISERROR(SEARCH("0",M7)))</formula>
    </cfRule>
    <cfRule type="containsText" dxfId="86" priority="96" operator="containsText" text="1">
      <formula>NOT(ISERROR(SEARCH("1",M7)))</formula>
    </cfRule>
  </conditionalFormatting>
  <conditionalFormatting sqref="AG7 L56:N56 P56:AM56 L52:AM55">
    <cfRule type="containsText" dxfId="85" priority="94" operator="containsText" text="Успешно">
      <formula>NOT(ISERROR(SEARCH("Успешно",L7)))</formula>
    </cfRule>
  </conditionalFormatting>
  <conditionalFormatting sqref="L3:AM10 L17:AM17 L11:AI16 L24:AM24 L31:AM31 L18:AI23 L25:AI30 L38:AM38 L32:AI37 L45:AM45 L39:AI44 L57:AM205 L56:N56 P56:AM56 L52:AM55 L46:AI51">
    <cfRule type="containsText" dxfId="84" priority="93" operator="containsText" text="Провал">
      <formula>NOT(ISERROR(SEARCH("Провал",L3)))</formula>
    </cfRule>
  </conditionalFormatting>
  <conditionalFormatting sqref="AJ3:AM8">
    <cfRule type="cellIs" dxfId="83" priority="92" operator="equal">
      <formula>1</formula>
    </cfRule>
  </conditionalFormatting>
  <conditionalFormatting sqref="M15:AE15">
    <cfRule type="containsText" dxfId="82" priority="86" operator="containsText" text="0">
      <formula>NOT(ISERROR(SEARCH("0",M15)))</formula>
    </cfRule>
    <cfRule type="containsText" dxfId="81" priority="87" operator="containsText" text="1">
      <formula>NOT(ISERROR(SEARCH("1",M15)))</formula>
    </cfRule>
  </conditionalFormatting>
  <conditionalFormatting sqref="L3:AM10 L17:AM17 L11:AI16 L24:AM24 L31:AM31 L18:AI23 L25:AI30 L38:AM38 L32:AI37 L45:AM45 L39:AI44 L46:AI51">
    <cfRule type="containsText" dxfId="80" priority="85" operator="containsText" text="Успешно">
      <formula>NOT(ISERROR(SEARCH("Успешно",L3)))</formula>
    </cfRule>
  </conditionalFormatting>
  <conditionalFormatting sqref="M15:AE15">
    <cfRule type="containsText" dxfId="79" priority="81" operator="containsText" text="0">
      <formula>NOT(ISERROR(SEARCH("0",M15)))</formula>
    </cfRule>
    <cfRule type="containsText" dxfId="78" priority="82" operator="containsText" text="1">
      <formula>NOT(ISERROR(SEARCH("1",M15)))</formula>
    </cfRule>
  </conditionalFormatting>
  <conditionalFormatting sqref="AJ11:AM16">
    <cfRule type="expression" dxfId="77" priority="79">
      <formula>($C15=0)*($C15&lt;&gt;"")</formula>
    </cfRule>
    <cfRule type="cellIs" dxfId="76" priority="80" operator="equal">
      <formula>1</formula>
    </cfRule>
  </conditionalFormatting>
  <conditionalFormatting sqref="M22:AE22">
    <cfRule type="containsText" dxfId="75" priority="77" operator="containsText" text="0">
      <formula>NOT(ISERROR(SEARCH("0",M22)))</formula>
    </cfRule>
    <cfRule type="containsText" dxfId="74" priority="78" operator="containsText" text="1">
      <formula>NOT(ISERROR(SEARCH("1",M22)))</formula>
    </cfRule>
  </conditionalFormatting>
  <conditionalFormatting sqref="M22:AE22">
    <cfRule type="containsText" dxfId="73" priority="75" operator="containsText" text="0">
      <formula>NOT(ISERROR(SEARCH("0",M22)))</formula>
    </cfRule>
    <cfRule type="containsText" dxfId="72" priority="76" operator="containsText" text="1">
      <formula>NOT(ISERROR(SEARCH("1",M22)))</formula>
    </cfRule>
  </conditionalFormatting>
  <conditionalFormatting sqref="AJ18:AM23">
    <cfRule type="expression" dxfId="71" priority="73">
      <formula>($C22=0)*($C22&lt;&gt;"")</formula>
    </cfRule>
    <cfRule type="cellIs" dxfId="70" priority="74" operator="equal">
      <formula>1</formula>
    </cfRule>
  </conditionalFormatting>
  <conditionalFormatting sqref="M29:AE29">
    <cfRule type="containsText" dxfId="69" priority="71" operator="containsText" text="0">
      <formula>NOT(ISERROR(SEARCH("0",M29)))</formula>
    </cfRule>
    <cfRule type="containsText" dxfId="68" priority="72" operator="containsText" text="1">
      <formula>NOT(ISERROR(SEARCH("1",M29)))</formula>
    </cfRule>
  </conditionalFormatting>
  <conditionalFormatting sqref="M29:AE29">
    <cfRule type="containsText" dxfId="67" priority="69" operator="containsText" text="0">
      <formula>NOT(ISERROR(SEARCH("0",M29)))</formula>
    </cfRule>
    <cfRule type="containsText" dxfId="66" priority="70" operator="containsText" text="1">
      <formula>NOT(ISERROR(SEARCH("1",M29)))</formula>
    </cfRule>
  </conditionalFormatting>
  <conditionalFormatting sqref="Q22">
    <cfRule type="containsText" dxfId="65" priority="65" operator="containsText" text="0">
      <formula>NOT(ISERROR(SEARCH("0",Q22)))</formula>
    </cfRule>
    <cfRule type="containsText" dxfId="64" priority="66" operator="containsText" text="1">
      <formula>NOT(ISERROR(SEARCH("1",Q22)))</formula>
    </cfRule>
  </conditionalFormatting>
  <conditionalFormatting sqref="V22">
    <cfRule type="containsText" dxfId="63" priority="63" operator="containsText" text="0">
      <formula>NOT(ISERROR(SEARCH("0",V22)))</formula>
    </cfRule>
    <cfRule type="containsText" dxfId="62" priority="64" operator="containsText" text="1">
      <formula>NOT(ISERROR(SEARCH("1",V22)))</formula>
    </cfRule>
  </conditionalFormatting>
  <conditionalFormatting sqref="AA22">
    <cfRule type="containsText" dxfId="61" priority="61" operator="containsText" text="0">
      <formula>NOT(ISERROR(SEARCH("0",AA22)))</formula>
    </cfRule>
    <cfRule type="containsText" dxfId="60" priority="62" operator="containsText" text="1">
      <formula>NOT(ISERROR(SEARCH("1",AA22)))</formula>
    </cfRule>
  </conditionalFormatting>
  <conditionalFormatting sqref="M29:AE29">
    <cfRule type="containsText" dxfId="59" priority="59" operator="containsText" text="0">
      <formula>NOT(ISERROR(SEARCH("0",M29)))</formula>
    </cfRule>
    <cfRule type="containsText" dxfId="58" priority="60" operator="containsText" text="1">
      <formula>NOT(ISERROR(SEARCH("1",M29)))</formula>
    </cfRule>
  </conditionalFormatting>
  <conditionalFormatting sqref="M29:AE29">
    <cfRule type="containsText" dxfId="57" priority="57" operator="containsText" text="0">
      <formula>NOT(ISERROR(SEARCH("0",M29)))</formula>
    </cfRule>
    <cfRule type="containsText" dxfId="56" priority="58" operator="containsText" text="1">
      <formula>NOT(ISERROR(SEARCH("1",M29)))</formula>
    </cfRule>
  </conditionalFormatting>
  <conditionalFormatting sqref="Q29">
    <cfRule type="containsText" dxfId="55" priority="55" operator="containsText" text="0">
      <formula>NOT(ISERROR(SEARCH("0",Q29)))</formula>
    </cfRule>
    <cfRule type="containsText" dxfId="54" priority="56" operator="containsText" text="1">
      <formula>NOT(ISERROR(SEARCH("1",Q29)))</formula>
    </cfRule>
  </conditionalFormatting>
  <conditionalFormatting sqref="V29">
    <cfRule type="containsText" dxfId="53" priority="53" operator="containsText" text="0">
      <formula>NOT(ISERROR(SEARCH("0",V29)))</formula>
    </cfRule>
    <cfRule type="containsText" dxfId="52" priority="54" operator="containsText" text="1">
      <formula>NOT(ISERROR(SEARCH("1",V29)))</formula>
    </cfRule>
  </conditionalFormatting>
  <conditionalFormatting sqref="AA29">
    <cfRule type="containsText" dxfId="51" priority="51" operator="containsText" text="0">
      <formula>NOT(ISERROR(SEARCH("0",AA29)))</formula>
    </cfRule>
    <cfRule type="containsText" dxfId="50" priority="52" operator="containsText" text="1">
      <formula>NOT(ISERROR(SEARCH("1",AA29)))</formula>
    </cfRule>
  </conditionalFormatting>
  <conditionalFormatting sqref="AJ25:AM30">
    <cfRule type="expression" dxfId="49" priority="49">
      <formula>($C29=0)*($C29&lt;&gt;"")</formula>
    </cfRule>
    <cfRule type="cellIs" dxfId="48" priority="50" operator="equal">
      <formula>1</formula>
    </cfRule>
  </conditionalFormatting>
  <conditionalFormatting sqref="M36:AE36 AB37">
    <cfRule type="containsText" dxfId="47" priority="47" operator="containsText" text="0">
      <formula>NOT(ISERROR(SEARCH("0",M36)))</formula>
    </cfRule>
    <cfRule type="containsText" dxfId="46" priority="48" operator="containsText" text="1">
      <formula>NOT(ISERROR(SEARCH("1",M36)))</formula>
    </cfRule>
  </conditionalFormatting>
  <conditionalFormatting sqref="M36:AE36 AB37">
    <cfRule type="containsText" dxfId="45" priority="45" operator="containsText" text="0">
      <formula>NOT(ISERROR(SEARCH("0",M36)))</formula>
    </cfRule>
    <cfRule type="containsText" dxfId="44" priority="46" operator="containsText" text="1">
      <formula>NOT(ISERROR(SEARCH("1",M36)))</formula>
    </cfRule>
  </conditionalFormatting>
  <conditionalFormatting sqref="M36:AE36 AB37">
    <cfRule type="containsText" dxfId="43" priority="43" operator="containsText" text="0">
      <formula>NOT(ISERROR(SEARCH("0",M36)))</formula>
    </cfRule>
    <cfRule type="containsText" dxfId="42" priority="44" operator="containsText" text="1">
      <formula>NOT(ISERROR(SEARCH("1",M36)))</formula>
    </cfRule>
  </conditionalFormatting>
  <conditionalFormatting sqref="M36:AE36 AB37">
    <cfRule type="containsText" dxfId="41" priority="41" operator="containsText" text="0">
      <formula>NOT(ISERROR(SEARCH("0",M36)))</formula>
    </cfRule>
    <cfRule type="containsText" dxfId="40" priority="42" operator="containsText" text="1">
      <formula>NOT(ISERROR(SEARCH("1",M36)))</formula>
    </cfRule>
  </conditionalFormatting>
  <conditionalFormatting sqref="Q36">
    <cfRule type="containsText" dxfId="39" priority="39" operator="containsText" text="0">
      <formula>NOT(ISERROR(SEARCH("0",Q36)))</formula>
    </cfRule>
    <cfRule type="containsText" dxfId="38" priority="40" operator="containsText" text="1">
      <formula>NOT(ISERROR(SEARCH("1",Q36)))</formula>
    </cfRule>
  </conditionalFormatting>
  <conditionalFormatting sqref="V36">
    <cfRule type="containsText" dxfId="37" priority="37" operator="containsText" text="0">
      <formula>NOT(ISERROR(SEARCH("0",V36)))</formula>
    </cfRule>
    <cfRule type="containsText" dxfId="36" priority="38" operator="containsText" text="1">
      <formula>NOT(ISERROR(SEARCH("1",V36)))</formula>
    </cfRule>
  </conditionalFormatting>
  <conditionalFormatting sqref="AA36">
    <cfRule type="containsText" dxfId="35" priority="35" operator="containsText" text="0">
      <formula>NOT(ISERROR(SEARCH("0",AA36)))</formula>
    </cfRule>
    <cfRule type="containsText" dxfId="34" priority="36" operator="containsText" text="1">
      <formula>NOT(ISERROR(SEARCH("1",AA36)))</formula>
    </cfRule>
  </conditionalFormatting>
  <conditionalFormatting sqref="AJ32:AM37">
    <cfRule type="expression" dxfId="33" priority="33">
      <formula>($C36=0)*($C36&lt;&gt;"")</formula>
    </cfRule>
    <cfRule type="cellIs" dxfId="32" priority="34" operator="equal">
      <formula>1</formula>
    </cfRule>
  </conditionalFormatting>
  <conditionalFormatting sqref="AB44 M43:AE43">
    <cfRule type="containsText" dxfId="31" priority="31" operator="containsText" text="0">
      <formula>NOT(ISERROR(SEARCH("0",M43)))</formula>
    </cfRule>
    <cfRule type="containsText" dxfId="30" priority="32" operator="containsText" text="1">
      <formula>NOT(ISERROR(SEARCH("1",M43)))</formula>
    </cfRule>
  </conditionalFormatting>
  <conditionalFormatting sqref="AB44 M43:AE43">
    <cfRule type="containsText" dxfId="29" priority="29" operator="containsText" text="0">
      <formula>NOT(ISERROR(SEARCH("0",M43)))</formula>
    </cfRule>
    <cfRule type="containsText" dxfId="28" priority="30" operator="containsText" text="1">
      <formula>NOT(ISERROR(SEARCH("1",M43)))</formula>
    </cfRule>
  </conditionalFormatting>
  <conditionalFormatting sqref="AB44 M43:AE43">
    <cfRule type="containsText" dxfId="27" priority="27" operator="containsText" text="0">
      <formula>NOT(ISERROR(SEARCH("0",M43)))</formula>
    </cfRule>
    <cfRule type="containsText" dxfId="26" priority="28" operator="containsText" text="1">
      <formula>NOT(ISERROR(SEARCH("1",M43)))</formula>
    </cfRule>
  </conditionalFormatting>
  <conditionalFormatting sqref="AB44 M43:AE43">
    <cfRule type="containsText" dxfId="25" priority="25" operator="containsText" text="0">
      <formula>NOT(ISERROR(SEARCH("0",M43)))</formula>
    </cfRule>
    <cfRule type="containsText" dxfId="24" priority="26" operator="containsText" text="1">
      <formula>NOT(ISERROR(SEARCH("1",M43)))</formula>
    </cfRule>
  </conditionalFormatting>
  <conditionalFormatting sqref="Q43">
    <cfRule type="containsText" dxfId="23" priority="23" operator="containsText" text="0">
      <formula>NOT(ISERROR(SEARCH("0",Q43)))</formula>
    </cfRule>
    <cfRule type="containsText" dxfId="22" priority="24" operator="containsText" text="1">
      <formula>NOT(ISERROR(SEARCH("1",Q43)))</formula>
    </cfRule>
  </conditionalFormatting>
  <conditionalFormatting sqref="V43">
    <cfRule type="containsText" dxfId="21" priority="21" operator="containsText" text="0">
      <formula>NOT(ISERROR(SEARCH("0",V43)))</formula>
    </cfRule>
    <cfRule type="containsText" dxfId="20" priority="22" operator="containsText" text="1">
      <formula>NOT(ISERROR(SEARCH("1",V43)))</formula>
    </cfRule>
  </conditionalFormatting>
  <conditionalFormatting sqref="AA43">
    <cfRule type="containsText" dxfId="19" priority="19" operator="containsText" text="0">
      <formula>NOT(ISERROR(SEARCH("0",AA43)))</formula>
    </cfRule>
    <cfRule type="containsText" dxfId="18" priority="20" operator="containsText" text="1">
      <formula>NOT(ISERROR(SEARCH("1",AA43)))</formula>
    </cfRule>
  </conditionalFormatting>
  <conditionalFormatting sqref="AJ39:AM44">
    <cfRule type="expression" dxfId="17" priority="17">
      <formula>($C43=0)*($C43&lt;&gt;"")</formula>
    </cfRule>
    <cfRule type="cellIs" dxfId="16" priority="18" operator="equal">
      <formula>1</formula>
    </cfRule>
  </conditionalFormatting>
  <conditionalFormatting sqref="AB51 M50:AE50">
    <cfRule type="containsText" dxfId="15" priority="15" operator="containsText" text="0">
      <formula>NOT(ISERROR(SEARCH("0",M50)))</formula>
    </cfRule>
    <cfRule type="containsText" dxfId="14" priority="16" operator="containsText" text="1">
      <formula>NOT(ISERROR(SEARCH("1",M50)))</formula>
    </cfRule>
  </conditionalFormatting>
  <conditionalFormatting sqref="AB51 M50:AE50">
    <cfRule type="containsText" dxfId="13" priority="13" operator="containsText" text="0">
      <formula>NOT(ISERROR(SEARCH("0",M50)))</formula>
    </cfRule>
    <cfRule type="containsText" dxfId="12" priority="14" operator="containsText" text="1">
      <formula>NOT(ISERROR(SEARCH("1",M50)))</formula>
    </cfRule>
  </conditionalFormatting>
  <conditionalFormatting sqref="AB51 M50:AE50">
    <cfRule type="containsText" dxfId="11" priority="11" operator="containsText" text="0">
      <formula>NOT(ISERROR(SEARCH("0",M50)))</formula>
    </cfRule>
    <cfRule type="containsText" dxfId="10" priority="12" operator="containsText" text="1">
      <formula>NOT(ISERROR(SEARCH("1",M50)))</formula>
    </cfRule>
  </conditionalFormatting>
  <conditionalFormatting sqref="AB51 M50:AE50">
    <cfRule type="containsText" dxfId="9" priority="9" operator="containsText" text="0">
      <formula>NOT(ISERROR(SEARCH("0",M50)))</formula>
    </cfRule>
    <cfRule type="containsText" dxfId="8" priority="10" operator="containsText" text="1">
      <formula>NOT(ISERROR(SEARCH("1",M50)))</formula>
    </cfRule>
  </conditionalFormatting>
  <conditionalFormatting sqref="Q50">
    <cfRule type="containsText" dxfId="7" priority="7" operator="containsText" text="0">
      <formula>NOT(ISERROR(SEARCH("0",Q50)))</formula>
    </cfRule>
    <cfRule type="containsText" dxfId="6" priority="8" operator="containsText" text="1">
      <formula>NOT(ISERROR(SEARCH("1",Q50)))</formula>
    </cfRule>
  </conditionalFormatting>
  <conditionalFormatting sqref="V50">
    <cfRule type="containsText" dxfId="5" priority="5" operator="containsText" text="0">
      <formula>NOT(ISERROR(SEARCH("0",V50)))</formula>
    </cfRule>
    <cfRule type="containsText" dxfId="4" priority="6" operator="containsText" text="1">
      <formula>NOT(ISERROR(SEARCH("1",V50)))</formula>
    </cfRule>
  </conditionalFormatting>
  <conditionalFormatting sqref="AA50">
    <cfRule type="containsText" dxfId="3" priority="3" operator="containsText" text="0">
      <formula>NOT(ISERROR(SEARCH("0",AA50)))</formula>
    </cfRule>
    <cfRule type="containsText" dxfId="2" priority="4" operator="containsText" text="1">
      <formula>NOT(ISERROR(SEARCH("1",AA50)))</formula>
    </cfRule>
  </conditionalFormatting>
  <conditionalFormatting sqref="AJ46:AM51">
    <cfRule type="expression" dxfId="1" priority="1">
      <formula>($C50=0)*($C50&lt;&gt;"")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landscape" r:id="rId1"/>
  <headerFooter>
    <oddHeader>&amp;LПопов Кирилл Олегович&amp;CВариант №17&amp;RОсновноеЗадание</oddHeader>
    <oddFooter>&amp;C&amp;"Calibri,обычный"‎26 ‎декабря ‎2024 ‎г., ‏‎12:38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Попов Кирилл Олегович</dc:creator>
  <cp:lastModifiedBy>Попов Кирилл Олегович</cp:lastModifiedBy>
  <dcterms:created xsi:type="dcterms:W3CDTF">2025-02-07T11:26:45Z</dcterms:created>
  <dcterms:modified xsi:type="dcterms:W3CDTF">2025-02-08T03:08:04Z</dcterms:modified>
</cp:coreProperties>
</file>