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Popcorn\Popcorn-Hardware\Stovetop\BOM\"/>
    </mc:Choice>
  </mc:AlternateContent>
  <xr:revisionPtr revIDLastSave="0" documentId="13_ncr:1_{ED2DD989-4BD7-4A33-B359-4199A04DCCFF}" xr6:coauthVersionLast="40" xr6:coauthVersionMax="40" xr10:uidLastSave="{00000000-0000-0000-0000-000000000000}"/>
  <bookViews>
    <workbookView xWindow="0" yWindow="0" windowWidth="34725" windowHeight="23370" xr2:uid="{00000000-000D-0000-FFFF-FFFF00000000}"/>
  </bookViews>
  <sheets>
    <sheet name="Stovetop-v1" sheetId="1" r:id="rId1"/>
  </sheets>
  <calcPr calcId="181029"/>
</workbook>
</file>

<file path=xl/calcChain.xml><?xml version="1.0" encoding="utf-8"?>
<calcChain xmlns="http://schemas.openxmlformats.org/spreadsheetml/2006/main">
  <c r="AG82" i="1" l="1"/>
  <c r="AI82" i="1" s="1"/>
  <c r="AC82" i="1"/>
  <c r="AE82" i="1" s="1"/>
  <c r="AG81" i="1"/>
  <c r="AI81" i="1" s="1"/>
  <c r="AC81" i="1"/>
  <c r="AE81" i="1" s="1"/>
  <c r="AG80" i="1"/>
  <c r="AI80" i="1" s="1"/>
  <c r="AC80" i="1"/>
  <c r="AE80" i="1" s="1"/>
  <c r="AG79" i="1"/>
  <c r="AI79" i="1" s="1"/>
  <c r="AC79" i="1"/>
  <c r="AE79" i="1" s="1"/>
  <c r="AG78" i="1"/>
  <c r="AI78" i="1" s="1"/>
  <c r="AC78" i="1"/>
  <c r="AE78" i="1" s="1"/>
  <c r="AG77" i="1"/>
  <c r="AI77" i="1" s="1"/>
  <c r="AC77" i="1"/>
  <c r="AE77" i="1" s="1"/>
  <c r="AG76" i="1"/>
  <c r="AI76" i="1" s="1"/>
  <c r="AC76" i="1"/>
  <c r="AE76" i="1" s="1"/>
  <c r="AG75" i="1"/>
  <c r="AI75" i="1" s="1"/>
  <c r="AC75" i="1"/>
  <c r="AE75" i="1" s="1"/>
  <c r="AG74" i="1"/>
  <c r="AI74" i="1" s="1"/>
  <c r="AC74" i="1"/>
  <c r="AE74" i="1" s="1"/>
  <c r="AG73" i="1"/>
  <c r="AI73" i="1" s="1"/>
  <c r="AC73" i="1"/>
  <c r="AE73" i="1" s="1"/>
  <c r="AG72" i="1"/>
  <c r="AI72" i="1" s="1"/>
  <c r="AC72" i="1"/>
  <c r="AE72" i="1" s="1"/>
  <c r="AG71" i="1"/>
  <c r="AI71" i="1" s="1"/>
  <c r="AC71" i="1"/>
  <c r="AE71" i="1" s="1"/>
  <c r="AG70" i="1"/>
  <c r="AI70" i="1" s="1"/>
  <c r="AC70" i="1"/>
  <c r="AE70" i="1" s="1"/>
  <c r="AG69" i="1"/>
  <c r="AI69" i="1" s="1"/>
  <c r="AC69" i="1"/>
  <c r="AE69" i="1" s="1"/>
  <c r="AG68" i="1"/>
  <c r="AI68" i="1" s="1"/>
  <c r="AC68" i="1"/>
  <c r="AE68" i="1" s="1"/>
  <c r="AG67" i="1"/>
  <c r="AI67" i="1" s="1"/>
  <c r="AC67" i="1"/>
  <c r="AE67" i="1" s="1"/>
  <c r="AG66" i="1"/>
  <c r="AI66" i="1" s="1"/>
  <c r="AC66" i="1"/>
  <c r="AE66" i="1" s="1"/>
  <c r="AG65" i="1"/>
  <c r="AI65" i="1" s="1"/>
  <c r="AC65" i="1"/>
  <c r="AE65" i="1" s="1"/>
  <c r="AG64" i="1"/>
  <c r="AI64" i="1" s="1"/>
  <c r="AC64" i="1"/>
  <c r="AE64" i="1" s="1"/>
  <c r="AG63" i="1"/>
  <c r="AI63" i="1" s="1"/>
  <c r="AC63" i="1"/>
  <c r="AE63" i="1" s="1"/>
  <c r="AG62" i="1"/>
  <c r="AI62" i="1" s="1"/>
  <c r="AC62" i="1"/>
  <c r="AE62" i="1" s="1"/>
  <c r="AG61" i="1"/>
  <c r="AI61" i="1" s="1"/>
  <c r="AC61" i="1"/>
  <c r="AE61" i="1" s="1"/>
  <c r="AG59" i="1"/>
  <c r="AI59" i="1" s="1"/>
  <c r="AC59" i="1"/>
  <c r="AE59" i="1" s="1"/>
  <c r="AG58" i="1"/>
  <c r="AI58" i="1" s="1"/>
  <c r="AC58" i="1"/>
  <c r="AE58" i="1" s="1"/>
  <c r="AG57" i="1"/>
  <c r="AI57" i="1" s="1"/>
  <c r="AC57" i="1"/>
  <c r="AE57" i="1" s="1"/>
  <c r="AG56" i="1"/>
  <c r="AI56" i="1" s="1"/>
  <c r="AC56" i="1"/>
  <c r="AE56" i="1" s="1"/>
  <c r="AG54" i="1"/>
  <c r="AI54" i="1" s="1"/>
  <c r="AC54" i="1"/>
  <c r="AE54" i="1" s="1"/>
  <c r="AG53" i="1"/>
  <c r="AI53" i="1" s="1"/>
  <c r="AC53" i="1"/>
  <c r="AE53" i="1" s="1"/>
  <c r="AG52" i="1"/>
  <c r="AI52" i="1" s="1"/>
  <c r="AC52" i="1"/>
  <c r="AE52" i="1" s="1"/>
  <c r="AG51" i="1"/>
  <c r="AI51" i="1" s="1"/>
  <c r="AC51" i="1"/>
  <c r="AE51" i="1" s="1"/>
  <c r="AG50" i="1"/>
  <c r="AI50" i="1" s="1"/>
  <c r="AC50" i="1"/>
  <c r="AE50" i="1" s="1"/>
  <c r="AG49" i="1"/>
  <c r="AI49" i="1" s="1"/>
  <c r="AC49" i="1"/>
  <c r="AE49" i="1" s="1"/>
  <c r="AG48" i="1"/>
  <c r="AI48" i="1" s="1"/>
  <c r="AC48" i="1"/>
  <c r="AE48" i="1" s="1"/>
  <c r="AG47" i="1"/>
  <c r="AI47" i="1" s="1"/>
  <c r="AC47" i="1"/>
  <c r="AE47" i="1" s="1"/>
  <c r="AG46" i="1"/>
  <c r="AI46" i="1" s="1"/>
  <c r="AC46" i="1"/>
  <c r="AE46" i="1" s="1"/>
  <c r="AG45" i="1"/>
  <c r="AI45" i="1" s="1"/>
  <c r="AC45" i="1"/>
  <c r="AE45" i="1" s="1"/>
  <c r="AG44" i="1"/>
  <c r="AI44" i="1" s="1"/>
  <c r="AC44" i="1"/>
  <c r="AE44" i="1" s="1"/>
  <c r="AG43" i="1"/>
  <c r="AI43" i="1" s="1"/>
  <c r="AC43" i="1"/>
  <c r="AE43" i="1" s="1"/>
  <c r="AG41" i="1"/>
  <c r="AI41" i="1" s="1"/>
  <c r="AC41" i="1"/>
  <c r="AE41" i="1" s="1"/>
  <c r="AG40" i="1"/>
  <c r="AI40" i="1" s="1"/>
  <c r="AC40" i="1"/>
  <c r="AE40" i="1" s="1"/>
  <c r="AG38" i="1"/>
  <c r="AI38" i="1" s="1"/>
  <c r="AC38" i="1"/>
  <c r="AE38" i="1" s="1"/>
  <c r="AG37" i="1"/>
  <c r="AI37" i="1" s="1"/>
  <c r="AC37" i="1"/>
  <c r="AE37" i="1" s="1"/>
  <c r="AG35" i="1"/>
  <c r="AI35" i="1" s="1"/>
  <c r="AC35" i="1"/>
  <c r="AE35" i="1" s="1"/>
  <c r="AG34" i="1"/>
  <c r="AI34" i="1" s="1"/>
  <c r="AC34" i="1"/>
  <c r="AE34" i="1" s="1"/>
  <c r="AG33" i="1"/>
  <c r="AI33" i="1" s="1"/>
  <c r="AC33" i="1"/>
  <c r="AE33" i="1" s="1"/>
  <c r="AG31" i="1"/>
  <c r="AI31" i="1" s="1"/>
  <c r="AC31" i="1"/>
  <c r="AE31" i="1" s="1"/>
  <c r="AG30" i="1"/>
  <c r="AI30" i="1" s="1"/>
  <c r="AC30" i="1"/>
  <c r="AE30" i="1" s="1"/>
  <c r="AG28" i="1"/>
  <c r="AI28" i="1" s="1"/>
  <c r="AC28" i="1"/>
  <c r="AE28" i="1" s="1"/>
  <c r="AG27" i="1"/>
  <c r="AI27" i="1" s="1"/>
  <c r="AC27" i="1"/>
  <c r="AE27" i="1" s="1"/>
  <c r="AG26" i="1"/>
  <c r="AI26" i="1" s="1"/>
  <c r="AC26" i="1"/>
  <c r="AE26" i="1" s="1"/>
  <c r="AG25" i="1"/>
  <c r="AI25" i="1" s="1"/>
  <c r="AC25" i="1"/>
  <c r="AE25" i="1" s="1"/>
  <c r="AG24" i="1"/>
  <c r="AI24" i="1" s="1"/>
  <c r="AC24" i="1"/>
  <c r="AE24" i="1" s="1"/>
  <c r="AG23" i="1"/>
  <c r="AI23" i="1" s="1"/>
  <c r="AC23" i="1"/>
  <c r="AE23" i="1" s="1"/>
  <c r="AG22" i="1"/>
  <c r="AI22" i="1" s="1"/>
  <c r="AC22" i="1"/>
  <c r="AE22" i="1" s="1"/>
  <c r="AG21" i="1"/>
  <c r="AI21" i="1" s="1"/>
  <c r="AC21" i="1"/>
  <c r="AE21" i="1" s="1"/>
  <c r="AG20" i="1"/>
  <c r="AI20" i="1" s="1"/>
  <c r="AC20" i="1"/>
  <c r="AE20" i="1" s="1"/>
  <c r="AG19" i="1"/>
  <c r="AI19" i="1" s="1"/>
  <c r="AC19" i="1"/>
  <c r="AE19" i="1" s="1"/>
  <c r="AG18" i="1"/>
  <c r="AI18" i="1" s="1"/>
  <c r="AC18" i="1"/>
  <c r="AE18" i="1" s="1"/>
  <c r="AG17" i="1"/>
  <c r="AI17" i="1" s="1"/>
  <c r="AC17" i="1"/>
  <c r="AE17" i="1" s="1"/>
  <c r="AG16" i="1"/>
  <c r="AI16" i="1" s="1"/>
  <c r="AC16" i="1"/>
  <c r="AE16" i="1" s="1"/>
  <c r="AG15" i="1"/>
  <c r="AI15" i="1" s="1"/>
  <c r="AC15" i="1"/>
  <c r="AE15" i="1" s="1"/>
  <c r="AG14" i="1"/>
  <c r="AI14" i="1" s="1"/>
  <c r="AC14" i="1"/>
  <c r="AE14" i="1" s="1"/>
  <c r="AG13" i="1"/>
  <c r="AI13" i="1" s="1"/>
  <c r="AC13" i="1"/>
  <c r="AE13" i="1" s="1"/>
  <c r="AG12" i="1"/>
  <c r="AI12" i="1" s="1"/>
  <c r="AC12" i="1"/>
  <c r="AE12" i="1" s="1"/>
  <c r="AG11" i="1"/>
  <c r="AI11" i="1" s="1"/>
  <c r="AC11" i="1"/>
  <c r="AE11" i="1" s="1"/>
  <c r="AG10" i="1"/>
  <c r="AI10" i="1" s="1"/>
  <c r="AC10" i="1"/>
  <c r="AE10" i="1" s="1"/>
  <c r="AG9" i="1"/>
  <c r="AI9" i="1" s="1"/>
  <c r="AC9" i="1"/>
  <c r="AE9" i="1" s="1"/>
  <c r="AG8" i="1"/>
  <c r="AI8" i="1" s="1"/>
  <c r="AC8" i="1"/>
  <c r="AE8" i="1" s="1"/>
  <c r="AG7" i="1"/>
  <c r="AI7" i="1" s="1"/>
  <c r="AC7" i="1"/>
  <c r="AE7" i="1" s="1"/>
  <c r="AG6" i="1"/>
  <c r="AI6" i="1" s="1"/>
  <c r="AC6" i="1"/>
  <c r="AE6" i="1" s="1"/>
  <c r="AG5" i="1"/>
  <c r="AI5" i="1" s="1"/>
  <c r="AC5" i="1"/>
  <c r="AE5" i="1" s="1"/>
  <c r="AG4" i="1"/>
  <c r="AI4" i="1" s="1"/>
  <c r="AC4" i="1"/>
  <c r="AE4" i="1" s="1"/>
  <c r="AG3" i="1"/>
  <c r="AI3" i="1" s="1"/>
  <c r="AC3" i="1"/>
  <c r="AE3" i="1" s="1"/>
  <c r="AG2" i="1"/>
  <c r="AI2" i="1" s="1"/>
  <c r="AC2" i="1"/>
  <c r="AE2" i="1" s="1"/>
  <c r="AE86" i="1" l="1"/>
  <c r="AI86" i="1"/>
</calcChain>
</file>

<file path=xl/sharedStrings.xml><?xml version="1.0" encoding="utf-8"?>
<sst xmlns="http://schemas.openxmlformats.org/spreadsheetml/2006/main" count="459" uniqueCount="299">
  <si>
    <t>Qty</t>
  </si>
  <si>
    <t>Value</t>
  </si>
  <si>
    <t>Device</t>
  </si>
  <si>
    <t>Package</t>
  </si>
  <si>
    <t>Parts</t>
  </si>
  <si>
    <t>Description</t>
  </si>
  <si>
    <t>ASSEMBLE</t>
  </si>
  <si>
    <t>AVAILABILITY</t>
  </si>
  <si>
    <t>CASE</t>
  </si>
  <si>
    <t>DESCRIPTION</t>
  </si>
  <si>
    <t>FOOTPRINT</t>
  </si>
  <si>
    <t>LINK</t>
  </si>
  <si>
    <t>MF</t>
  </si>
  <si>
    <t>MFG</t>
  </si>
  <si>
    <t>MFG_PN</t>
  </si>
  <si>
    <t>MONTHLY_USAGE</t>
  </si>
  <si>
    <t>MP</t>
  </si>
  <si>
    <t>PACKAGE</t>
  </si>
  <si>
    <t>PART_NUMBER</t>
  </si>
  <si>
    <t>PART_TYPE</t>
  </si>
  <si>
    <t>PRICE</t>
  </si>
  <si>
    <t>PROD_ID</t>
  </si>
  <si>
    <t>SUPPLIER</t>
  </si>
  <si>
    <t>TOLLERANCE</t>
  </si>
  <si>
    <t>TYPE</t>
  </si>
  <si>
    <t>VALUE</t>
  </si>
  <si>
    <t>VENDOR</t>
  </si>
  <si>
    <t>VENDOR_PART_NUMBER</t>
  </si>
  <si>
    <t>Qty for 5 sets</t>
  </si>
  <si>
    <t>Unit price</t>
  </si>
  <si>
    <t>Subtotal</t>
  </si>
  <si>
    <t>Qty for 10 sets</t>
  </si>
  <si>
    <t>Remark</t>
  </si>
  <si>
    <t>10uH</t>
  </si>
  <si>
    <t>INDUCTORNR8040</t>
  </si>
  <si>
    <t>INDUCTOR_NR8040</t>
  </si>
  <si>
    <t>L5</t>
  </si>
  <si>
    <t>NDUC-12529</t>
  </si>
  <si>
    <t>27uH</t>
  </si>
  <si>
    <t>ACML</t>
  </si>
  <si>
    <t>L2, L3, L4, L6</t>
  </si>
  <si>
    <t>WE-KIL_0805</t>
  </si>
  <si>
    <t>WE-KI_0805_B</t>
  </si>
  <si>
    <t>L1</t>
  </si>
  <si>
    <t>0.01uF</t>
  </si>
  <si>
    <t>C-EUC0603</t>
  </si>
  <si>
    <t>C0603</t>
  </si>
  <si>
    <t>C3, C4</t>
  </si>
  <si>
    <t>CAPACITOR, European symbol</t>
  </si>
  <si>
    <t>0.1uF</t>
  </si>
  <si>
    <t>C1, C2, C5, C14</t>
  </si>
  <si>
    <t>C-USC0402</t>
  </si>
  <si>
    <t>C0402</t>
  </si>
  <si>
    <t>C56, C60</t>
  </si>
  <si>
    <t>CAPACITOR, American symbol</t>
  </si>
  <si>
    <t>CAP0402-CAP</t>
  </si>
  <si>
    <t>0402-CAP</t>
  </si>
  <si>
    <t>C48, C50, C52, C64, C65, C66, C67, C69</t>
  </si>
  <si>
    <t>Capacitor</t>
  </si>
  <si>
    <t>10000pF</t>
  </si>
  <si>
    <t>C-USC0603</t>
  </si>
  <si>
    <t>C57</t>
  </si>
  <si>
    <t>100nF</t>
  </si>
  <si>
    <t>C0402_100NF_50V_10%</t>
  </si>
  <si>
    <t>C10</t>
  </si>
  <si>
    <t xml:space="preserve">CAP CER  SMD 100nF 25V 10%  0402 </t>
  </si>
  <si>
    <t>http://www.digikey.co.il/product-detail/en/C1005X5R1E104K050BC/445-4964-1-ND/2093578</t>
  </si>
  <si>
    <t>DIGIIKEY</t>
  </si>
  <si>
    <t>445-4964-1-ND</t>
  </si>
  <si>
    <t>TDK</t>
  </si>
  <si>
    <t>C1005X5R1E104K050BC</t>
  </si>
  <si>
    <t>CAPACITOR</t>
  </si>
  <si>
    <t>1608_0603</t>
  </si>
  <si>
    <t>C6, C17, C18, C19, C20, C21, C22, C24, C25, C29, C30, C32, C34, C35, C37, C41</t>
  </si>
  <si>
    <t>10uF</t>
  </si>
  <si>
    <t>C61</t>
  </si>
  <si>
    <t>C54, C55</t>
  </si>
  <si>
    <t>C23, C28, C31, C33, C36, C38, C42</t>
  </si>
  <si>
    <t>CAP_POL1206</t>
  </si>
  <si>
    <t>EIA3216</t>
  </si>
  <si>
    <t>C68</t>
  </si>
  <si>
    <t>Capacitor Polarized</t>
  </si>
  <si>
    <t>CPOL-EUSMCA</t>
  </si>
  <si>
    <t>SMC_A</t>
  </si>
  <si>
    <t>C11</t>
  </si>
  <si>
    <t>POLARIZED CAPACITOR, European symbol</t>
  </si>
  <si>
    <t>10uF/16V</t>
  </si>
  <si>
    <t>C47</t>
  </si>
  <si>
    <t>18pF</t>
  </si>
  <si>
    <t>C26, C27</t>
  </si>
  <si>
    <t>1uF</t>
  </si>
  <si>
    <t>C46</t>
  </si>
  <si>
    <t>220pF/16V</t>
  </si>
  <si>
    <t>C8, C9, C43, C44</t>
  </si>
  <si>
    <t>22uF</t>
  </si>
  <si>
    <t>C-USC0805</t>
  </si>
  <si>
    <t>C0805</t>
  </si>
  <si>
    <t>C58, C59</t>
  </si>
  <si>
    <t>C1206_22UF_50V_10%</t>
  </si>
  <si>
    <t>C1206</t>
  </si>
  <si>
    <t>C7</t>
  </si>
  <si>
    <t>CAP ceramic smd  20% 35V  1206</t>
  </si>
  <si>
    <t>http://www.digikey.com/product-detail/en/C3216X5R1V226M160AC/445-8045-1-ND/2792165</t>
  </si>
  <si>
    <t>DIGIKEY</t>
  </si>
  <si>
    <t>445-8045-1-ND</t>
  </si>
  <si>
    <t>C3216X5R1V226M160AC</t>
  </si>
  <si>
    <t>27pf</t>
  </si>
  <si>
    <t>C12, C13</t>
  </si>
  <si>
    <t>47pF</t>
  </si>
  <si>
    <t>C62, C63</t>
  </si>
  <si>
    <t>4.7uF</t>
  </si>
  <si>
    <t>4.7UF-0603-6.3V-(10%)</t>
  </si>
  <si>
    <t>C49, C51</t>
  </si>
  <si>
    <t>4.7µF ceramic capacitors</t>
  </si>
  <si>
    <t>CAP-08280</t>
  </si>
  <si>
    <t>C45</t>
  </si>
  <si>
    <t>C39, C40</t>
  </si>
  <si>
    <t>6.8nF</t>
  </si>
  <si>
    <t>C15, C16</t>
  </si>
  <si>
    <t>24.576MHz OSCILLATOR</t>
  </si>
  <si>
    <t>OSCILLATORSMD6</t>
  </si>
  <si>
    <t>CRYSTAL-SMD-7.5X5.2-6PIN</t>
  </si>
  <si>
    <t>Y2</t>
  </si>
  <si>
    <t>ABM3B</t>
  </si>
  <si>
    <t>Y1</t>
  </si>
  <si>
    <t>D-SEMTECH-RCLAMP0504S</t>
  </si>
  <si>
    <t>T_SOT95P285X90-6N</t>
  </si>
  <si>
    <t>D1, D2, D3</t>
  </si>
  <si>
    <t>B240A</t>
  </si>
  <si>
    <t>SMA</t>
  </si>
  <si>
    <t>D4</t>
  </si>
  <si>
    <t>SMA-SS34</t>
  </si>
  <si>
    <t>D5, D6</t>
  </si>
  <si>
    <t>310mA/60V/1.6</t>
  </si>
  <si>
    <t>MOSFET-NCH-2N7002PW</t>
  </si>
  <si>
    <t>SOT323</t>
  </si>
  <si>
    <t>Q3, Q4</t>
  </si>
  <si>
    <t>N-channel MOSFETs</t>
  </si>
  <si>
    <t>TRANS-11151</t>
  </si>
  <si>
    <t>310mA/60V/1.6Î©</t>
  </si>
  <si>
    <t>SO08</t>
  </si>
  <si>
    <t>Q1, Q2</t>
  </si>
  <si>
    <t>P-channel MOSFETs</t>
  </si>
  <si>
    <t>Amber</t>
  </si>
  <si>
    <t>LED805</t>
  </si>
  <si>
    <t>LED-805</t>
  </si>
  <si>
    <t>TX_LED</t>
  </si>
  <si>
    <t>Blue</t>
  </si>
  <si>
    <t>RX_LED</t>
  </si>
  <si>
    <t>DS2431P</t>
  </si>
  <si>
    <t>TSOC6</t>
  </si>
  <si>
    <t>U3</t>
  </si>
  <si>
    <t>1024-Bit EEPROM</t>
  </si>
  <si>
    <t>IC, 1024-Bit, 1-Wire EEPROM, TSOC6</t>
  </si>
  <si>
    <t>http://www.digikey.com/product-detail/en/DS2431P%2BT%26R/DS2431P%2BT%26RCT-ND/3647900</t>
  </si>
  <si>
    <t>DS2431P+T&amp;RCT-ND</t>
  </si>
  <si>
    <t>IC</t>
  </si>
  <si>
    <t>MAXIM</t>
  </si>
  <si>
    <t>DS2431P+T&amp;R</t>
  </si>
  <si>
    <t>DX07S024JJ2_USB_TYPE-C</t>
  </si>
  <si>
    <t>DX07S0224JJ2_USB-C</t>
  </si>
  <si>
    <t>USB-C, USB-C1</t>
  </si>
  <si>
    <t>JAE DX07S024JJ2 USB Type-C Connector</t>
  </si>
  <si>
    <t>ENC424J600</t>
  </si>
  <si>
    <t>TQFP44</t>
  </si>
  <si>
    <t>U1</t>
  </si>
  <si>
    <t>Stand-Alone 10/100 Ethernet Controller with SPI or Parallel Interface</t>
  </si>
  <si>
    <t>ENC424J600-I/PT</t>
  </si>
  <si>
    <t>FT230XS</t>
  </si>
  <si>
    <t>SSOP-16</t>
  </si>
  <si>
    <t>UN0</t>
  </si>
  <si>
    <t>FTX25.000M12SM3S</t>
  </si>
  <si>
    <t>CRISTALLI_0846_FTX25.000M12SM3S</t>
  </si>
  <si>
    <t>CRISTALLI_CRYSTAL3.2X2.5</t>
  </si>
  <si>
    <t>Q5</t>
  </si>
  <si>
    <t>25Mhz - K7   12pF - SMD</t>
  </si>
  <si>
    <t>_____</t>
  </si>
  <si>
    <t>Cristalli</t>
  </si>
  <si>
    <t>HR911105A</t>
  </si>
  <si>
    <t>J2</t>
  </si>
  <si>
    <t>KMR221GLFS_KMR221GLFS</t>
  </si>
  <si>
    <t>KMR221GLFS_SW_KMR221GLFS</t>
  </si>
  <si>
    <t>S1</t>
  </si>
  <si>
    <t>Switch Tactile N.O. SPST Button Gull Wing 0.05A 32VDC 1VA 200000Cycles 2N SMD Automotive T/R</t>
  </si>
  <si>
    <t>Good</t>
  </si>
  <si>
    <t>C&amp;K Components</t>
  </si>
  <si>
    <t>KMR221GLFS</t>
  </si>
  <si>
    <t>None</t>
  </si>
  <si>
    <t>0.28 USD</t>
  </si>
  <si>
    <t>LDR6282</t>
  </si>
  <si>
    <t>QFN-32-5X5MM</t>
  </si>
  <si>
    <t>U6</t>
  </si>
  <si>
    <t>LP5907MFX</t>
  </si>
  <si>
    <t>SOT23-5</t>
  </si>
  <si>
    <t>U5</t>
  </si>
  <si>
    <t>LP5907MFX-3.3/NOPB</t>
  </si>
  <si>
    <t>MP2307</t>
  </si>
  <si>
    <t>SOIC-8-PAD</t>
  </si>
  <si>
    <t>U2</t>
  </si>
  <si>
    <t>MP2307DN-LF-Z</t>
  </si>
  <si>
    <t>PCM1803SMD</t>
  </si>
  <si>
    <t>SSOP20</t>
  </si>
  <si>
    <t>U7</t>
  </si>
  <si>
    <t>24-bit ADC</t>
  </si>
  <si>
    <t>CH7053A</t>
  </si>
  <si>
    <t>QFN40P1000X1000X90_HS-89M</t>
  </si>
  <si>
    <t>U4</t>
  </si>
  <si>
    <t>T_MOLEX_45171</t>
  </si>
  <si>
    <t>J8</t>
  </si>
  <si>
    <t>CONN_04LOCK</t>
  </si>
  <si>
    <t>1X04_LOCK</t>
  </si>
  <si>
    <t>J4</t>
  </si>
  <si>
    <t>Multi connection point. Often used as Generic Header-pin footprint for 0.1 inch spaced/style header connections</t>
  </si>
  <si>
    <t>CONN-09696</t>
  </si>
  <si>
    <t>CONN_02LOCK</t>
  </si>
  <si>
    <t>1X02_LOCK</t>
  </si>
  <si>
    <t>J3, J5</t>
  </si>
  <si>
    <t>98401-801-40LF</t>
  </si>
  <si>
    <t>J1</t>
  </si>
  <si>
    <t>6.7K</t>
  </si>
  <si>
    <t>RESISTOR</t>
  </si>
  <si>
    <t>J1-0603</t>
  </si>
  <si>
    <t>R9, R14</t>
  </si>
  <si>
    <t>100K</t>
  </si>
  <si>
    <t>R-EU_R0603</t>
  </si>
  <si>
    <t>R0603</t>
  </si>
  <si>
    <t>R6</t>
  </si>
  <si>
    <t>RESISTOR, European symbol</t>
  </si>
  <si>
    <t>R-US_R0402</t>
  </si>
  <si>
    <t>R0402</t>
  </si>
  <si>
    <t>R42</t>
  </si>
  <si>
    <t>RESISTOR, American symbol</t>
  </si>
  <si>
    <t>R34, R35</t>
  </si>
  <si>
    <t>1.2K</t>
  </si>
  <si>
    <t>R8</t>
  </si>
  <si>
    <t>10K</t>
  </si>
  <si>
    <t>R43</t>
  </si>
  <si>
    <t>R26, R27, R28, R29</t>
  </si>
  <si>
    <t>10R</t>
  </si>
  <si>
    <t>R7, R23, R24, R25, R36, R37</t>
  </si>
  <si>
    <t>10R, 1/12W, 1%</t>
  </si>
  <si>
    <t>R3</t>
  </si>
  <si>
    <t>10k</t>
  </si>
  <si>
    <t>R16, R17, R18, R19, R20, R21</t>
  </si>
  <si>
    <t>12K</t>
  </si>
  <si>
    <t>R30, R32</t>
  </si>
  <si>
    <t>R45</t>
  </si>
  <si>
    <t>12.4K 1%</t>
  </si>
  <si>
    <t>R2</t>
  </si>
  <si>
    <t>4.7K</t>
  </si>
  <si>
    <t>R0402_4K7_5%</t>
  </si>
  <si>
    <t>R12</t>
  </si>
  <si>
    <t>RES SMD 4.7K Ohm 1/16W 5% oHS 0402</t>
  </si>
  <si>
    <t>http://search.digikey.com/us/en/products/ERJ-2GEJ472X/P4.7KJCT-ND/147025</t>
  </si>
  <si>
    <t>P4.7KJCT-ND</t>
  </si>
  <si>
    <t>PANASONIC</t>
  </si>
  <si>
    <t>ERJ-2GEJ472X</t>
  </si>
  <si>
    <t>27R</t>
  </si>
  <si>
    <t>R46, R47</t>
  </si>
  <si>
    <t>1M</t>
  </si>
  <si>
    <t>R15, R38, R48, R49, R50, R51, R52</t>
  </si>
  <si>
    <t>1K</t>
  </si>
  <si>
    <t>R39, R40</t>
  </si>
  <si>
    <t>1K1</t>
  </si>
  <si>
    <t>R4, R5</t>
  </si>
  <si>
    <t>36K</t>
  </si>
  <si>
    <t>R31, R33</t>
  </si>
  <si>
    <t>44.2K</t>
  </si>
  <si>
    <t>R44</t>
  </si>
  <si>
    <t>47k</t>
  </si>
  <si>
    <t>R22</t>
  </si>
  <si>
    <t>49R9 1%</t>
  </si>
  <si>
    <t>R1, R10, R11, R13</t>
  </si>
  <si>
    <t>DNP</t>
  </si>
  <si>
    <t>C53</t>
  </si>
  <si>
    <t>R41</t>
  </si>
  <si>
    <t>Grand total</t>
  </si>
  <si>
    <t>Zhixingda</t>
  </si>
  <si>
    <t>MFG P/N</t>
  </si>
  <si>
    <t>71‐050‐190111‐1</t>
  </si>
  <si>
    <t>Connector Receptacle HDMI 19 Position Surface Mount, Right Angle, Horizontal</t>
  </si>
  <si>
    <t>I will consign.</t>
  </si>
  <si>
    <t>See description and manufacturer information to the right.</t>
  </si>
  <si>
    <t>XLH735024.576000X</t>
  </si>
  <si>
    <t>IDT</t>
  </si>
  <si>
    <t>https://www.digikey.com/product-detail/en/idt-integrated-device-technology-inc/XLH735024.576000X/631-1120-2-ND/1244075</t>
  </si>
  <si>
    <t>24.576MHz XO (Standard) HCMOS Oscillator 3.3V Enable/Disable 4-SMD, No Lead</t>
  </si>
  <si>
    <t>https://www.idt.com/document/dst/xl-family-low-phase-noise-quartz-based-pll-oscillators-datasheet</t>
  </si>
  <si>
    <t>SMD Ferrite 0603, 31 Ohm @ 100MHz</t>
  </si>
  <si>
    <t>Abracon</t>
  </si>
  <si>
    <t>ACML‐0603‐310‐T</t>
  </si>
  <si>
    <t>ASPI-8040S-100M-T</t>
  </si>
  <si>
    <t>https://www.digikey.com/product-detail/en/abracon-llc/ASPI-8040S-100M-T/ASPI-8040S-100M-TTR-ND/2343419</t>
  </si>
  <si>
    <t>FIXED IND 10UH 3.3A 29 MOHM SMD</t>
  </si>
  <si>
    <t>74476012C</t>
  </si>
  <si>
    <t>Wurth Electronics Inc.</t>
  </si>
  <si>
    <t>https://www.digikey.com/product-detail/en/wurth-electronics-inc/74476012C/732-1781-1-ND/1994361</t>
  </si>
  <si>
    <t>22nH Unshielded Wirewound Inductor 500mA 220 mOhm Max 0805 (2012 Metric)</t>
  </si>
  <si>
    <t>MOSFET_PCH-9435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</si>
</sst>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0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horizontal="left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left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left"/>
    </xf>
    <xf numFmtId="0" fontId="0" fillId="5" borderId="1" xfId="0" applyFill="1" applyBorder="1"/>
    <xf numFmtId="0" fontId="0" fillId="5" borderId="2" xfId="0" applyFill="1" applyBorder="1"/>
    <xf numFmtId="0" fontId="0" fillId="5" borderId="2" xfId="0" applyFill="1" applyBorder="1" applyAlignment="1">
      <alignment horizontal="left"/>
    </xf>
    <xf numFmtId="0" fontId="0" fillId="6" borderId="1" xfId="0" applyFill="1" applyBorder="1"/>
    <xf numFmtId="0" fontId="0" fillId="6" borderId="2" xfId="0" applyFill="1" applyBorder="1"/>
    <xf numFmtId="0" fontId="0" fillId="6" borderId="2" xfId="0" applyFill="1" applyBorder="1" applyAlignment="1">
      <alignment horizontal="left"/>
    </xf>
    <xf numFmtId="0" fontId="0" fillId="7" borderId="1" xfId="0" applyFill="1" applyBorder="1"/>
    <xf numFmtId="0" fontId="0" fillId="7" borderId="2" xfId="0" applyFill="1" applyBorder="1"/>
    <xf numFmtId="0" fontId="0" fillId="7" borderId="2" xfId="0" applyFill="1" applyBorder="1" applyAlignment="1">
      <alignment horizontal="left"/>
    </xf>
    <xf numFmtId="0" fontId="0" fillId="8" borderId="1" xfId="0" applyFill="1" applyBorder="1"/>
    <xf numFmtId="0" fontId="0" fillId="8" borderId="2" xfId="0" applyFill="1" applyBorder="1"/>
    <xf numFmtId="0" fontId="0" fillId="8" borderId="2" xfId="0" applyFill="1" applyBorder="1" applyAlignment="1">
      <alignment horizontal="left"/>
    </xf>
    <xf numFmtId="0" fontId="2" fillId="8" borderId="1" xfId="0" applyFont="1" applyFill="1" applyBorder="1"/>
    <xf numFmtId="0" fontId="2" fillId="8" borderId="2" xfId="0" applyFont="1" applyFill="1" applyBorder="1"/>
    <xf numFmtId="0" fontId="2" fillId="8" borderId="2" xfId="0" applyFont="1" applyFill="1" applyBorder="1" applyAlignment="1">
      <alignment horizontal="left"/>
    </xf>
    <xf numFmtId="0" fontId="2" fillId="9" borderId="1" xfId="0" applyFont="1" applyFill="1" applyBorder="1"/>
    <xf numFmtId="0" fontId="2" fillId="9" borderId="2" xfId="0" applyFont="1" applyFill="1" applyBorder="1"/>
    <xf numFmtId="0" fontId="2" fillId="9" borderId="2" xfId="0" applyFont="1" applyFill="1" applyBorder="1" applyAlignment="1">
      <alignment horizontal="left"/>
    </xf>
    <xf numFmtId="0" fontId="0" fillId="9" borderId="1" xfId="0" applyFill="1" applyBorder="1"/>
    <xf numFmtId="0" fontId="0" fillId="9" borderId="2" xfId="0" applyFill="1" applyBorder="1"/>
    <xf numFmtId="0" fontId="0" fillId="9" borderId="2" xfId="0" applyFill="1" applyBorder="1" applyAlignment="1">
      <alignment horizontal="left"/>
    </xf>
    <xf numFmtId="0" fontId="0" fillId="9" borderId="2" xfId="0" applyFill="1" applyBorder="1" applyAlignment="1">
      <alignment wrapText="1"/>
    </xf>
    <xf numFmtId="0" fontId="0" fillId="10" borderId="1" xfId="0" applyFill="1" applyBorder="1"/>
    <xf numFmtId="0" fontId="0" fillId="10" borderId="2" xfId="0" applyFill="1" applyBorder="1"/>
    <xf numFmtId="0" fontId="0" fillId="10" borderId="2" xfId="0" applyFill="1" applyBorder="1" applyAlignment="1">
      <alignment horizontal="left"/>
    </xf>
    <xf numFmtId="9" fontId="0" fillId="3" borderId="2" xfId="0" applyNumberFormat="1" applyFill="1" applyBorder="1"/>
    <xf numFmtId="0" fontId="0" fillId="11" borderId="2" xfId="0" applyFill="1" applyBorder="1"/>
    <xf numFmtId="0" fontId="0" fillId="11" borderId="2" xfId="0" applyFill="1" applyBorder="1" applyAlignment="1">
      <alignment horizontal="left"/>
    </xf>
    <xf numFmtId="9" fontId="0" fillId="10" borderId="2" xfId="0" applyNumberFormat="1" applyFill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0" fillId="3" borderId="4" xfId="0" applyFill="1" applyBorder="1"/>
    <xf numFmtId="0" fontId="0" fillId="0" borderId="4" xfId="0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0" borderId="5" xfId="0" applyBorder="1"/>
    <xf numFmtId="0" fontId="7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0" borderId="0" xfId="0" applyAlignment="1">
      <alignment wrapText="1"/>
    </xf>
    <xf numFmtId="0" fontId="6" fillId="8" borderId="2" xfId="0" applyFont="1" applyFill="1" applyBorder="1"/>
    <xf numFmtId="0" fontId="6" fillId="9" borderId="2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wrapText="1"/>
    </xf>
    <xf numFmtId="0" fontId="9" fillId="9" borderId="2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1" xfId="0" applyFont="1" applyFill="1" applyBorder="1"/>
    <xf numFmtId="0" fontId="10" fillId="12" borderId="0" xfId="0" applyFont="1" applyFill="1"/>
    <xf numFmtId="0" fontId="8" fillId="12" borderId="0" xfId="0" applyFont="1" applyFill="1"/>
    <xf numFmtId="0" fontId="4" fillId="2" borderId="0" xfId="1" applyFill="1" applyAlignment="1"/>
    <xf numFmtId="0" fontId="10" fillId="2" borderId="2" xfId="0" applyFont="1" applyFill="1" applyBorder="1" applyAlignment="1">
      <alignment wrapText="1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  <color rgb="FF9933FF"/>
      <color rgb="FFCC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wurth-electronics-inc/74476012C/732-1781-1-ND/1994361" TargetMode="External"/><Relationship Id="rId2" Type="http://schemas.openxmlformats.org/officeDocument/2006/relationships/hyperlink" Target="https://www.idt.com/document/dst/xl-family-low-phase-noise-quartz-based-pll-oscillators-datasheet" TargetMode="External"/><Relationship Id="rId1" Type="http://schemas.openxmlformats.org/officeDocument/2006/relationships/hyperlink" Target="https://www.digikey.com/product-detail/en/idt-integrated-device-technology-inc/XLH735024.576000X/631-1120-2-ND/124407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abracon-llc/ASPI-8040S-100M-T/ASPI-8040S-100M-TTR-ND/2343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6"/>
  <sheetViews>
    <sheetView tabSelected="1" workbookViewId="0">
      <selection activeCell="B38" sqref="B38"/>
    </sheetView>
  </sheetViews>
  <sheetFormatPr defaultColWidth="9" defaultRowHeight="15" customHeight="1"/>
  <cols>
    <col min="1" max="1" width="4.85546875" customWidth="1"/>
    <col min="2" max="2" width="23.28515625" customWidth="1"/>
    <col min="3" max="3" width="24.28515625" style="17" customWidth="1"/>
    <col min="4" max="4" width="11.7109375" style="17" customWidth="1"/>
    <col min="5" max="5" width="9.140625" customWidth="1"/>
    <col min="6" max="6" width="37.140625" style="91" customWidth="1"/>
    <col min="7" max="28" width="4.140625" customWidth="1"/>
    <col min="29" max="29" width="13.85546875" customWidth="1"/>
    <col min="30" max="31" width="9" customWidth="1"/>
    <col min="32" max="32" width="2.28515625" customWidth="1"/>
    <col min="33" max="33" width="13.42578125" customWidth="1"/>
    <col min="34" max="35" width="8.85546875" customWidth="1"/>
    <col min="36" max="36" width="37.7109375" customWidth="1"/>
    <col min="38" max="38" width="20.5703125" style="74" bestFit="1" customWidth="1"/>
    <col min="39" max="39" width="21.7109375" customWidth="1"/>
    <col min="40" max="40" width="45.5703125" customWidth="1"/>
    <col min="41" max="41" width="29.7109375" customWidth="1"/>
  </cols>
  <sheetData>
    <row r="1" spans="1:40" s="1" customFormat="1" ht="1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81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/>
      <c r="AG1" s="20" t="s">
        <v>31</v>
      </c>
      <c r="AH1" s="20" t="s">
        <v>29</v>
      </c>
      <c r="AI1" s="20" t="s">
        <v>30</v>
      </c>
      <c r="AJ1" s="20" t="s">
        <v>32</v>
      </c>
      <c r="AL1" s="72" t="s">
        <v>13</v>
      </c>
      <c r="AM1" s="71" t="s">
        <v>278</v>
      </c>
    </row>
    <row r="2" spans="1:40" s="2" customFormat="1" ht="36" customHeight="1">
      <c r="A2" s="21">
        <v>1</v>
      </c>
      <c r="B2" s="22" t="s">
        <v>33</v>
      </c>
      <c r="C2" s="23" t="s">
        <v>34</v>
      </c>
      <c r="D2" s="23" t="s">
        <v>35</v>
      </c>
      <c r="E2" s="22" t="s">
        <v>36</v>
      </c>
      <c r="F2" s="103" t="s">
        <v>293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 t="s">
        <v>37</v>
      </c>
      <c r="W2" s="22"/>
      <c r="X2" s="22"/>
      <c r="Y2" s="22"/>
      <c r="Z2" s="22" t="s">
        <v>38</v>
      </c>
      <c r="AA2" s="22"/>
      <c r="AB2" s="22"/>
      <c r="AC2" s="22">
        <f>A2*5</f>
        <v>5</v>
      </c>
      <c r="AD2" s="22">
        <v>1</v>
      </c>
      <c r="AE2" s="22">
        <f>AC2*AD2</f>
        <v>5</v>
      </c>
      <c r="AF2" s="22"/>
      <c r="AG2" s="22">
        <f>A2*10</f>
        <v>10</v>
      </c>
      <c r="AH2" s="22">
        <v>1</v>
      </c>
      <c r="AI2" s="22">
        <f>AG2*AH2</f>
        <v>10</v>
      </c>
      <c r="AJ2" s="93" t="s">
        <v>282</v>
      </c>
      <c r="AL2" s="100" t="s">
        <v>289</v>
      </c>
      <c r="AM2" s="102" t="s">
        <v>291</v>
      </c>
      <c r="AN2" s="104" t="s">
        <v>292</v>
      </c>
    </row>
    <row r="3" spans="1:40" s="3" customFormat="1" ht="39.75" customHeight="1">
      <c r="A3" s="24">
        <v>4</v>
      </c>
      <c r="B3" s="25" t="s">
        <v>39</v>
      </c>
      <c r="C3" s="26" t="s">
        <v>39</v>
      </c>
      <c r="D3" s="26">
        <v>603</v>
      </c>
      <c r="E3" s="25" t="s">
        <v>40</v>
      </c>
      <c r="F3" s="99" t="s">
        <v>288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>
        <f>A3*5</f>
        <v>20</v>
      </c>
      <c r="AD3" s="25"/>
      <c r="AE3" s="25">
        <f>AC3*AD3</f>
        <v>0</v>
      </c>
      <c r="AF3" s="25"/>
      <c r="AG3" s="25">
        <f>A3*10</f>
        <v>40</v>
      </c>
      <c r="AH3" s="25"/>
      <c r="AI3" s="25">
        <f>AG3*AH3</f>
        <v>0</v>
      </c>
      <c r="AJ3" s="93" t="s">
        <v>282</v>
      </c>
      <c r="AL3" s="100" t="s">
        <v>289</v>
      </c>
      <c r="AM3" s="101" t="s">
        <v>290</v>
      </c>
    </row>
    <row r="4" spans="1:40" s="3" customFormat="1" ht="42" customHeight="1">
      <c r="A4" s="24">
        <v>1</v>
      </c>
      <c r="B4" s="25"/>
      <c r="C4" s="26" t="s">
        <v>41</v>
      </c>
      <c r="D4" s="26" t="s">
        <v>42</v>
      </c>
      <c r="E4" s="25" t="s">
        <v>43</v>
      </c>
      <c r="F4" s="105" t="s">
        <v>297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>
        <f>A4*5</f>
        <v>5</v>
      </c>
      <c r="AD4" s="25"/>
      <c r="AE4" s="25">
        <f>AC4*AD4</f>
        <v>0</v>
      </c>
      <c r="AF4" s="25"/>
      <c r="AG4" s="25">
        <f>A4*10</f>
        <v>10</v>
      </c>
      <c r="AH4" s="25"/>
      <c r="AI4" s="25">
        <f>AG4*AH4</f>
        <v>0</v>
      </c>
      <c r="AJ4" s="93" t="s">
        <v>282</v>
      </c>
      <c r="AL4" s="100" t="s">
        <v>295</v>
      </c>
      <c r="AM4" s="103" t="s">
        <v>294</v>
      </c>
      <c r="AN4" s="104" t="s">
        <v>296</v>
      </c>
    </row>
    <row r="5" spans="1:40" s="4" customFormat="1" ht="15" customHeight="1">
      <c r="A5" s="27">
        <v>2</v>
      </c>
      <c r="B5" s="28" t="s">
        <v>44</v>
      </c>
      <c r="C5" s="29" t="s">
        <v>45</v>
      </c>
      <c r="D5" s="29" t="s">
        <v>46</v>
      </c>
      <c r="E5" s="28" t="s">
        <v>47</v>
      </c>
      <c r="F5" s="31" t="s">
        <v>48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>
        <f>A5*5+30</f>
        <v>40</v>
      </c>
      <c r="AD5" s="28">
        <v>0.05</v>
      </c>
      <c r="AE5" s="28">
        <f>AC5*AD5</f>
        <v>2</v>
      </c>
      <c r="AF5" s="28"/>
      <c r="AG5" s="28">
        <f>A5*10+30</f>
        <v>50</v>
      </c>
      <c r="AH5" s="28">
        <v>0.05</v>
      </c>
      <c r="AI5" s="28">
        <f>AG5*AH5</f>
        <v>2.5</v>
      </c>
      <c r="AJ5" s="28"/>
      <c r="AL5" s="28"/>
    </row>
    <row r="6" spans="1:40" s="4" customFormat="1" ht="15" customHeight="1">
      <c r="A6" s="27">
        <v>4</v>
      </c>
      <c r="B6" s="28" t="s">
        <v>49</v>
      </c>
      <c r="C6" s="29" t="s">
        <v>45</v>
      </c>
      <c r="D6" s="29" t="s">
        <v>46</v>
      </c>
      <c r="E6" s="28" t="s">
        <v>50</v>
      </c>
      <c r="F6" s="31" t="s">
        <v>48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>
        <f t="shared" ref="AC6:AC28" si="0">A6*5+30</f>
        <v>50</v>
      </c>
      <c r="AD6" s="28">
        <v>0.05</v>
      </c>
      <c r="AE6" s="28">
        <f t="shared" ref="AE6:AE28" si="1">AC6*AD6</f>
        <v>2.5</v>
      </c>
      <c r="AF6" s="28"/>
      <c r="AG6" s="28">
        <f t="shared" ref="AG6:AG28" si="2">A6*10+30</f>
        <v>70</v>
      </c>
      <c r="AH6" s="28">
        <v>0.05</v>
      </c>
      <c r="AI6" s="28">
        <f t="shared" ref="AI6:AI28" si="3">AG6*AH6</f>
        <v>3.5</v>
      </c>
      <c r="AJ6" s="28"/>
      <c r="AL6" s="28"/>
      <c r="AM6" s="27"/>
    </row>
    <row r="7" spans="1:40" s="4" customFormat="1" ht="15" customHeight="1">
      <c r="A7" s="27">
        <v>2</v>
      </c>
      <c r="B7" s="28" t="s">
        <v>49</v>
      </c>
      <c r="C7" s="29" t="s">
        <v>51</v>
      </c>
      <c r="D7" s="29" t="s">
        <v>52</v>
      </c>
      <c r="E7" s="28" t="s">
        <v>53</v>
      </c>
      <c r="F7" s="31" t="s">
        <v>54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>
        <f t="shared" si="0"/>
        <v>40</v>
      </c>
      <c r="AD7" s="28">
        <v>0.05</v>
      </c>
      <c r="AE7" s="28">
        <f t="shared" si="1"/>
        <v>2</v>
      </c>
      <c r="AF7" s="28"/>
      <c r="AG7" s="28">
        <f t="shared" si="2"/>
        <v>50</v>
      </c>
      <c r="AH7" s="28">
        <v>0.05</v>
      </c>
      <c r="AI7" s="28">
        <f t="shared" si="3"/>
        <v>2.5</v>
      </c>
      <c r="AJ7" s="28"/>
      <c r="AL7" s="28"/>
      <c r="AM7" s="27"/>
    </row>
    <row r="8" spans="1:40" s="4" customFormat="1" ht="15" customHeight="1">
      <c r="A8" s="27">
        <v>8</v>
      </c>
      <c r="B8" s="28" t="s">
        <v>49</v>
      </c>
      <c r="C8" s="29" t="s">
        <v>55</v>
      </c>
      <c r="D8" s="29" t="s">
        <v>56</v>
      </c>
      <c r="E8" s="28" t="s">
        <v>57</v>
      </c>
      <c r="F8" s="31" t="s">
        <v>58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>
        <f t="shared" si="0"/>
        <v>70</v>
      </c>
      <c r="AD8" s="28">
        <v>0.05</v>
      </c>
      <c r="AE8" s="28">
        <f t="shared" si="1"/>
        <v>3.5</v>
      </c>
      <c r="AF8" s="28"/>
      <c r="AG8" s="28">
        <f t="shared" si="2"/>
        <v>110</v>
      </c>
      <c r="AH8" s="28">
        <v>0.05</v>
      </c>
      <c r="AI8" s="28">
        <f t="shared" si="3"/>
        <v>5.5</v>
      </c>
      <c r="AJ8" s="28"/>
      <c r="AL8" s="28"/>
      <c r="AM8" s="27"/>
    </row>
    <row r="9" spans="1:40" s="4" customFormat="1" ht="15" customHeight="1">
      <c r="A9" s="27">
        <v>1</v>
      </c>
      <c r="B9" s="28" t="s">
        <v>59</v>
      </c>
      <c r="C9" s="29" t="s">
        <v>60</v>
      </c>
      <c r="D9" s="29" t="s">
        <v>46</v>
      </c>
      <c r="E9" s="28" t="s">
        <v>61</v>
      </c>
      <c r="F9" s="31" t="s">
        <v>54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>
        <f t="shared" si="0"/>
        <v>35</v>
      </c>
      <c r="AD9" s="28">
        <v>0.05</v>
      </c>
      <c r="AE9" s="28">
        <f t="shared" si="1"/>
        <v>1.75</v>
      </c>
      <c r="AF9" s="28"/>
      <c r="AG9" s="28">
        <f t="shared" si="2"/>
        <v>40</v>
      </c>
      <c r="AH9" s="28">
        <v>0.05</v>
      </c>
      <c r="AI9" s="28">
        <f t="shared" si="3"/>
        <v>2</v>
      </c>
      <c r="AJ9" s="28"/>
      <c r="AL9" s="28"/>
      <c r="AM9" s="27"/>
    </row>
    <row r="10" spans="1:40" s="4" customFormat="1" ht="15" customHeight="1">
      <c r="A10" s="27">
        <v>1</v>
      </c>
      <c r="B10" s="28" t="s">
        <v>62</v>
      </c>
      <c r="C10" s="29" t="s">
        <v>63</v>
      </c>
      <c r="D10" s="29" t="s">
        <v>52</v>
      </c>
      <c r="E10" s="28" t="s">
        <v>64</v>
      </c>
      <c r="F10" s="31"/>
      <c r="G10" s="28"/>
      <c r="H10" s="28"/>
      <c r="I10" s="28"/>
      <c r="J10" s="28" t="s">
        <v>65</v>
      </c>
      <c r="K10" s="28" t="s">
        <v>52</v>
      </c>
      <c r="L10" s="28" t="s">
        <v>66</v>
      </c>
      <c r="M10" s="28"/>
      <c r="N10" s="28" t="s">
        <v>67</v>
      </c>
      <c r="O10" s="28" t="s">
        <v>68</v>
      </c>
      <c r="P10" s="28"/>
      <c r="Q10" s="28"/>
      <c r="R10" s="28"/>
      <c r="S10" s="28"/>
      <c r="T10" s="28" t="s">
        <v>52</v>
      </c>
      <c r="U10" s="28">
        <v>0.01</v>
      </c>
      <c r="V10" s="28"/>
      <c r="W10" s="28"/>
      <c r="X10" s="67">
        <v>0.1</v>
      </c>
      <c r="Y10" s="28"/>
      <c r="Z10" s="28" t="s">
        <v>62</v>
      </c>
      <c r="AA10" s="28" t="s">
        <v>69</v>
      </c>
      <c r="AB10" s="28" t="s">
        <v>70</v>
      </c>
      <c r="AC10" s="28">
        <f t="shared" si="0"/>
        <v>35</v>
      </c>
      <c r="AD10" s="28">
        <v>0.05</v>
      </c>
      <c r="AE10" s="28">
        <f t="shared" si="1"/>
        <v>1.75</v>
      </c>
      <c r="AF10" s="28"/>
      <c r="AG10" s="28">
        <f t="shared" si="2"/>
        <v>40</v>
      </c>
      <c r="AH10" s="28">
        <v>0.05</v>
      </c>
      <c r="AI10" s="28">
        <f t="shared" si="3"/>
        <v>2</v>
      </c>
      <c r="AJ10" s="28"/>
      <c r="AL10" s="73"/>
      <c r="AM10" s="27"/>
    </row>
    <row r="11" spans="1:40" s="5" customFormat="1" ht="15" customHeight="1">
      <c r="A11" s="30">
        <v>16</v>
      </c>
      <c r="B11" s="31" t="s">
        <v>62</v>
      </c>
      <c r="C11" s="32" t="s">
        <v>71</v>
      </c>
      <c r="D11" s="32" t="s">
        <v>72</v>
      </c>
      <c r="E11" s="31" t="s">
        <v>73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28">
        <f t="shared" si="0"/>
        <v>110</v>
      </c>
      <c r="AD11" s="31">
        <v>0.05</v>
      </c>
      <c r="AE11" s="28">
        <f t="shared" si="1"/>
        <v>5.5</v>
      </c>
      <c r="AF11" s="31"/>
      <c r="AG11" s="28">
        <f t="shared" si="2"/>
        <v>190</v>
      </c>
      <c r="AH11" s="31">
        <v>0.05</v>
      </c>
      <c r="AI11" s="28">
        <f t="shared" si="3"/>
        <v>9.5</v>
      </c>
      <c r="AJ11" s="31"/>
      <c r="AL11" s="31"/>
      <c r="AM11" s="30"/>
    </row>
    <row r="12" spans="1:40" s="4" customFormat="1" ht="15" customHeight="1">
      <c r="A12" s="27">
        <v>1</v>
      </c>
      <c r="B12" s="28" t="s">
        <v>74</v>
      </c>
      <c r="C12" s="29" t="s">
        <v>51</v>
      </c>
      <c r="D12" s="29" t="s">
        <v>52</v>
      </c>
      <c r="E12" s="28" t="s">
        <v>75</v>
      </c>
      <c r="F12" s="31" t="s">
        <v>54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>
        <f t="shared" si="0"/>
        <v>35</v>
      </c>
      <c r="AD12" s="28">
        <v>0.2</v>
      </c>
      <c r="AE12" s="28">
        <f t="shared" si="1"/>
        <v>7</v>
      </c>
      <c r="AF12" s="28"/>
      <c r="AG12" s="28">
        <f t="shared" si="2"/>
        <v>40</v>
      </c>
      <c r="AH12" s="28">
        <v>0.2</v>
      </c>
      <c r="AI12" s="28">
        <f t="shared" si="3"/>
        <v>8</v>
      </c>
      <c r="AJ12" s="28"/>
      <c r="AL12" s="73"/>
      <c r="AM12" s="27"/>
    </row>
    <row r="13" spans="1:40" s="4" customFormat="1" ht="15" customHeight="1">
      <c r="A13" s="27">
        <v>2</v>
      </c>
      <c r="B13" s="28" t="s">
        <v>74</v>
      </c>
      <c r="C13" s="29" t="s">
        <v>60</v>
      </c>
      <c r="D13" s="29" t="s">
        <v>46</v>
      </c>
      <c r="E13" s="28" t="s">
        <v>76</v>
      </c>
      <c r="F13" s="31" t="s">
        <v>54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>
        <f t="shared" si="0"/>
        <v>40</v>
      </c>
      <c r="AD13" s="28">
        <v>0.2</v>
      </c>
      <c r="AE13" s="28">
        <f t="shared" si="1"/>
        <v>8</v>
      </c>
      <c r="AF13" s="28"/>
      <c r="AG13" s="28">
        <f t="shared" si="2"/>
        <v>50</v>
      </c>
      <c r="AH13" s="28">
        <v>0.2</v>
      </c>
      <c r="AI13" s="28">
        <f t="shared" si="3"/>
        <v>10</v>
      </c>
      <c r="AJ13" s="28"/>
      <c r="AL13" s="28"/>
      <c r="AM13" s="27"/>
    </row>
    <row r="14" spans="1:40" s="4" customFormat="1" ht="15" customHeight="1">
      <c r="A14" s="27">
        <v>7</v>
      </c>
      <c r="B14" s="28" t="s">
        <v>74</v>
      </c>
      <c r="C14" s="29" t="s">
        <v>71</v>
      </c>
      <c r="D14" s="29" t="s">
        <v>72</v>
      </c>
      <c r="E14" s="28" t="s">
        <v>77</v>
      </c>
      <c r="F14" s="31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>
        <f t="shared" si="0"/>
        <v>65</v>
      </c>
      <c r="AD14" s="28">
        <v>0.2</v>
      </c>
      <c r="AE14" s="28">
        <f t="shared" si="1"/>
        <v>13</v>
      </c>
      <c r="AF14" s="28"/>
      <c r="AG14" s="28">
        <f t="shared" si="2"/>
        <v>100</v>
      </c>
      <c r="AH14" s="28">
        <v>0.2</v>
      </c>
      <c r="AI14" s="28">
        <f t="shared" si="3"/>
        <v>20</v>
      </c>
      <c r="AJ14" s="28"/>
      <c r="AL14" s="28"/>
      <c r="AM14" s="27"/>
    </row>
    <row r="15" spans="1:40" s="4" customFormat="1" ht="15" customHeight="1">
      <c r="A15" s="27">
        <v>1</v>
      </c>
      <c r="B15" s="28" t="s">
        <v>74</v>
      </c>
      <c r="C15" s="29" t="s">
        <v>78</v>
      </c>
      <c r="D15" s="29" t="s">
        <v>79</v>
      </c>
      <c r="E15" s="28" t="s">
        <v>80</v>
      </c>
      <c r="F15" s="31" t="s">
        <v>81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>
        <f t="shared" si="0"/>
        <v>35</v>
      </c>
      <c r="AD15" s="28">
        <v>0.2</v>
      </c>
      <c r="AE15" s="28">
        <f t="shared" si="1"/>
        <v>7</v>
      </c>
      <c r="AF15" s="28"/>
      <c r="AG15" s="28">
        <f t="shared" si="2"/>
        <v>40</v>
      </c>
      <c r="AH15" s="28">
        <v>0.2</v>
      </c>
      <c r="AI15" s="28">
        <f t="shared" si="3"/>
        <v>8</v>
      </c>
      <c r="AJ15" s="28"/>
      <c r="AL15" s="28"/>
      <c r="AM15" s="27"/>
    </row>
    <row r="16" spans="1:40" s="4" customFormat="1" ht="15" customHeight="1">
      <c r="A16" s="27">
        <v>1</v>
      </c>
      <c r="B16" s="28" t="s">
        <v>74</v>
      </c>
      <c r="C16" s="29" t="s">
        <v>82</v>
      </c>
      <c r="D16" s="29" t="s">
        <v>83</v>
      </c>
      <c r="E16" s="28" t="s">
        <v>84</v>
      </c>
      <c r="F16" s="31" t="s">
        <v>85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>
        <f t="shared" si="0"/>
        <v>35</v>
      </c>
      <c r="AD16" s="28">
        <v>0.5</v>
      </c>
      <c r="AE16" s="28">
        <f t="shared" si="1"/>
        <v>17.5</v>
      </c>
      <c r="AF16" s="28"/>
      <c r="AG16" s="28">
        <f t="shared" si="2"/>
        <v>40</v>
      </c>
      <c r="AH16" s="28">
        <v>0.5</v>
      </c>
      <c r="AI16" s="28">
        <f t="shared" si="3"/>
        <v>20</v>
      </c>
      <c r="AJ16" s="28"/>
      <c r="AL16" s="28"/>
      <c r="AM16" s="27"/>
    </row>
    <row r="17" spans="1:41" s="4" customFormat="1" ht="15" customHeight="1">
      <c r="A17" s="27">
        <v>1</v>
      </c>
      <c r="B17" s="28" t="s">
        <v>86</v>
      </c>
      <c r="C17" s="29" t="s">
        <v>55</v>
      </c>
      <c r="D17" s="29" t="s">
        <v>56</v>
      </c>
      <c r="E17" s="28" t="s">
        <v>87</v>
      </c>
      <c r="F17" s="31" t="s">
        <v>58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>
        <f t="shared" si="0"/>
        <v>35</v>
      </c>
      <c r="AD17" s="28">
        <v>0.2</v>
      </c>
      <c r="AE17" s="28">
        <f t="shared" si="1"/>
        <v>7</v>
      </c>
      <c r="AF17" s="28"/>
      <c r="AG17" s="28">
        <f t="shared" si="2"/>
        <v>40</v>
      </c>
      <c r="AH17" s="28">
        <v>0.2</v>
      </c>
      <c r="AI17" s="28">
        <f t="shared" si="3"/>
        <v>8</v>
      </c>
      <c r="AJ17" s="28"/>
      <c r="AL17" s="28"/>
      <c r="AM17" s="27"/>
    </row>
    <row r="18" spans="1:41" s="4" customFormat="1" ht="15" customHeight="1">
      <c r="A18" s="27">
        <v>2</v>
      </c>
      <c r="B18" s="28" t="s">
        <v>88</v>
      </c>
      <c r="C18" s="29" t="s">
        <v>71</v>
      </c>
      <c r="D18" s="29" t="s">
        <v>72</v>
      </c>
      <c r="E18" s="28" t="s">
        <v>89</v>
      </c>
      <c r="F18" s="31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>
        <f t="shared" si="0"/>
        <v>40</v>
      </c>
      <c r="AD18" s="28">
        <v>0.05</v>
      </c>
      <c r="AE18" s="28">
        <f t="shared" si="1"/>
        <v>2</v>
      </c>
      <c r="AF18" s="28"/>
      <c r="AG18" s="28">
        <f t="shared" si="2"/>
        <v>50</v>
      </c>
      <c r="AH18" s="28">
        <v>0.05</v>
      </c>
      <c r="AI18" s="28">
        <f t="shared" si="3"/>
        <v>2.5</v>
      </c>
      <c r="AJ18" s="28"/>
      <c r="AL18" s="28"/>
    </row>
    <row r="19" spans="1:41" s="4" customFormat="1" ht="15" customHeight="1">
      <c r="A19" s="27">
        <v>1</v>
      </c>
      <c r="B19" s="28" t="s">
        <v>90</v>
      </c>
      <c r="C19" s="29" t="s">
        <v>55</v>
      </c>
      <c r="D19" s="29" t="s">
        <v>56</v>
      </c>
      <c r="E19" s="28" t="s">
        <v>91</v>
      </c>
      <c r="F19" s="31" t="s">
        <v>58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>
        <f t="shared" si="0"/>
        <v>35</v>
      </c>
      <c r="AD19" s="28">
        <v>0.1</v>
      </c>
      <c r="AE19" s="28">
        <f t="shared" si="1"/>
        <v>3.5</v>
      </c>
      <c r="AF19" s="28"/>
      <c r="AG19" s="28">
        <f t="shared" si="2"/>
        <v>40</v>
      </c>
      <c r="AH19" s="28">
        <v>0.1</v>
      </c>
      <c r="AI19" s="28">
        <f t="shared" si="3"/>
        <v>4</v>
      </c>
      <c r="AJ19" s="28"/>
      <c r="AL19" s="28"/>
      <c r="AM19" s="27"/>
    </row>
    <row r="20" spans="1:41" s="4" customFormat="1" ht="15" customHeight="1">
      <c r="A20" s="27">
        <v>4</v>
      </c>
      <c r="B20" s="28" t="s">
        <v>92</v>
      </c>
      <c r="C20" s="29" t="s">
        <v>55</v>
      </c>
      <c r="D20" s="29" t="s">
        <v>56</v>
      </c>
      <c r="E20" s="28" t="s">
        <v>93</v>
      </c>
      <c r="F20" s="31" t="s">
        <v>58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>
        <f t="shared" si="0"/>
        <v>50</v>
      </c>
      <c r="AD20" s="28">
        <v>0.05</v>
      </c>
      <c r="AE20" s="28">
        <f t="shared" si="1"/>
        <v>2.5</v>
      </c>
      <c r="AF20" s="28"/>
      <c r="AG20" s="28">
        <f t="shared" si="2"/>
        <v>70</v>
      </c>
      <c r="AH20" s="28">
        <v>0.05</v>
      </c>
      <c r="AI20" s="28">
        <f t="shared" si="3"/>
        <v>3.5</v>
      </c>
      <c r="AJ20" s="28"/>
      <c r="AL20" s="28"/>
      <c r="AM20" s="27"/>
    </row>
    <row r="21" spans="1:41" s="4" customFormat="1" ht="15" customHeight="1">
      <c r="A21" s="27">
        <v>2</v>
      </c>
      <c r="B21" s="28" t="s">
        <v>94</v>
      </c>
      <c r="C21" s="29" t="s">
        <v>95</v>
      </c>
      <c r="D21" s="29" t="s">
        <v>96</v>
      </c>
      <c r="E21" s="28" t="s">
        <v>97</v>
      </c>
      <c r="F21" s="31" t="s">
        <v>54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>
        <f t="shared" si="0"/>
        <v>40</v>
      </c>
      <c r="AD21" s="28">
        <v>0.3</v>
      </c>
      <c r="AE21" s="28">
        <f t="shared" si="1"/>
        <v>12</v>
      </c>
      <c r="AF21" s="28"/>
      <c r="AG21" s="28">
        <f t="shared" si="2"/>
        <v>50</v>
      </c>
      <c r="AH21" s="28">
        <v>0.3</v>
      </c>
      <c r="AI21" s="28">
        <f t="shared" si="3"/>
        <v>15</v>
      </c>
      <c r="AJ21" s="28"/>
      <c r="AL21" s="28"/>
      <c r="AM21" s="27"/>
    </row>
    <row r="22" spans="1:41" s="4" customFormat="1" ht="15" customHeight="1">
      <c r="A22" s="27">
        <v>1</v>
      </c>
      <c r="B22" s="28" t="s">
        <v>94</v>
      </c>
      <c r="C22" s="29" t="s">
        <v>98</v>
      </c>
      <c r="D22" s="29" t="s">
        <v>99</v>
      </c>
      <c r="E22" s="28" t="s">
        <v>100</v>
      </c>
      <c r="F22" s="31"/>
      <c r="G22" s="28"/>
      <c r="H22" s="28"/>
      <c r="I22" s="28"/>
      <c r="J22" s="28" t="s">
        <v>101</v>
      </c>
      <c r="K22" s="28" t="s">
        <v>99</v>
      </c>
      <c r="L22" s="28" t="s">
        <v>102</v>
      </c>
      <c r="M22" s="28"/>
      <c r="N22" s="28" t="s">
        <v>103</v>
      </c>
      <c r="O22" s="28" t="s">
        <v>104</v>
      </c>
      <c r="P22" s="28"/>
      <c r="Q22" s="28"/>
      <c r="R22" s="28"/>
      <c r="S22" s="28"/>
      <c r="T22" s="28" t="s">
        <v>99</v>
      </c>
      <c r="U22" s="28">
        <v>0.01</v>
      </c>
      <c r="V22" s="28"/>
      <c r="W22" s="28"/>
      <c r="X22" s="67">
        <v>0.2</v>
      </c>
      <c r="Y22" s="28"/>
      <c r="Z22" s="28" t="s">
        <v>94</v>
      </c>
      <c r="AA22" s="28" t="s">
        <v>69</v>
      </c>
      <c r="AB22" s="28" t="s">
        <v>105</v>
      </c>
      <c r="AC22" s="28">
        <f t="shared" si="0"/>
        <v>35</v>
      </c>
      <c r="AD22" s="28">
        <v>0.3</v>
      </c>
      <c r="AE22" s="28">
        <f t="shared" si="1"/>
        <v>10.5</v>
      </c>
      <c r="AF22" s="28"/>
      <c r="AG22" s="28">
        <f t="shared" si="2"/>
        <v>40</v>
      </c>
      <c r="AH22" s="28">
        <v>0.3</v>
      </c>
      <c r="AI22" s="28">
        <f t="shared" si="3"/>
        <v>12</v>
      </c>
      <c r="AJ22" s="28"/>
      <c r="AL22" s="28"/>
      <c r="AM22" s="27"/>
    </row>
    <row r="23" spans="1:41" s="4" customFormat="1" ht="15" customHeight="1">
      <c r="A23" s="27">
        <v>2</v>
      </c>
      <c r="B23" s="28" t="s">
        <v>106</v>
      </c>
      <c r="C23" s="29" t="s">
        <v>45</v>
      </c>
      <c r="D23" s="29" t="s">
        <v>46</v>
      </c>
      <c r="E23" s="28" t="s">
        <v>107</v>
      </c>
      <c r="F23" s="31" t="s">
        <v>48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>
        <f t="shared" si="0"/>
        <v>40</v>
      </c>
      <c r="AD23" s="28">
        <v>0.05</v>
      </c>
      <c r="AE23" s="28">
        <f t="shared" si="1"/>
        <v>2</v>
      </c>
      <c r="AF23" s="28"/>
      <c r="AG23" s="28">
        <f t="shared" si="2"/>
        <v>50</v>
      </c>
      <c r="AH23" s="28">
        <v>0.05</v>
      </c>
      <c r="AI23" s="28">
        <f t="shared" si="3"/>
        <v>2.5</v>
      </c>
      <c r="AJ23" s="28"/>
      <c r="AL23" s="28"/>
      <c r="AM23" s="27"/>
    </row>
    <row r="24" spans="1:41" s="4" customFormat="1" ht="15" customHeight="1">
      <c r="A24" s="27">
        <v>2</v>
      </c>
      <c r="B24" s="28" t="s">
        <v>108</v>
      </c>
      <c r="C24" s="29" t="s">
        <v>51</v>
      </c>
      <c r="D24" s="29" t="s">
        <v>52</v>
      </c>
      <c r="E24" s="28" t="s">
        <v>109</v>
      </c>
      <c r="F24" s="31" t="s">
        <v>54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>
        <f t="shared" si="0"/>
        <v>40</v>
      </c>
      <c r="AD24" s="28">
        <v>0.05</v>
      </c>
      <c r="AE24" s="28">
        <f t="shared" si="1"/>
        <v>2</v>
      </c>
      <c r="AF24" s="28"/>
      <c r="AG24" s="28">
        <f t="shared" si="2"/>
        <v>50</v>
      </c>
      <c r="AH24" s="28">
        <v>0.05</v>
      </c>
      <c r="AI24" s="28">
        <f t="shared" si="3"/>
        <v>2.5</v>
      </c>
      <c r="AJ24" s="28"/>
      <c r="AL24" s="28"/>
      <c r="AM24" s="27"/>
    </row>
    <row r="25" spans="1:41" s="4" customFormat="1" ht="15" customHeight="1">
      <c r="A25" s="27">
        <v>2</v>
      </c>
      <c r="B25" s="28" t="s">
        <v>110</v>
      </c>
      <c r="C25" s="29" t="s">
        <v>111</v>
      </c>
      <c r="D25" s="29">
        <v>603</v>
      </c>
      <c r="E25" s="28" t="s">
        <v>112</v>
      </c>
      <c r="F25" s="31" t="s">
        <v>113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 t="s">
        <v>114</v>
      </c>
      <c r="W25" s="28"/>
      <c r="X25" s="28"/>
      <c r="Y25" s="28"/>
      <c r="Z25" s="28" t="s">
        <v>110</v>
      </c>
      <c r="AA25" s="28"/>
      <c r="AB25" s="28"/>
      <c r="AC25" s="28">
        <f t="shared" si="0"/>
        <v>40</v>
      </c>
      <c r="AD25" s="28">
        <v>0.1</v>
      </c>
      <c r="AE25" s="28">
        <f t="shared" si="1"/>
        <v>4</v>
      </c>
      <c r="AF25" s="28"/>
      <c r="AG25" s="28">
        <f t="shared" si="2"/>
        <v>50</v>
      </c>
      <c r="AH25" s="28">
        <v>0.1</v>
      </c>
      <c r="AI25" s="28">
        <f t="shared" si="3"/>
        <v>5</v>
      </c>
      <c r="AJ25" s="28"/>
      <c r="AL25" s="28"/>
      <c r="AM25" s="27"/>
    </row>
    <row r="26" spans="1:41" s="4" customFormat="1" ht="15" customHeight="1">
      <c r="A26" s="27">
        <v>1</v>
      </c>
      <c r="B26" s="28" t="s">
        <v>110</v>
      </c>
      <c r="C26" s="29" t="s">
        <v>55</v>
      </c>
      <c r="D26" s="29" t="s">
        <v>56</v>
      </c>
      <c r="E26" s="28" t="s">
        <v>115</v>
      </c>
      <c r="F26" s="31" t="s">
        <v>58</v>
      </c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>
        <f t="shared" si="0"/>
        <v>35</v>
      </c>
      <c r="AD26" s="28">
        <v>0.1</v>
      </c>
      <c r="AE26" s="28">
        <f t="shared" si="1"/>
        <v>3.5</v>
      </c>
      <c r="AF26" s="28"/>
      <c r="AG26" s="28">
        <f t="shared" si="2"/>
        <v>40</v>
      </c>
      <c r="AH26" s="28">
        <v>0.1</v>
      </c>
      <c r="AI26" s="28">
        <f t="shared" si="3"/>
        <v>4</v>
      </c>
      <c r="AJ26" s="28"/>
      <c r="AL26" s="28"/>
      <c r="AM26" s="27"/>
    </row>
    <row r="27" spans="1:41" s="4" customFormat="1" ht="15" customHeight="1">
      <c r="A27" s="27">
        <v>2</v>
      </c>
      <c r="B27" s="28" t="s">
        <v>110</v>
      </c>
      <c r="C27" s="29" t="s">
        <v>71</v>
      </c>
      <c r="D27" s="29" t="s">
        <v>72</v>
      </c>
      <c r="E27" s="28" t="s">
        <v>116</v>
      </c>
      <c r="F27" s="31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>
        <f t="shared" si="0"/>
        <v>40</v>
      </c>
      <c r="AD27" s="28">
        <v>0.1</v>
      </c>
      <c r="AE27" s="28">
        <f t="shared" si="1"/>
        <v>4</v>
      </c>
      <c r="AF27" s="28"/>
      <c r="AG27" s="28">
        <f t="shared" si="2"/>
        <v>50</v>
      </c>
      <c r="AH27" s="28">
        <v>0.1</v>
      </c>
      <c r="AI27" s="28">
        <f t="shared" si="3"/>
        <v>5</v>
      </c>
      <c r="AJ27" s="28"/>
      <c r="AL27" s="28"/>
      <c r="AM27" s="27"/>
    </row>
    <row r="28" spans="1:41" s="4" customFormat="1" ht="15" customHeight="1">
      <c r="A28" s="27">
        <v>2</v>
      </c>
      <c r="B28" s="28" t="s">
        <v>117</v>
      </c>
      <c r="C28" s="29" t="s">
        <v>45</v>
      </c>
      <c r="D28" s="29" t="s">
        <v>46</v>
      </c>
      <c r="E28" s="28" t="s">
        <v>118</v>
      </c>
      <c r="F28" s="31" t="s">
        <v>48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>
        <f t="shared" si="0"/>
        <v>40</v>
      </c>
      <c r="AD28" s="28">
        <v>0.05</v>
      </c>
      <c r="AE28" s="28">
        <f t="shared" si="1"/>
        <v>2</v>
      </c>
      <c r="AF28" s="28"/>
      <c r="AG28" s="28">
        <f t="shared" si="2"/>
        <v>50</v>
      </c>
      <c r="AH28" s="28">
        <v>0.05</v>
      </c>
      <c r="AI28" s="28">
        <f t="shared" si="3"/>
        <v>2.5</v>
      </c>
      <c r="AJ28" s="28"/>
      <c r="AL28" s="28"/>
      <c r="AM28" s="27"/>
    </row>
    <row r="29" spans="1:41" ht="15" customHeight="1">
      <c r="A29" s="33"/>
      <c r="B29" s="34"/>
      <c r="C29" s="35"/>
      <c r="D29" s="35"/>
      <c r="E29" s="34"/>
      <c r="F29" s="8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L29" s="34"/>
      <c r="AM29" s="33"/>
    </row>
    <row r="30" spans="1:41" s="6" customFormat="1" ht="15" customHeight="1">
      <c r="A30" s="36">
        <v>1</v>
      </c>
      <c r="B30" s="37" t="s">
        <v>119</v>
      </c>
      <c r="C30" s="38" t="s">
        <v>120</v>
      </c>
      <c r="D30" s="38" t="s">
        <v>121</v>
      </c>
      <c r="E30" s="37" t="s">
        <v>122</v>
      </c>
      <c r="F30" s="83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>
        <f>A30*5</f>
        <v>5</v>
      </c>
      <c r="AD30" s="37">
        <v>5</v>
      </c>
      <c r="AE30" s="37">
        <f>AC30*AD30</f>
        <v>25</v>
      </c>
      <c r="AF30" s="37"/>
      <c r="AG30" s="37">
        <f>A30*10</f>
        <v>10</v>
      </c>
      <c r="AH30" s="37">
        <v>5</v>
      </c>
      <c r="AI30" s="37">
        <f>AG30*AH30</f>
        <v>50</v>
      </c>
      <c r="AJ30" s="37"/>
      <c r="AL30" s="37"/>
      <c r="AM30" s="36"/>
    </row>
    <row r="31" spans="1:41" s="7" customFormat="1" ht="71.25" customHeight="1">
      <c r="A31" s="39">
        <v>1</v>
      </c>
      <c r="B31" s="40" t="s">
        <v>123</v>
      </c>
      <c r="C31" s="41" t="s">
        <v>123</v>
      </c>
      <c r="D31" s="41" t="s">
        <v>123</v>
      </c>
      <c r="E31" s="40" t="s">
        <v>124</v>
      </c>
      <c r="F31" s="96" t="s">
        <v>286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>
        <f>A31*5</f>
        <v>5</v>
      </c>
      <c r="AD31" s="40"/>
      <c r="AE31" s="40">
        <f>AC31*AD31</f>
        <v>0</v>
      </c>
      <c r="AF31" s="40"/>
      <c r="AG31" s="40">
        <f>A31*10</f>
        <v>10</v>
      </c>
      <c r="AH31" s="40"/>
      <c r="AI31" s="40">
        <f>AG31*AH31</f>
        <v>0</v>
      </c>
      <c r="AJ31" s="93" t="s">
        <v>282</v>
      </c>
      <c r="AL31" s="94" t="s">
        <v>284</v>
      </c>
      <c r="AM31" s="95" t="s">
        <v>283</v>
      </c>
      <c r="AN31" s="98" t="s">
        <v>285</v>
      </c>
      <c r="AO31" s="98" t="s">
        <v>287</v>
      </c>
    </row>
    <row r="32" spans="1:41" ht="15" customHeight="1">
      <c r="A32" s="33"/>
      <c r="B32" s="34"/>
      <c r="C32" s="35"/>
      <c r="D32" s="35"/>
      <c r="E32" s="34"/>
      <c r="F32" s="8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L32" s="34"/>
      <c r="AM32" s="33"/>
    </row>
    <row r="33" spans="1:39" s="8" customFormat="1" ht="15" customHeight="1">
      <c r="A33" s="42">
        <v>3</v>
      </c>
      <c r="B33" s="43" t="s">
        <v>125</v>
      </c>
      <c r="C33" s="44" t="s">
        <v>125</v>
      </c>
      <c r="D33" s="44" t="s">
        <v>126</v>
      </c>
      <c r="E33" s="43" t="s">
        <v>127</v>
      </c>
      <c r="F33" s="8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>
        <f>A33*5</f>
        <v>15</v>
      </c>
      <c r="AD33" s="43">
        <v>2</v>
      </c>
      <c r="AE33" s="43">
        <f>AC33*AD33</f>
        <v>30</v>
      </c>
      <c r="AF33" s="43"/>
      <c r="AG33" s="43">
        <f>A33*10</f>
        <v>30</v>
      </c>
      <c r="AH33" s="43">
        <v>2</v>
      </c>
      <c r="AI33" s="43">
        <f>AG33*AH33</f>
        <v>60</v>
      </c>
      <c r="AJ33" s="43"/>
      <c r="AL33" s="43"/>
      <c r="AM33" s="42"/>
    </row>
    <row r="34" spans="1:39" s="8" customFormat="1" ht="15" customHeight="1">
      <c r="A34" s="42">
        <v>1</v>
      </c>
      <c r="B34" s="43" t="s">
        <v>128</v>
      </c>
      <c r="C34" s="44" t="s">
        <v>128</v>
      </c>
      <c r="D34" s="44" t="s">
        <v>129</v>
      </c>
      <c r="E34" s="43" t="s">
        <v>130</v>
      </c>
      <c r="F34" s="8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>
        <f>A34*5</f>
        <v>5</v>
      </c>
      <c r="AD34" s="43">
        <v>0.5</v>
      </c>
      <c r="AE34" s="43">
        <f>AC34*AD34</f>
        <v>2.5</v>
      </c>
      <c r="AF34" s="43"/>
      <c r="AG34" s="43">
        <f>A34*10</f>
        <v>10</v>
      </c>
      <c r="AH34" s="43">
        <v>0.4</v>
      </c>
      <c r="AI34" s="43">
        <f>AG34*AH34</f>
        <v>4</v>
      </c>
      <c r="AJ34" s="43"/>
      <c r="AL34" s="43"/>
      <c r="AM34" s="42"/>
    </row>
    <row r="35" spans="1:39" s="8" customFormat="1" ht="15" customHeight="1">
      <c r="A35" s="42">
        <v>2</v>
      </c>
      <c r="B35" s="43" t="s">
        <v>131</v>
      </c>
      <c r="C35" s="44" t="s">
        <v>131</v>
      </c>
      <c r="D35" s="44" t="s">
        <v>131</v>
      </c>
      <c r="E35" s="43" t="s">
        <v>132</v>
      </c>
      <c r="F35" s="8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>
        <f>A35*5</f>
        <v>10</v>
      </c>
      <c r="AD35" s="43">
        <v>0.5</v>
      </c>
      <c r="AE35" s="43">
        <f>AC35*AD35</f>
        <v>5</v>
      </c>
      <c r="AF35" s="43"/>
      <c r="AG35" s="43">
        <f>A35*10</f>
        <v>20</v>
      </c>
      <c r="AH35" s="43">
        <v>0.3</v>
      </c>
      <c r="AI35" s="43">
        <f>AG35*AH35</f>
        <v>6</v>
      </c>
      <c r="AJ35" s="43"/>
      <c r="AL35" s="43"/>
      <c r="AM35" s="42"/>
    </row>
    <row r="36" spans="1:39" ht="15" customHeight="1">
      <c r="A36" s="33"/>
      <c r="B36" s="34"/>
      <c r="C36" s="35"/>
      <c r="D36" s="35"/>
      <c r="E36" s="34"/>
      <c r="F36" s="8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L36" s="34"/>
    </row>
    <row r="37" spans="1:39" s="9" customFormat="1" ht="15" customHeight="1">
      <c r="A37" s="45">
        <v>2</v>
      </c>
      <c r="B37" s="46" t="s">
        <v>133</v>
      </c>
      <c r="C37" s="47" t="s">
        <v>134</v>
      </c>
      <c r="D37" s="47" t="s">
        <v>135</v>
      </c>
      <c r="E37" s="46" t="s">
        <v>136</v>
      </c>
      <c r="F37" s="85" t="s">
        <v>137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 t="s">
        <v>138</v>
      </c>
      <c r="W37" s="46"/>
      <c r="X37" s="46"/>
      <c r="Y37" s="46"/>
      <c r="Z37" s="46" t="s">
        <v>139</v>
      </c>
      <c r="AA37" s="46"/>
      <c r="AB37" s="46"/>
      <c r="AC37" s="46">
        <f>A37*5</f>
        <v>10</v>
      </c>
      <c r="AD37" s="46">
        <v>0.5</v>
      </c>
      <c r="AE37" s="46">
        <f>AC37*AD37</f>
        <v>5</v>
      </c>
      <c r="AF37" s="46"/>
      <c r="AG37" s="46">
        <f>A37*10</f>
        <v>20</v>
      </c>
      <c r="AH37" s="46">
        <v>0.5</v>
      </c>
      <c r="AI37" s="46">
        <f>AG37*AH37</f>
        <v>10</v>
      </c>
      <c r="AJ37" s="46"/>
      <c r="AL37" s="46"/>
      <c r="AM37" s="45"/>
    </row>
    <row r="38" spans="1:39" s="9" customFormat="1" ht="15" customHeight="1">
      <c r="A38" s="45">
        <v>2</v>
      </c>
      <c r="B38" s="46">
        <v>9435</v>
      </c>
      <c r="C38" s="47" t="s">
        <v>298</v>
      </c>
      <c r="D38" s="47" t="s">
        <v>140</v>
      </c>
      <c r="E38" s="46" t="s">
        <v>141</v>
      </c>
      <c r="F38" s="85" t="s">
        <v>142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>
        <f>A38*5</f>
        <v>10</v>
      </c>
      <c r="AD38" s="46">
        <v>4</v>
      </c>
      <c r="AE38" s="46">
        <f>AC38*AD38</f>
        <v>40</v>
      </c>
      <c r="AF38" s="46"/>
      <c r="AG38" s="46">
        <f>A38*10</f>
        <v>20</v>
      </c>
      <c r="AH38" s="46">
        <v>3.5</v>
      </c>
      <c r="AI38" s="46">
        <f>AG38*AH38</f>
        <v>70</v>
      </c>
      <c r="AJ38" s="46"/>
      <c r="AL38" s="46"/>
      <c r="AM38" s="45"/>
    </row>
    <row r="39" spans="1:39" ht="15" customHeight="1">
      <c r="A39" s="33"/>
      <c r="B39" s="34"/>
      <c r="C39" s="35"/>
      <c r="D39" s="35"/>
      <c r="E39" s="34"/>
      <c r="F39" s="8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L39" s="34"/>
      <c r="AM39" s="33"/>
    </row>
    <row r="40" spans="1:39" s="10" customFormat="1" ht="15" customHeight="1">
      <c r="A40" s="48">
        <v>1</v>
      </c>
      <c r="B40" s="49" t="s">
        <v>143</v>
      </c>
      <c r="C40" s="50" t="s">
        <v>144</v>
      </c>
      <c r="D40" s="50" t="s">
        <v>145</v>
      </c>
      <c r="E40" s="49" t="s">
        <v>146</v>
      </c>
      <c r="F40" s="86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>
        <f>A40*5</f>
        <v>5</v>
      </c>
      <c r="AD40" s="49">
        <v>0.5</v>
      </c>
      <c r="AE40" s="49">
        <f>AC40*AD40</f>
        <v>2.5</v>
      </c>
      <c r="AF40" s="49"/>
      <c r="AG40" s="49">
        <f>A40*10</f>
        <v>10</v>
      </c>
      <c r="AH40" s="49">
        <v>0.3</v>
      </c>
      <c r="AI40" s="49">
        <f>AG40*AH40</f>
        <v>3</v>
      </c>
      <c r="AJ40" s="49"/>
      <c r="AL40" s="49"/>
      <c r="AM40" s="48"/>
    </row>
    <row r="41" spans="1:39" s="10" customFormat="1" ht="15" customHeight="1">
      <c r="A41" s="48">
        <v>1</v>
      </c>
      <c r="B41" s="49" t="s">
        <v>147</v>
      </c>
      <c r="C41" s="50" t="s">
        <v>144</v>
      </c>
      <c r="D41" s="50" t="s">
        <v>145</v>
      </c>
      <c r="E41" s="49" t="s">
        <v>148</v>
      </c>
      <c r="F41" s="86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>
        <f>A41*5</f>
        <v>5</v>
      </c>
      <c r="AD41" s="49">
        <v>0.5</v>
      </c>
      <c r="AE41" s="49">
        <f>AC41*AD41</f>
        <v>2.5</v>
      </c>
      <c r="AF41" s="49"/>
      <c r="AG41" s="49">
        <f>A41*10</f>
        <v>10</v>
      </c>
      <c r="AH41" s="49">
        <v>0.3</v>
      </c>
      <c r="AI41" s="49">
        <f>AG41*AH41</f>
        <v>3</v>
      </c>
      <c r="AJ41" s="49"/>
      <c r="AL41" s="49"/>
      <c r="AM41" s="48"/>
    </row>
    <row r="42" spans="1:39" ht="15" customHeight="1">
      <c r="A42" s="33"/>
      <c r="B42" s="34"/>
      <c r="C42" s="35"/>
      <c r="D42" s="35"/>
      <c r="E42" s="34"/>
      <c r="F42" s="8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L42" s="34"/>
      <c r="AM42" s="33"/>
    </row>
    <row r="43" spans="1:39" s="11" customFormat="1" ht="15" customHeight="1">
      <c r="A43" s="51">
        <v>1</v>
      </c>
      <c r="B43" s="52" t="s">
        <v>149</v>
      </c>
      <c r="C43" s="53" t="s">
        <v>149</v>
      </c>
      <c r="D43" s="53" t="s">
        <v>150</v>
      </c>
      <c r="E43" s="52" t="s">
        <v>151</v>
      </c>
      <c r="F43" s="87" t="s">
        <v>152</v>
      </c>
      <c r="G43" s="52"/>
      <c r="H43" s="52"/>
      <c r="I43" s="52"/>
      <c r="J43" s="52" t="s">
        <v>153</v>
      </c>
      <c r="K43" s="52" t="s">
        <v>150</v>
      </c>
      <c r="L43" s="52" t="s">
        <v>154</v>
      </c>
      <c r="M43" s="52"/>
      <c r="N43" s="52" t="s">
        <v>103</v>
      </c>
      <c r="O43" s="52" t="s">
        <v>155</v>
      </c>
      <c r="P43" s="52"/>
      <c r="Q43" s="52"/>
      <c r="R43" s="52"/>
      <c r="S43" s="52"/>
      <c r="T43" s="52" t="s">
        <v>156</v>
      </c>
      <c r="U43" s="52">
        <v>0.98</v>
      </c>
      <c r="V43" s="52"/>
      <c r="W43" s="52"/>
      <c r="X43" s="52"/>
      <c r="Y43" s="52"/>
      <c r="Z43" s="52"/>
      <c r="AA43" s="52" t="s">
        <v>157</v>
      </c>
      <c r="AB43" s="52" t="s">
        <v>158</v>
      </c>
      <c r="AC43" s="52">
        <f>A43*5</f>
        <v>5</v>
      </c>
      <c r="AD43" s="52">
        <v>5</v>
      </c>
      <c r="AE43" s="52">
        <f>AC43*AD43</f>
        <v>25</v>
      </c>
      <c r="AF43" s="52"/>
      <c r="AG43" s="52">
        <f>A43*10</f>
        <v>10</v>
      </c>
      <c r="AH43" s="52">
        <v>5</v>
      </c>
      <c r="AI43" s="52">
        <f>AG43*AH43</f>
        <v>50</v>
      </c>
      <c r="AJ43" s="52"/>
      <c r="AL43" s="52"/>
      <c r="AM43" s="51"/>
    </row>
    <row r="44" spans="1:39" s="11" customFormat="1" ht="15" customHeight="1">
      <c r="A44" s="51">
        <v>2</v>
      </c>
      <c r="B44" s="52" t="s">
        <v>159</v>
      </c>
      <c r="C44" s="53" t="s">
        <v>159</v>
      </c>
      <c r="D44" s="53" t="s">
        <v>160</v>
      </c>
      <c r="E44" s="52" t="s">
        <v>161</v>
      </c>
      <c r="F44" s="87" t="s">
        <v>162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>
        <f t="shared" ref="AC44:AC54" si="4">A44*5</f>
        <v>10</v>
      </c>
      <c r="AD44" s="52">
        <v>5</v>
      </c>
      <c r="AE44" s="52">
        <f t="shared" ref="AE44:AE54" si="5">AC44*AD44</f>
        <v>50</v>
      </c>
      <c r="AF44" s="52"/>
      <c r="AG44" s="52">
        <f t="shared" ref="AG44:AG54" si="6">A44*10</f>
        <v>20</v>
      </c>
      <c r="AH44" s="52">
        <v>5</v>
      </c>
      <c r="AI44" s="52">
        <f t="shared" ref="AI44:AI54" si="7">AG44*AH44</f>
        <v>100</v>
      </c>
      <c r="AJ44" s="52"/>
      <c r="AL44" s="52"/>
      <c r="AM44" s="51"/>
    </row>
    <row r="45" spans="1:39" s="11" customFormat="1" ht="15" customHeight="1">
      <c r="A45" s="51">
        <v>1</v>
      </c>
      <c r="B45" s="52" t="s">
        <v>163</v>
      </c>
      <c r="C45" s="53" t="s">
        <v>163</v>
      </c>
      <c r="D45" s="53" t="s">
        <v>164</v>
      </c>
      <c r="E45" s="52" t="s">
        <v>165</v>
      </c>
      <c r="F45" s="87" t="s">
        <v>166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>
        <f t="shared" si="4"/>
        <v>5</v>
      </c>
      <c r="AD45" s="52">
        <v>20</v>
      </c>
      <c r="AE45" s="52">
        <f t="shared" si="5"/>
        <v>100</v>
      </c>
      <c r="AF45" s="52"/>
      <c r="AG45" s="52">
        <f t="shared" si="6"/>
        <v>10</v>
      </c>
      <c r="AH45" s="52">
        <v>20</v>
      </c>
      <c r="AI45" s="52">
        <f t="shared" si="7"/>
        <v>200</v>
      </c>
      <c r="AJ45" s="52" t="s">
        <v>167</v>
      </c>
      <c r="AL45" s="75"/>
      <c r="AM45" s="51"/>
    </row>
    <row r="46" spans="1:39" s="11" customFormat="1" ht="15" customHeight="1">
      <c r="A46" s="51">
        <v>1</v>
      </c>
      <c r="B46" s="52" t="s">
        <v>168</v>
      </c>
      <c r="C46" s="53" t="s">
        <v>168</v>
      </c>
      <c r="D46" s="53" t="s">
        <v>169</v>
      </c>
      <c r="E46" s="52" t="s">
        <v>170</v>
      </c>
      <c r="F46" s="87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>
        <f t="shared" si="4"/>
        <v>5</v>
      </c>
      <c r="AD46" s="52">
        <v>15</v>
      </c>
      <c r="AE46" s="52">
        <f t="shared" si="5"/>
        <v>75</v>
      </c>
      <c r="AF46" s="52"/>
      <c r="AG46" s="52">
        <f t="shared" si="6"/>
        <v>10</v>
      </c>
      <c r="AH46" s="52">
        <v>14</v>
      </c>
      <c r="AI46" s="52">
        <f t="shared" si="7"/>
        <v>140</v>
      </c>
      <c r="AJ46" s="52"/>
      <c r="AL46" s="52"/>
      <c r="AM46" s="51"/>
    </row>
    <row r="47" spans="1:39" s="11" customFormat="1" ht="15" customHeight="1">
      <c r="A47" s="51">
        <v>1</v>
      </c>
      <c r="B47" s="52" t="s">
        <v>171</v>
      </c>
      <c r="C47" s="53" t="s">
        <v>172</v>
      </c>
      <c r="D47" s="53" t="s">
        <v>173</v>
      </c>
      <c r="E47" s="52" t="s">
        <v>174</v>
      </c>
      <c r="F47" s="87" t="s">
        <v>175</v>
      </c>
      <c r="G47" s="52"/>
      <c r="H47" s="52"/>
      <c r="I47" s="52"/>
      <c r="J47" s="52"/>
      <c r="K47" s="52"/>
      <c r="L47" s="52"/>
      <c r="M47" s="52"/>
      <c r="N47" s="52"/>
      <c r="O47" s="52"/>
      <c r="P47" s="52" t="s">
        <v>176</v>
      </c>
      <c r="Q47" s="52"/>
      <c r="R47" s="52"/>
      <c r="S47" s="52" t="s">
        <v>171</v>
      </c>
      <c r="T47" s="52"/>
      <c r="U47" s="52" t="s">
        <v>176</v>
      </c>
      <c r="V47" s="52"/>
      <c r="W47" s="52" t="s">
        <v>176</v>
      </c>
      <c r="X47" s="52"/>
      <c r="Y47" s="52" t="s">
        <v>177</v>
      </c>
      <c r="Z47" s="52" t="s">
        <v>171</v>
      </c>
      <c r="AA47" s="52"/>
      <c r="AB47" s="52"/>
      <c r="AC47" s="52">
        <f t="shared" si="4"/>
        <v>5</v>
      </c>
      <c r="AD47" s="52">
        <v>2.5</v>
      </c>
      <c r="AE47" s="52">
        <f t="shared" si="5"/>
        <v>12.5</v>
      </c>
      <c r="AF47" s="52"/>
      <c r="AG47" s="52">
        <f t="shared" si="6"/>
        <v>10</v>
      </c>
      <c r="AH47" s="52">
        <v>2.5</v>
      </c>
      <c r="AI47" s="52">
        <f t="shared" si="7"/>
        <v>25</v>
      </c>
      <c r="AJ47" s="52"/>
      <c r="AL47" s="52"/>
      <c r="AM47" s="51"/>
    </row>
    <row r="48" spans="1:39" s="11" customFormat="1" ht="15" customHeight="1">
      <c r="A48" s="51">
        <v>1</v>
      </c>
      <c r="B48" s="52" t="s">
        <v>178</v>
      </c>
      <c r="C48" s="53" t="s">
        <v>178</v>
      </c>
      <c r="D48" s="53" t="s">
        <v>178</v>
      </c>
      <c r="E48" s="52" t="s">
        <v>179</v>
      </c>
      <c r="F48" s="87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>
        <f t="shared" si="4"/>
        <v>5</v>
      </c>
      <c r="AD48" s="52">
        <v>5</v>
      </c>
      <c r="AE48" s="52">
        <f t="shared" si="5"/>
        <v>25</v>
      </c>
      <c r="AF48" s="52"/>
      <c r="AG48" s="52">
        <f t="shared" si="6"/>
        <v>10</v>
      </c>
      <c r="AH48" s="52">
        <v>5</v>
      </c>
      <c r="AI48" s="52">
        <f t="shared" si="7"/>
        <v>50</v>
      </c>
      <c r="AJ48" s="52"/>
      <c r="AL48" s="52"/>
      <c r="AM48" s="51"/>
    </row>
    <row r="49" spans="1:39" s="11" customFormat="1" ht="15" customHeight="1">
      <c r="A49" s="51">
        <v>1</v>
      </c>
      <c r="B49" s="52" t="s">
        <v>180</v>
      </c>
      <c r="C49" s="53" t="s">
        <v>180</v>
      </c>
      <c r="D49" s="53" t="s">
        <v>181</v>
      </c>
      <c r="E49" s="52" t="s">
        <v>182</v>
      </c>
      <c r="F49" s="87" t="s">
        <v>183</v>
      </c>
      <c r="G49" s="52"/>
      <c r="H49" s="52" t="s">
        <v>184</v>
      </c>
      <c r="I49" s="52"/>
      <c r="J49" s="52" t="s">
        <v>183</v>
      </c>
      <c r="K49" s="52"/>
      <c r="L49" s="52"/>
      <c r="M49" s="52" t="s">
        <v>185</v>
      </c>
      <c r="N49" s="52"/>
      <c r="O49" s="52"/>
      <c r="P49" s="52"/>
      <c r="Q49" s="52" t="s">
        <v>186</v>
      </c>
      <c r="R49" s="52" t="s">
        <v>187</v>
      </c>
      <c r="S49" s="52"/>
      <c r="T49" s="52"/>
      <c r="U49" s="52" t="s">
        <v>188</v>
      </c>
      <c r="V49" s="52"/>
      <c r="W49" s="52"/>
      <c r="X49" s="52"/>
      <c r="Y49" s="52"/>
      <c r="Z49" s="52"/>
      <c r="AA49" s="52"/>
      <c r="AB49" s="52"/>
      <c r="AC49" s="52">
        <f t="shared" si="4"/>
        <v>5</v>
      </c>
      <c r="AD49" s="52">
        <v>2</v>
      </c>
      <c r="AE49" s="52">
        <f t="shared" si="5"/>
        <v>10</v>
      </c>
      <c r="AF49" s="52"/>
      <c r="AG49" s="52">
        <f t="shared" si="6"/>
        <v>10</v>
      </c>
      <c r="AH49" s="52">
        <v>2</v>
      </c>
      <c r="AI49" s="52">
        <f t="shared" si="7"/>
        <v>20</v>
      </c>
      <c r="AJ49" s="52"/>
      <c r="AL49" s="52"/>
      <c r="AM49" s="51"/>
    </row>
    <row r="50" spans="1:39" s="12" customFormat="1" ht="15" customHeight="1">
      <c r="A50" s="54">
        <v>1</v>
      </c>
      <c r="B50" s="55" t="s">
        <v>189</v>
      </c>
      <c r="C50" s="56" t="s">
        <v>189</v>
      </c>
      <c r="D50" s="56" t="s">
        <v>190</v>
      </c>
      <c r="E50" s="55" t="s">
        <v>191</v>
      </c>
      <c r="F50" s="88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>
        <f t="shared" si="4"/>
        <v>5</v>
      </c>
      <c r="AD50" s="55"/>
      <c r="AE50" s="55">
        <f t="shared" si="5"/>
        <v>0</v>
      </c>
      <c r="AF50" s="55"/>
      <c r="AG50" s="55">
        <f t="shared" si="6"/>
        <v>10</v>
      </c>
      <c r="AH50" s="55"/>
      <c r="AI50" s="55">
        <f t="shared" si="7"/>
        <v>0</v>
      </c>
      <c r="AJ50" s="92" t="s">
        <v>281</v>
      </c>
      <c r="AL50" s="55"/>
      <c r="AM50" s="54"/>
    </row>
    <row r="51" spans="1:39" s="11" customFormat="1" ht="15" customHeight="1">
      <c r="A51" s="51">
        <v>1</v>
      </c>
      <c r="B51" s="52" t="s">
        <v>192</v>
      </c>
      <c r="C51" s="53" t="s">
        <v>192</v>
      </c>
      <c r="D51" s="53" t="s">
        <v>193</v>
      </c>
      <c r="E51" s="52" t="s">
        <v>194</v>
      </c>
      <c r="F51" s="87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>
        <f t="shared" si="4"/>
        <v>5</v>
      </c>
      <c r="AD51" s="52">
        <v>3</v>
      </c>
      <c r="AE51" s="52">
        <f t="shared" si="5"/>
        <v>15</v>
      </c>
      <c r="AF51" s="52"/>
      <c r="AG51" s="52">
        <f t="shared" si="6"/>
        <v>10</v>
      </c>
      <c r="AH51" s="52">
        <v>3</v>
      </c>
      <c r="AI51" s="52">
        <f t="shared" si="7"/>
        <v>30</v>
      </c>
      <c r="AJ51" s="52" t="s">
        <v>195</v>
      </c>
      <c r="AL51" s="52"/>
      <c r="AM51" s="51"/>
    </row>
    <row r="52" spans="1:39" s="11" customFormat="1" ht="15" customHeight="1">
      <c r="A52" s="51">
        <v>1</v>
      </c>
      <c r="B52" s="52" t="s">
        <v>196</v>
      </c>
      <c r="C52" s="53" t="s">
        <v>196</v>
      </c>
      <c r="D52" s="53" t="s">
        <v>197</v>
      </c>
      <c r="E52" s="52" t="s">
        <v>198</v>
      </c>
      <c r="F52" s="87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>
        <f t="shared" si="4"/>
        <v>5</v>
      </c>
      <c r="AD52" s="52">
        <v>2.5</v>
      </c>
      <c r="AE52" s="52">
        <f t="shared" si="5"/>
        <v>12.5</v>
      </c>
      <c r="AF52" s="52"/>
      <c r="AG52" s="52">
        <f t="shared" si="6"/>
        <v>10</v>
      </c>
      <c r="AH52" s="52">
        <v>2.5</v>
      </c>
      <c r="AI52" s="52">
        <f t="shared" si="7"/>
        <v>25</v>
      </c>
      <c r="AJ52" s="52" t="s">
        <v>199</v>
      </c>
      <c r="AL52" s="52"/>
      <c r="AM52" s="51"/>
    </row>
    <row r="53" spans="1:39" s="11" customFormat="1" ht="15" customHeight="1">
      <c r="A53" s="51">
        <v>1</v>
      </c>
      <c r="B53" s="52" t="s">
        <v>200</v>
      </c>
      <c r="C53" s="53" t="s">
        <v>200</v>
      </c>
      <c r="D53" s="53" t="s">
        <v>201</v>
      </c>
      <c r="E53" s="52" t="s">
        <v>202</v>
      </c>
      <c r="F53" s="87" t="s">
        <v>203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>
        <f t="shared" si="4"/>
        <v>5</v>
      </c>
      <c r="AD53" s="52">
        <v>15</v>
      </c>
      <c r="AE53" s="52">
        <f t="shared" si="5"/>
        <v>75</v>
      </c>
      <c r="AF53" s="52"/>
      <c r="AG53" s="52">
        <f t="shared" si="6"/>
        <v>10</v>
      </c>
      <c r="AH53" s="52">
        <v>14</v>
      </c>
      <c r="AI53" s="52">
        <f t="shared" si="7"/>
        <v>140</v>
      </c>
      <c r="AJ53" s="52"/>
      <c r="AL53" s="52"/>
      <c r="AM53" s="51"/>
    </row>
    <row r="54" spans="1:39" s="11" customFormat="1" ht="15" customHeight="1">
      <c r="A54" s="51">
        <v>1</v>
      </c>
      <c r="B54" s="52" t="s">
        <v>204</v>
      </c>
      <c r="C54" s="53" t="s">
        <v>204</v>
      </c>
      <c r="D54" s="53" t="s">
        <v>205</v>
      </c>
      <c r="E54" s="52" t="s">
        <v>206</v>
      </c>
      <c r="F54" s="87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>
        <f t="shared" si="4"/>
        <v>5</v>
      </c>
      <c r="AD54" s="52">
        <v>35</v>
      </c>
      <c r="AE54" s="52">
        <f t="shared" si="5"/>
        <v>175</v>
      </c>
      <c r="AF54" s="52"/>
      <c r="AG54" s="52">
        <f t="shared" si="6"/>
        <v>10</v>
      </c>
      <c r="AH54" s="52">
        <v>35</v>
      </c>
      <c r="AI54" s="52">
        <f t="shared" si="7"/>
        <v>350</v>
      </c>
      <c r="AJ54" s="52"/>
      <c r="AL54" s="52"/>
      <c r="AM54" s="51"/>
    </row>
    <row r="55" spans="1:39" ht="15" customHeight="1">
      <c r="A55" s="33"/>
      <c r="B55" s="34"/>
      <c r="C55" s="35"/>
      <c r="D55" s="35"/>
      <c r="E55" s="34"/>
      <c r="F55" s="8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L55" s="34"/>
      <c r="AM55" s="33"/>
    </row>
    <row r="56" spans="1:39" s="13" customFormat="1" ht="30.75" customHeight="1">
      <c r="A56" s="57">
        <v>1</v>
      </c>
      <c r="B56" s="58" t="s">
        <v>207</v>
      </c>
      <c r="C56" s="59" t="s">
        <v>207</v>
      </c>
      <c r="D56" s="59" t="s">
        <v>207</v>
      </c>
      <c r="E56" s="58" t="s">
        <v>208</v>
      </c>
      <c r="F56" s="97" t="s">
        <v>280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>
        <f>A56*5</f>
        <v>5</v>
      </c>
      <c r="AD56" s="58"/>
      <c r="AE56" s="58">
        <f>AC56*AD56</f>
        <v>0</v>
      </c>
      <c r="AF56" s="58"/>
      <c r="AG56" s="58">
        <f>A56*10</f>
        <v>10</v>
      </c>
      <c r="AH56" s="58"/>
      <c r="AI56" s="58">
        <f>AG56*AH56</f>
        <v>0</v>
      </c>
      <c r="AJ56" s="93" t="s">
        <v>282</v>
      </c>
      <c r="AL56" s="79" t="s">
        <v>277</v>
      </c>
      <c r="AM56" s="80" t="s">
        <v>279</v>
      </c>
    </row>
    <row r="57" spans="1:39" s="14" customFormat="1" ht="15" customHeight="1">
      <c r="A57" s="60">
        <v>1</v>
      </c>
      <c r="B57" s="61"/>
      <c r="C57" s="62" t="s">
        <v>209</v>
      </c>
      <c r="D57" s="62" t="s">
        <v>210</v>
      </c>
      <c r="E57" s="61" t="s">
        <v>211</v>
      </c>
      <c r="F57" s="63" t="s">
        <v>212</v>
      </c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 t="s">
        <v>213</v>
      </c>
      <c r="W57" s="61"/>
      <c r="X57" s="61"/>
      <c r="Y57" s="61"/>
      <c r="Z57" s="61"/>
      <c r="AA57" s="61"/>
      <c r="AB57" s="61"/>
      <c r="AC57" s="61">
        <f>A57*5</f>
        <v>5</v>
      </c>
      <c r="AD57" s="61">
        <v>0.2</v>
      </c>
      <c r="AE57" s="61">
        <f>AC57*AD57</f>
        <v>1</v>
      </c>
      <c r="AF57" s="61"/>
      <c r="AG57" s="61">
        <f>A57*10</f>
        <v>10</v>
      </c>
      <c r="AH57" s="61">
        <v>0.2</v>
      </c>
      <c r="AI57" s="61">
        <f>AG57*AH57</f>
        <v>2</v>
      </c>
      <c r="AJ57" s="61"/>
      <c r="AL57" s="61"/>
      <c r="AM57" s="60"/>
    </row>
    <row r="58" spans="1:39" s="14" customFormat="1" ht="15" customHeight="1">
      <c r="A58" s="60">
        <v>2</v>
      </c>
      <c r="B58" s="61"/>
      <c r="C58" s="62" t="s">
        <v>214</v>
      </c>
      <c r="D58" s="62" t="s">
        <v>215</v>
      </c>
      <c r="E58" s="61" t="s">
        <v>216</v>
      </c>
      <c r="F58" s="63" t="s">
        <v>212</v>
      </c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>
        <f>A58*5</f>
        <v>10</v>
      </c>
      <c r="AD58" s="61">
        <v>0.2</v>
      </c>
      <c r="AE58" s="61">
        <f>AC58*AD58</f>
        <v>2</v>
      </c>
      <c r="AF58" s="61"/>
      <c r="AG58" s="61">
        <f>A58*10</f>
        <v>20</v>
      </c>
      <c r="AH58" s="61">
        <v>0.2</v>
      </c>
      <c r="AI58" s="61">
        <f>AG58*AH58</f>
        <v>4</v>
      </c>
      <c r="AJ58" s="61"/>
      <c r="AL58" s="61"/>
      <c r="AM58" s="60"/>
    </row>
    <row r="59" spans="1:39" s="14" customFormat="1" ht="15" customHeight="1">
      <c r="A59" s="60">
        <v>1</v>
      </c>
      <c r="B59" s="61" t="s">
        <v>217</v>
      </c>
      <c r="C59" s="62" t="s">
        <v>217</v>
      </c>
      <c r="D59" s="62" t="s">
        <v>217</v>
      </c>
      <c r="E59" s="61" t="s">
        <v>218</v>
      </c>
      <c r="F59" s="63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>
        <f>A59*5</f>
        <v>5</v>
      </c>
      <c r="AD59" s="61">
        <v>2</v>
      </c>
      <c r="AE59" s="61">
        <f>AC59*AD59</f>
        <v>10</v>
      </c>
      <c r="AF59" s="61"/>
      <c r="AG59" s="61">
        <f>A59*10</f>
        <v>10</v>
      </c>
      <c r="AH59" s="61">
        <v>2</v>
      </c>
      <c r="AI59" s="61">
        <f>AG59*AH59</f>
        <v>20</v>
      </c>
      <c r="AJ59" s="61"/>
      <c r="AL59" s="61"/>
      <c r="AM59" s="60"/>
    </row>
    <row r="60" spans="1:39" ht="15" customHeight="1">
      <c r="A60" s="33"/>
      <c r="B60" s="34"/>
      <c r="C60" s="35"/>
      <c r="D60" s="35"/>
      <c r="E60" s="34"/>
      <c r="F60" s="8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L60" s="34"/>
      <c r="AM60" s="33"/>
    </row>
    <row r="61" spans="1:39" s="15" customFormat="1" ht="15" customHeight="1">
      <c r="A61" s="64">
        <v>2</v>
      </c>
      <c r="B61" s="65" t="s">
        <v>219</v>
      </c>
      <c r="C61" s="66" t="s">
        <v>220</v>
      </c>
      <c r="D61" s="66" t="s">
        <v>221</v>
      </c>
      <c r="E61" s="65" t="s">
        <v>222</v>
      </c>
      <c r="F61" s="89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>
        <f>A61*5+30</f>
        <v>40</v>
      </c>
      <c r="AD61" s="65">
        <v>0.05</v>
      </c>
      <c r="AE61" s="65">
        <f>AC61*AD61</f>
        <v>2</v>
      </c>
      <c r="AF61" s="65"/>
      <c r="AG61" s="65">
        <f>A61*10+30</f>
        <v>50</v>
      </c>
      <c r="AH61" s="65">
        <v>0.05</v>
      </c>
      <c r="AI61" s="65">
        <f>AG61*AH61</f>
        <v>2.5</v>
      </c>
      <c r="AJ61" s="65"/>
      <c r="AL61" s="65"/>
      <c r="AM61" s="64"/>
    </row>
    <row r="62" spans="1:39" s="15" customFormat="1" ht="15" customHeight="1">
      <c r="A62" s="64">
        <v>1</v>
      </c>
      <c r="B62" s="65" t="s">
        <v>223</v>
      </c>
      <c r="C62" s="66" t="s">
        <v>224</v>
      </c>
      <c r="D62" s="66" t="s">
        <v>225</v>
      </c>
      <c r="E62" s="65" t="s">
        <v>226</v>
      </c>
      <c r="F62" s="89" t="s">
        <v>227</v>
      </c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>
        <f t="shared" ref="AC62:AC82" si="8">A62*5+30</f>
        <v>35</v>
      </c>
      <c r="AD62" s="65">
        <v>0.05</v>
      </c>
      <c r="AE62" s="65">
        <f t="shared" ref="AE62:AE82" si="9">AC62*AD62</f>
        <v>1.75</v>
      </c>
      <c r="AF62" s="65"/>
      <c r="AG62" s="65">
        <f t="shared" ref="AG62:AG82" si="10">A62*10+30</f>
        <v>40</v>
      </c>
      <c r="AH62" s="65">
        <v>0.05</v>
      </c>
      <c r="AI62" s="65">
        <f t="shared" ref="AI62:AI82" si="11">AG62*AH62</f>
        <v>2</v>
      </c>
      <c r="AJ62" s="65"/>
      <c r="AL62" s="65"/>
      <c r="AM62" s="64"/>
    </row>
    <row r="63" spans="1:39" s="15" customFormat="1" ht="15" customHeight="1">
      <c r="A63" s="64">
        <v>1</v>
      </c>
      <c r="B63" s="65" t="s">
        <v>223</v>
      </c>
      <c r="C63" s="66" t="s">
        <v>228</v>
      </c>
      <c r="D63" s="66" t="s">
        <v>229</v>
      </c>
      <c r="E63" s="65" t="s">
        <v>230</v>
      </c>
      <c r="F63" s="89" t="s">
        <v>231</v>
      </c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>
        <f t="shared" si="8"/>
        <v>35</v>
      </c>
      <c r="AD63" s="65">
        <v>0.05</v>
      </c>
      <c r="AE63" s="65">
        <f t="shared" si="9"/>
        <v>1.75</v>
      </c>
      <c r="AF63" s="65"/>
      <c r="AG63" s="65">
        <f t="shared" si="10"/>
        <v>40</v>
      </c>
      <c r="AH63" s="65">
        <v>0.05</v>
      </c>
      <c r="AI63" s="65">
        <f t="shared" si="11"/>
        <v>2</v>
      </c>
      <c r="AJ63" s="65"/>
      <c r="AL63" s="65"/>
      <c r="AM63" s="64"/>
    </row>
    <row r="64" spans="1:39" s="15" customFormat="1" ht="15" customHeight="1">
      <c r="A64" s="64">
        <v>2</v>
      </c>
      <c r="B64" s="65" t="s">
        <v>223</v>
      </c>
      <c r="C64" s="66" t="s">
        <v>220</v>
      </c>
      <c r="D64" s="66" t="s">
        <v>221</v>
      </c>
      <c r="E64" s="65" t="s">
        <v>232</v>
      </c>
      <c r="F64" s="89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>
        <f t="shared" si="8"/>
        <v>40</v>
      </c>
      <c r="AD64" s="65">
        <v>0.05</v>
      </c>
      <c r="AE64" s="65">
        <f t="shared" si="9"/>
        <v>2</v>
      </c>
      <c r="AF64" s="65"/>
      <c r="AG64" s="65">
        <f t="shared" si="10"/>
        <v>50</v>
      </c>
      <c r="AH64" s="65">
        <v>0.05</v>
      </c>
      <c r="AI64" s="65">
        <f t="shared" si="11"/>
        <v>2.5</v>
      </c>
      <c r="AJ64" s="65"/>
      <c r="AL64" s="65"/>
      <c r="AM64" s="64"/>
    </row>
    <row r="65" spans="1:38" s="15" customFormat="1" ht="15" customHeight="1">
      <c r="A65" s="64">
        <v>1</v>
      </c>
      <c r="B65" s="65" t="s">
        <v>233</v>
      </c>
      <c r="C65" s="66" t="s">
        <v>220</v>
      </c>
      <c r="D65" s="66" t="s">
        <v>221</v>
      </c>
      <c r="E65" s="65" t="s">
        <v>234</v>
      </c>
      <c r="F65" s="89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>
        <f t="shared" si="8"/>
        <v>35</v>
      </c>
      <c r="AD65" s="65">
        <v>0.05</v>
      </c>
      <c r="AE65" s="65">
        <f t="shared" si="9"/>
        <v>1.75</v>
      </c>
      <c r="AF65" s="65"/>
      <c r="AG65" s="65">
        <f t="shared" si="10"/>
        <v>40</v>
      </c>
      <c r="AH65" s="65">
        <v>0.05</v>
      </c>
      <c r="AI65" s="65">
        <f t="shared" si="11"/>
        <v>2</v>
      </c>
      <c r="AJ65" s="65"/>
      <c r="AL65" s="76"/>
    </row>
    <row r="66" spans="1:38" s="15" customFormat="1" ht="15" customHeight="1">
      <c r="A66" s="64">
        <v>1</v>
      </c>
      <c r="B66" s="65" t="s">
        <v>235</v>
      </c>
      <c r="C66" s="66" t="s">
        <v>228</v>
      </c>
      <c r="D66" s="66" t="s">
        <v>229</v>
      </c>
      <c r="E66" s="65" t="s">
        <v>236</v>
      </c>
      <c r="F66" s="89" t="s">
        <v>231</v>
      </c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>
        <f t="shared" si="8"/>
        <v>35</v>
      </c>
      <c r="AD66" s="65">
        <v>0.05</v>
      </c>
      <c r="AE66" s="65">
        <f t="shared" si="9"/>
        <v>1.75</v>
      </c>
      <c r="AF66" s="65"/>
      <c r="AG66" s="65">
        <f t="shared" si="10"/>
        <v>40</v>
      </c>
      <c r="AH66" s="65">
        <v>0.05</v>
      </c>
      <c r="AI66" s="65">
        <f t="shared" si="11"/>
        <v>2</v>
      </c>
      <c r="AJ66" s="65"/>
      <c r="AL66" s="76"/>
    </row>
    <row r="67" spans="1:38" s="15" customFormat="1" ht="15" customHeight="1">
      <c r="A67" s="64">
        <v>4</v>
      </c>
      <c r="B67" s="65" t="s">
        <v>235</v>
      </c>
      <c r="C67" s="66" t="s">
        <v>220</v>
      </c>
      <c r="D67" s="66" t="s">
        <v>221</v>
      </c>
      <c r="E67" s="65" t="s">
        <v>237</v>
      </c>
      <c r="F67" s="89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>
        <f t="shared" si="8"/>
        <v>50</v>
      </c>
      <c r="AD67" s="65">
        <v>0.05</v>
      </c>
      <c r="AE67" s="65">
        <f t="shared" si="9"/>
        <v>2.5</v>
      </c>
      <c r="AF67" s="65"/>
      <c r="AG67" s="65">
        <f t="shared" si="10"/>
        <v>70</v>
      </c>
      <c r="AH67" s="65">
        <v>0.05</v>
      </c>
      <c r="AI67" s="65">
        <f t="shared" si="11"/>
        <v>3.5</v>
      </c>
      <c r="AJ67" s="65"/>
      <c r="AL67" s="76"/>
    </row>
    <row r="68" spans="1:38" s="15" customFormat="1" ht="15" customHeight="1">
      <c r="A68" s="64">
        <v>6</v>
      </c>
      <c r="B68" s="65" t="s">
        <v>238</v>
      </c>
      <c r="C68" s="66" t="s">
        <v>220</v>
      </c>
      <c r="D68" s="66" t="s">
        <v>221</v>
      </c>
      <c r="E68" s="65" t="s">
        <v>239</v>
      </c>
      <c r="F68" s="89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>
        <f t="shared" si="8"/>
        <v>60</v>
      </c>
      <c r="AD68" s="65">
        <v>0.05</v>
      </c>
      <c r="AE68" s="65">
        <f t="shared" si="9"/>
        <v>3</v>
      </c>
      <c r="AF68" s="65"/>
      <c r="AG68" s="65">
        <f t="shared" si="10"/>
        <v>90</v>
      </c>
      <c r="AH68" s="65">
        <v>0.05</v>
      </c>
      <c r="AI68" s="65">
        <f t="shared" si="11"/>
        <v>4.5</v>
      </c>
      <c r="AJ68" s="65"/>
      <c r="AL68" s="76"/>
    </row>
    <row r="69" spans="1:38" s="15" customFormat="1" ht="15" customHeight="1">
      <c r="A69" s="64">
        <v>1</v>
      </c>
      <c r="B69" s="65" t="s">
        <v>240</v>
      </c>
      <c r="C69" s="66" t="s">
        <v>224</v>
      </c>
      <c r="D69" s="66" t="s">
        <v>225</v>
      </c>
      <c r="E69" s="65" t="s">
        <v>241</v>
      </c>
      <c r="F69" s="89" t="s">
        <v>227</v>
      </c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>
        <f t="shared" si="8"/>
        <v>35</v>
      </c>
      <c r="AD69" s="65">
        <v>0.05</v>
      </c>
      <c r="AE69" s="65">
        <f t="shared" si="9"/>
        <v>1.75</v>
      </c>
      <c r="AF69" s="65"/>
      <c r="AG69" s="65">
        <f t="shared" si="10"/>
        <v>40</v>
      </c>
      <c r="AH69" s="65">
        <v>0.05</v>
      </c>
      <c r="AI69" s="65">
        <f t="shared" si="11"/>
        <v>2</v>
      </c>
      <c r="AJ69" s="65"/>
      <c r="AL69" s="76"/>
    </row>
    <row r="70" spans="1:38" s="15" customFormat="1" ht="15" customHeight="1">
      <c r="A70" s="64">
        <v>6</v>
      </c>
      <c r="B70" s="65" t="s">
        <v>242</v>
      </c>
      <c r="C70" s="66" t="s">
        <v>220</v>
      </c>
      <c r="D70" s="66" t="s">
        <v>221</v>
      </c>
      <c r="E70" s="65" t="s">
        <v>243</v>
      </c>
      <c r="F70" s="89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>
        <f t="shared" si="8"/>
        <v>60</v>
      </c>
      <c r="AD70" s="65">
        <v>0.05</v>
      </c>
      <c r="AE70" s="65">
        <f t="shared" si="9"/>
        <v>3</v>
      </c>
      <c r="AF70" s="65"/>
      <c r="AG70" s="65">
        <f t="shared" si="10"/>
        <v>90</v>
      </c>
      <c r="AH70" s="65">
        <v>0.05</v>
      </c>
      <c r="AI70" s="65">
        <f t="shared" si="11"/>
        <v>4.5</v>
      </c>
      <c r="AJ70" s="65"/>
      <c r="AL70" s="76"/>
    </row>
    <row r="71" spans="1:38" s="15" customFormat="1" ht="15" customHeight="1">
      <c r="A71" s="64">
        <v>2</v>
      </c>
      <c r="B71" s="65" t="s">
        <v>244</v>
      </c>
      <c r="C71" s="66" t="s">
        <v>220</v>
      </c>
      <c r="D71" s="66" t="s">
        <v>221</v>
      </c>
      <c r="E71" s="65" t="s">
        <v>245</v>
      </c>
      <c r="F71" s="89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>
        <f t="shared" si="8"/>
        <v>40</v>
      </c>
      <c r="AD71" s="65">
        <v>0.05</v>
      </c>
      <c r="AE71" s="65">
        <f t="shared" si="9"/>
        <v>2</v>
      </c>
      <c r="AF71" s="65"/>
      <c r="AG71" s="65">
        <f t="shared" si="10"/>
        <v>50</v>
      </c>
      <c r="AH71" s="65">
        <v>0.05</v>
      </c>
      <c r="AI71" s="65">
        <f t="shared" si="11"/>
        <v>2.5</v>
      </c>
      <c r="AJ71" s="65"/>
      <c r="AL71" s="76"/>
    </row>
    <row r="72" spans="1:38" s="15" customFormat="1" ht="15" customHeight="1">
      <c r="A72" s="64">
        <v>1</v>
      </c>
      <c r="B72" s="66">
        <v>0</v>
      </c>
      <c r="C72" s="66" t="s">
        <v>228</v>
      </c>
      <c r="D72" s="66" t="s">
        <v>229</v>
      </c>
      <c r="E72" s="65" t="s">
        <v>246</v>
      </c>
      <c r="F72" s="89" t="s">
        <v>231</v>
      </c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>
        <f t="shared" si="8"/>
        <v>35</v>
      </c>
      <c r="AD72" s="65">
        <v>0.05</v>
      </c>
      <c r="AE72" s="65">
        <f t="shared" si="9"/>
        <v>1.75</v>
      </c>
      <c r="AF72" s="65"/>
      <c r="AG72" s="65">
        <f t="shared" si="10"/>
        <v>40</v>
      </c>
      <c r="AH72" s="65">
        <v>0.05</v>
      </c>
      <c r="AI72" s="65">
        <f t="shared" si="11"/>
        <v>2</v>
      </c>
      <c r="AJ72" s="65"/>
      <c r="AL72" s="76"/>
    </row>
    <row r="73" spans="1:38" s="15" customFormat="1" ht="15" customHeight="1">
      <c r="A73" s="64">
        <v>1</v>
      </c>
      <c r="B73" s="65" t="s">
        <v>247</v>
      </c>
      <c r="C73" s="66" t="s">
        <v>224</v>
      </c>
      <c r="D73" s="66" t="s">
        <v>225</v>
      </c>
      <c r="E73" s="65" t="s">
        <v>248</v>
      </c>
      <c r="F73" s="89" t="s">
        <v>227</v>
      </c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>
        <f t="shared" si="8"/>
        <v>35</v>
      </c>
      <c r="AD73" s="65">
        <v>0.05</v>
      </c>
      <c r="AE73" s="65">
        <f t="shared" si="9"/>
        <v>1.75</v>
      </c>
      <c r="AF73" s="65"/>
      <c r="AG73" s="65">
        <f t="shared" si="10"/>
        <v>40</v>
      </c>
      <c r="AH73" s="65">
        <v>0.05</v>
      </c>
      <c r="AI73" s="65">
        <f t="shared" si="11"/>
        <v>2</v>
      </c>
      <c r="AJ73" s="65"/>
      <c r="AL73" s="76"/>
    </row>
    <row r="74" spans="1:38" s="15" customFormat="1" ht="15" customHeight="1">
      <c r="A74" s="64">
        <v>1</v>
      </c>
      <c r="B74" s="65" t="s">
        <v>249</v>
      </c>
      <c r="C74" s="66" t="s">
        <v>250</v>
      </c>
      <c r="D74" s="66" t="s">
        <v>229</v>
      </c>
      <c r="E74" s="65" t="s">
        <v>251</v>
      </c>
      <c r="F74" s="89"/>
      <c r="G74" s="65"/>
      <c r="H74" s="65"/>
      <c r="I74" s="65"/>
      <c r="J74" s="65" t="s">
        <v>252</v>
      </c>
      <c r="K74" s="65" t="s">
        <v>229</v>
      </c>
      <c r="L74" s="65" t="s">
        <v>253</v>
      </c>
      <c r="M74" s="65"/>
      <c r="N74" s="65" t="s">
        <v>103</v>
      </c>
      <c r="O74" s="65" t="s">
        <v>254</v>
      </c>
      <c r="P74" s="65"/>
      <c r="Q74" s="65"/>
      <c r="R74" s="65"/>
      <c r="S74" s="65"/>
      <c r="T74" s="65" t="s">
        <v>229</v>
      </c>
      <c r="U74" s="65">
        <v>0.01</v>
      </c>
      <c r="V74" s="65"/>
      <c r="W74" s="65"/>
      <c r="X74" s="70">
        <v>0.05</v>
      </c>
      <c r="Y74" s="65"/>
      <c r="Z74" s="65" t="s">
        <v>249</v>
      </c>
      <c r="AA74" s="65" t="s">
        <v>255</v>
      </c>
      <c r="AB74" s="65" t="s">
        <v>256</v>
      </c>
      <c r="AC74" s="65">
        <f t="shared" si="8"/>
        <v>35</v>
      </c>
      <c r="AD74" s="65">
        <v>0.05</v>
      </c>
      <c r="AE74" s="65">
        <f t="shared" si="9"/>
        <v>1.75</v>
      </c>
      <c r="AF74" s="65"/>
      <c r="AG74" s="65">
        <f t="shared" si="10"/>
        <v>40</v>
      </c>
      <c r="AH74" s="65">
        <v>0.05</v>
      </c>
      <c r="AI74" s="65">
        <f t="shared" si="11"/>
        <v>2</v>
      </c>
      <c r="AJ74" s="65"/>
      <c r="AL74" s="76"/>
    </row>
    <row r="75" spans="1:38" s="15" customFormat="1" ht="15" customHeight="1">
      <c r="A75" s="64">
        <v>2</v>
      </c>
      <c r="B75" s="65" t="s">
        <v>257</v>
      </c>
      <c r="C75" s="66" t="s">
        <v>228</v>
      </c>
      <c r="D75" s="66" t="s">
        <v>229</v>
      </c>
      <c r="E75" s="65" t="s">
        <v>258</v>
      </c>
      <c r="F75" s="89" t="s">
        <v>231</v>
      </c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>
        <f t="shared" si="8"/>
        <v>40</v>
      </c>
      <c r="AD75" s="65">
        <v>0.05</v>
      </c>
      <c r="AE75" s="65">
        <f t="shared" si="9"/>
        <v>2</v>
      </c>
      <c r="AF75" s="65"/>
      <c r="AG75" s="65">
        <f t="shared" si="10"/>
        <v>50</v>
      </c>
      <c r="AH75" s="65">
        <v>0.05</v>
      </c>
      <c r="AI75" s="65">
        <f t="shared" si="11"/>
        <v>2.5</v>
      </c>
      <c r="AJ75" s="65"/>
      <c r="AL75" s="76"/>
    </row>
    <row r="76" spans="1:38" s="15" customFormat="1" ht="15" customHeight="1">
      <c r="A76" s="64">
        <v>7</v>
      </c>
      <c r="B76" s="65" t="s">
        <v>259</v>
      </c>
      <c r="C76" s="66" t="s">
        <v>220</v>
      </c>
      <c r="D76" s="66" t="s">
        <v>221</v>
      </c>
      <c r="E76" s="65" t="s">
        <v>260</v>
      </c>
      <c r="F76" s="89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>
        <f t="shared" si="8"/>
        <v>65</v>
      </c>
      <c r="AD76" s="65">
        <v>0.05</v>
      </c>
      <c r="AE76" s="65">
        <f t="shared" si="9"/>
        <v>3.25</v>
      </c>
      <c r="AF76" s="65"/>
      <c r="AG76" s="65">
        <f t="shared" si="10"/>
        <v>100</v>
      </c>
      <c r="AH76" s="65">
        <v>0.05</v>
      </c>
      <c r="AI76" s="65">
        <f t="shared" si="11"/>
        <v>5</v>
      </c>
      <c r="AJ76" s="65"/>
      <c r="AL76" s="76"/>
    </row>
    <row r="77" spans="1:38" s="15" customFormat="1" ht="15" customHeight="1">
      <c r="A77" s="64">
        <v>2</v>
      </c>
      <c r="B77" s="65" t="s">
        <v>261</v>
      </c>
      <c r="C77" s="66" t="s">
        <v>228</v>
      </c>
      <c r="D77" s="66" t="s">
        <v>229</v>
      </c>
      <c r="E77" s="65" t="s">
        <v>262</v>
      </c>
      <c r="F77" s="89" t="s">
        <v>231</v>
      </c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>
        <f t="shared" si="8"/>
        <v>40</v>
      </c>
      <c r="AD77" s="65">
        <v>0.05</v>
      </c>
      <c r="AE77" s="65">
        <f t="shared" si="9"/>
        <v>2</v>
      </c>
      <c r="AF77" s="65"/>
      <c r="AG77" s="65">
        <f t="shared" si="10"/>
        <v>50</v>
      </c>
      <c r="AH77" s="65">
        <v>0.05</v>
      </c>
      <c r="AI77" s="65">
        <f t="shared" si="11"/>
        <v>2.5</v>
      </c>
      <c r="AJ77" s="65"/>
      <c r="AL77" s="76"/>
    </row>
    <row r="78" spans="1:38" s="15" customFormat="1" ht="15" customHeight="1">
      <c r="A78" s="64">
        <v>2</v>
      </c>
      <c r="B78" s="65" t="s">
        <v>263</v>
      </c>
      <c r="C78" s="66" t="s">
        <v>224</v>
      </c>
      <c r="D78" s="66" t="s">
        <v>225</v>
      </c>
      <c r="E78" s="65" t="s">
        <v>264</v>
      </c>
      <c r="F78" s="89" t="s">
        <v>227</v>
      </c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>
        <f t="shared" si="8"/>
        <v>40</v>
      </c>
      <c r="AD78" s="65">
        <v>0.05</v>
      </c>
      <c r="AE78" s="65">
        <f t="shared" si="9"/>
        <v>2</v>
      </c>
      <c r="AF78" s="65"/>
      <c r="AG78" s="65">
        <f t="shared" si="10"/>
        <v>50</v>
      </c>
      <c r="AH78" s="65">
        <v>0.05</v>
      </c>
      <c r="AI78" s="65">
        <f t="shared" si="11"/>
        <v>2.5</v>
      </c>
      <c r="AJ78" s="65"/>
      <c r="AL78" s="76"/>
    </row>
    <row r="79" spans="1:38" s="15" customFormat="1" ht="15" customHeight="1">
      <c r="A79" s="64">
        <v>2</v>
      </c>
      <c r="B79" s="65" t="s">
        <v>265</v>
      </c>
      <c r="C79" s="66" t="s">
        <v>220</v>
      </c>
      <c r="D79" s="66" t="s">
        <v>221</v>
      </c>
      <c r="E79" s="65" t="s">
        <v>266</v>
      </c>
      <c r="F79" s="89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>
        <f t="shared" si="8"/>
        <v>40</v>
      </c>
      <c r="AD79" s="65">
        <v>0.05</v>
      </c>
      <c r="AE79" s="65">
        <f t="shared" si="9"/>
        <v>2</v>
      </c>
      <c r="AF79" s="65"/>
      <c r="AG79" s="65">
        <f t="shared" si="10"/>
        <v>50</v>
      </c>
      <c r="AH79" s="65">
        <v>0.05</v>
      </c>
      <c r="AI79" s="65">
        <f t="shared" si="11"/>
        <v>2.5</v>
      </c>
      <c r="AJ79" s="65"/>
      <c r="AL79" s="76"/>
    </row>
    <row r="80" spans="1:38" s="15" customFormat="1" ht="15" customHeight="1">
      <c r="A80" s="64">
        <v>1</v>
      </c>
      <c r="B80" s="65" t="s">
        <v>267</v>
      </c>
      <c r="C80" s="66" t="s">
        <v>228</v>
      </c>
      <c r="D80" s="66" t="s">
        <v>229</v>
      </c>
      <c r="E80" s="65" t="s">
        <v>268</v>
      </c>
      <c r="F80" s="89" t="s">
        <v>231</v>
      </c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>
        <f t="shared" si="8"/>
        <v>35</v>
      </c>
      <c r="AD80" s="65">
        <v>0.05</v>
      </c>
      <c r="AE80" s="65">
        <f t="shared" si="9"/>
        <v>1.75</v>
      </c>
      <c r="AF80" s="65"/>
      <c r="AG80" s="65">
        <f t="shared" si="10"/>
        <v>40</v>
      </c>
      <c r="AH80" s="65">
        <v>0.05</v>
      </c>
      <c r="AI80" s="65">
        <f t="shared" si="11"/>
        <v>2</v>
      </c>
      <c r="AJ80" s="65"/>
      <c r="AL80" s="76"/>
    </row>
    <row r="81" spans="1:38" s="15" customFormat="1" ht="15" customHeight="1">
      <c r="A81" s="64">
        <v>1</v>
      </c>
      <c r="B81" s="65" t="s">
        <v>269</v>
      </c>
      <c r="C81" s="66" t="s">
        <v>220</v>
      </c>
      <c r="D81" s="66" t="s">
        <v>221</v>
      </c>
      <c r="E81" s="65" t="s">
        <v>270</v>
      </c>
      <c r="F81" s="89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>
        <f t="shared" si="8"/>
        <v>35</v>
      </c>
      <c r="AD81" s="65">
        <v>0.05</v>
      </c>
      <c r="AE81" s="65">
        <f t="shared" si="9"/>
        <v>1.75</v>
      </c>
      <c r="AF81" s="65"/>
      <c r="AG81" s="65">
        <f t="shared" si="10"/>
        <v>40</v>
      </c>
      <c r="AH81" s="65">
        <v>0.05</v>
      </c>
      <c r="AI81" s="65">
        <f t="shared" si="11"/>
        <v>2</v>
      </c>
      <c r="AJ81" s="65"/>
      <c r="AL81" s="76"/>
    </row>
    <row r="82" spans="1:38" s="15" customFormat="1" ht="15" customHeight="1">
      <c r="A82" s="64">
        <v>4</v>
      </c>
      <c r="B82" s="65" t="s">
        <v>271</v>
      </c>
      <c r="C82" s="66" t="s">
        <v>224</v>
      </c>
      <c r="D82" s="66" t="s">
        <v>225</v>
      </c>
      <c r="E82" s="65" t="s">
        <v>272</v>
      </c>
      <c r="F82" s="89" t="s">
        <v>227</v>
      </c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>
        <f t="shared" si="8"/>
        <v>50</v>
      </c>
      <c r="AD82" s="65">
        <v>0.05</v>
      </c>
      <c r="AE82" s="65">
        <f t="shared" si="9"/>
        <v>2.5</v>
      </c>
      <c r="AF82" s="65"/>
      <c r="AG82" s="65">
        <f t="shared" si="10"/>
        <v>70</v>
      </c>
      <c r="AH82" s="65">
        <v>0.05</v>
      </c>
      <c r="AI82" s="65">
        <f t="shared" si="11"/>
        <v>3.5</v>
      </c>
      <c r="AJ82" s="65"/>
      <c r="AL82" s="76"/>
    </row>
    <row r="83" spans="1:38" ht="15" customHeight="1">
      <c r="B83" s="34"/>
      <c r="C83" s="35"/>
      <c r="D83" s="35"/>
      <c r="E83" s="34"/>
      <c r="F83" s="8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</row>
    <row r="84" spans="1:38" s="16" customFormat="1" ht="15" customHeight="1">
      <c r="A84" s="16">
        <v>1</v>
      </c>
      <c r="B84" s="68" t="s">
        <v>273</v>
      </c>
      <c r="C84" s="69" t="s">
        <v>51</v>
      </c>
      <c r="D84" s="69" t="s">
        <v>52</v>
      </c>
      <c r="E84" s="68" t="s">
        <v>274</v>
      </c>
      <c r="F84" s="90" t="s">
        <v>54</v>
      </c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L84" s="77"/>
    </row>
    <row r="85" spans="1:38" s="16" customFormat="1" ht="15" customHeight="1">
      <c r="A85" s="16">
        <v>1</v>
      </c>
      <c r="B85" s="68" t="s">
        <v>273</v>
      </c>
      <c r="C85" s="69" t="s">
        <v>228</v>
      </c>
      <c r="D85" s="69" t="s">
        <v>229</v>
      </c>
      <c r="E85" s="68" t="s">
        <v>275</v>
      </c>
      <c r="F85" s="90" t="s">
        <v>231</v>
      </c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L85" s="77"/>
    </row>
    <row r="86" spans="1:38" ht="15" customHeight="1">
      <c r="B86" s="34"/>
      <c r="C86" s="35"/>
      <c r="D86" s="35"/>
      <c r="E86" s="34"/>
      <c r="F86" s="8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106" t="s">
        <v>276</v>
      </c>
      <c r="AD86" s="106"/>
      <c r="AE86" s="34">
        <f>SUM(AE2:AE85)</f>
        <v>877.75</v>
      </c>
      <c r="AF86" s="34"/>
      <c r="AG86" s="106" t="s">
        <v>276</v>
      </c>
      <c r="AH86" s="106"/>
      <c r="AI86" s="34">
        <f>SUM(AI2:AI85)</f>
        <v>1590.5</v>
      </c>
      <c r="AJ86" s="34"/>
      <c r="AL86" s="78"/>
    </row>
  </sheetData>
  <mergeCells count="2">
    <mergeCell ref="AC86:AD86"/>
    <mergeCell ref="AG86:AH86"/>
  </mergeCells>
  <hyperlinks>
    <hyperlink ref="AN31" r:id="rId1" xr:uid="{D7B24879-7564-4D7D-8CB8-8DEB14EEBD10}"/>
    <hyperlink ref="AO31" r:id="rId2" xr:uid="{6AF84196-2E1F-4744-9E35-6EFD0A5DB4F0}"/>
    <hyperlink ref="AN4" r:id="rId3" xr:uid="{FC0E7B30-F177-4077-A1B4-FF1CBAED508F}"/>
    <hyperlink ref="AN2" r:id="rId4" xr:uid="{4413FB81-1FB9-41A1-A30F-B9888C1BB418}"/>
  </hyperlinks>
  <pageMargins left="0.69930555555555596" right="0.69930555555555596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Stovetop-v1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Torres</dc:creator>
  <cp:lastModifiedBy>Jose Torres</cp:lastModifiedBy>
  <dcterms:created xsi:type="dcterms:W3CDTF">2018-12-21T07:41:00Z</dcterms:created>
  <dcterms:modified xsi:type="dcterms:W3CDTF">2019-01-03T08:40:08Z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