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pescubogdan/Desktop/Proiect Excel /"/>
    </mc:Choice>
  </mc:AlternateContent>
  <xr:revisionPtr revIDLastSave="0" documentId="13_ncr:1_{3CEECA54-3A65-6E4D-A2DC-D25621B91D11}" xr6:coauthVersionLast="47" xr6:coauthVersionMax="47" xr10:uidLastSave="{00000000-0000-0000-0000-000000000000}"/>
  <bookViews>
    <workbookView xWindow="0" yWindow="0" windowWidth="28800" windowHeight="18000" activeTab="3" xr2:uid="{42140528-FAAC-B744-89B8-4B7002A3053A}"/>
  </bookViews>
  <sheets>
    <sheet name="Dataset" sheetId="5" r:id="rId1"/>
    <sheet name="Pivottables" sheetId="7" r:id="rId2"/>
    <sheet name="Income Sources " sheetId="1" r:id="rId3"/>
    <sheet name="Geographically" sheetId="2" r:id="rId4"/>
  </sheets>
  <definedNames>
    <definedName name="Slicer_Year">#N/A</definedName>
    <definedName name="Slicer_Year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D17" i="7" l="1"/>
  <c r="BE17" i="7" s="1"/>
  <c r="B18" i="7"/>
  <c r="C18" i="7"/>
  <c r="D18" i="7"/>
  <c r="E18" i="7"/>
  <c r="B19" i="7"/>
  <c r="C19" i="7"/>
  <c r="D19" i="7"/>
  <c r="E19" i="7"/>
  <c r="B20" i="7"/>
  <c r="C20" i="7"/>
  <c r="D20" i="7"/>
  <c r="E20" i="7"/>
  <c r="B21" i="7"/>
  <c r="C21" i="7"/>
  <c r="D21" i="7"/>
  <c r="E21" i="7"/>
  <c r="B22" i="7"/>
  <c r="C22" i="7"/>
  <c r="D22" i="7"/>
  <c r="E22" i="7"/>
  <c r="B23" i="7"/>
  <c r="C23" i="7"/>
  <c r="D23" i="7"/>
  <c r="E23" i="7"/>
  <c r="O18" i="7"/>
  <c r="O19" i="7"/>
  <c r="O20" i="7"/>
  <c r="O21" i="7"/>
  <c r="O22" i="7"/>
  <c r="O23" i="7"/>
  <c r="N19" i="7"/>
  <c r="N20" i="7"/>
  <c r="N21" i="7"/>
  <c r="N22" i="7"/>
  <c r="N23" i="7"/>
  <c r="N18" i="7"/>
  <c r="AW16" i="7"/>
  <c r="AX16" i="7"/>
  <c r="AW17" i="7"/>
  <c r="AX17" i="7"/>
  <c r="AW18" i="7"/>
  <c r="AX18" i="7"/>
  <c r="AW19" i="7"/>
  <c r="AX19" i="7"/>
  <c r="AW20" i="7"/>
  <c r="AX20" i="7"/>
  <c r="AW21" i="7"/>
  <c r="AX21" i="7"/>
  <c r="AW22" i="7"/>
  <c r="AX22" i="7"/>
  <c r="AW23" i="7"/>
  <c r="AX23" i="7"/>
  <c r="AW24" i="7"/>
  <c r="AX24" i="7"/>
  <c r="AW25" i="7"/>
  <c r="AX25" i="7"/>
  <c r="AW26" i="7"/>
  <c r="AX26" i="7"/>
  <c r="AW27" i="7"/>
  <c r="AX27" i="7"/>
  <c r="AW28" i="7"/>
  <c r="AX28" i="7"/>
  <c r="AW29" i="7"/>
  <c r="AX29" i="7"/>
  <c r="AW30" i="7"/>
  <c r="AX30" i="7"/>
  <c r="AW31" i="7"/>
  <c r="AX31" i="7"/>
  <c r="AW32" i="7"/>
  <c r="AX32" i="7"/>
  <c r="AW33" i="7"/>
  <c r="AX33" i="7"/>
  <c r="AW34" i="7"/>
  <c r="AX34" i="7"/>
  <c r="AW35" i="7"/>
  <c r="AX35" i="7"/>
  <c r="AW15" i="7"/>
  <c r="AX15" i="7"/>
  <c r="AX7" i="7"/>
  <c r="AX8" i="7"/>
  <c r="AW8" i="7"/>
  <c r="AW7" i="7"/>
  <c r="AK8" i="7"/>
  <c r="U6" i="7"/>
  <c r="U7" i="7"/>
  <c r="U8" i="7"/>
  <c r="U9" i="7"/>
  <c r="U10" i="7"/>
  <c r="U11" i="7"/>
  <c r="T6" i="7"/>
  <c r="T7" i="7"/>
  <c r="T8" i="7"/>
  <c r="T9" i="7"/>
  <c r="T10" i="7"/>
  <c r="T11" i="7"/>
  <c r="Q7" i="7"/>
  <c r="Q8" i="7"/>
  <c r="Q11" i="7"/>
  <c r="R11" i="7" s="1"/>
  <c r="Q10" i="7"/>
  <c r="Q9" i="7"/>
  <c r="Q6" i="7"/>
  <c r="AP8" i="7"/>
  <c r="Y8" i="7"/>
  <c r="N31" i="7"/>
  <c r="K19" i="7"/>
  <c r="BD18" i="7" l="1"/>
  <c r="BB18" i="7"/>
  <c r="BA18" i="7"/>
  <c r="BC18" i="7"/>
  <c r="S36" i="7"/>
  <c r="M31" i="7"/>
  <c r="R36" i="7" s="1"/>
  <c r="Z8" i="7"/>
  <c r="S10" i="7"/>
  <c r="S9" i="7"/>
  <c r="S6" i="7"/>
  <c r="S8" i="7"/>
  <c r="S7" i="7"/>
  <c r="S11" i="7"/>
  <c r="R10" i="7"/>
  <c r="R9" i="7"/>
  <c r="R6" i="7"/>
  <c r="R8" i="7"/>
  <c r="R7" i="7"/>
</calcChain>
</file>

<file path=xl/sharedStrings.xml><?xml version="1.0" encoding="utf-8"?>
<sst xmlns="http://schemas.openxmlformats.org/spreadsheetml/2006/main" count="3803" uniqueCount="82">
  <si>
    <t xml:space="preserve"> </t>
  </si>
  <si>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</si>
  <si>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</si>
  <si>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</si>
  <si>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</si>
  <si>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</si>
  <si>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</si>
  <si>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</si>
  <si>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</si>
  <si>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</si>
  <si>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</si>
  <si>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</si>
  <si>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</si>
  <si>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</si>
  <si>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</si>
  <si>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</si>
  <si>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</si>
  <si>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</si>
  <si>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</si>
  <si>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</si>
  <si>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</si>
  <si>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</si>
  <si>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</si>
  <si>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</si>
  <si>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</si>
  <si>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</si>
  <si>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</si>
  <si>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</si>
  <si>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</si>
  <si>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</si>
  <si>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</si>
  <si>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</si>
  <si>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</si>
  <si>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</si>
  <si>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</si>
  <si>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</si>
  <si>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</si>
  <si>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</si>
  <si>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</si>
  <si>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</si>
  <si>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</si>
  <si>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</si>
  <si>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</si>
  <si>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</si>
  <si>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</si>
  <si>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</si>
  <si>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</si>
  <si>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Income2</t>
  </si>
  <si>
    <t>X</t>
  </si>
  <si>
    <t>Y</t>
  </si>
  <si>
    <t>Amount</t>
  </si>
  <si>
    <t>Max</t>
  </si>
  <si>
    <t>Without Max</t>
  </si>
  <si>
    <t>Sum of Target Income</t>
  </si>
  <si>
    <t>Target</t>
  </si>
  <si>
    <t>Sum of Counts</t>
  </si>
  <si>
    <t>Sum of Counts2</t>
  </si>
  <si>
    <t>Count</t>
  </si>
  <si>
    <t>Count %</t>
  </si>
  <si>
    <t>Avg. Income on Month</t>
  </si>
  <si>
    <t>Sum of operating profit</t>
  </si>
  <si>
    <t>Operating Profits</t>
  </si>
  <si>
    <t>Country</t>
  </si>
  <si>
    <t>Egypt</t>
  </si>
  <si>
    <t>USA</t>
  </si>
  <si>
    <t>Russia</t>
  </si>
  <si>
    <t>United Kingdom</t>
  </si>
  <si>
    <t>Brazil</t>
  </si>
  <si>
    <t>Canada</t>
  </si>
  <si>
    <t>Sum of Amount</t>
  </si>
  <si>
    <t>Sum of Amount2</t>
  </si>
  <si>
    <t xml:space="preserve">   </t>
  </si>
  <si>
    <t>Total sales</t>
  </si>
  <si>
    <t>Sum of Target</t>
  </si>
  <si>
    <t>Remaning Precantage</t>
  </si>
  <si>
    <t>Actual</t>
  </si>
  <si>
    <t>Non-highest</t>
  </si>
  <si>
    <t>Highest Country</t>
  </si>
  <si>
    <t>Payroll Taxes</t>
  </si>
  <si>
    <t>Property Taxes</t>
  </si>
  <si>
    <t>Excis Taxes</t>
  </si>
  <si>
    <t>Total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</si>
</sst>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_ ;_ * \(#,##0.00\)_ ;_ * &quot;-&quot;??_)_ ;_ @_ "/>
    <numFmt numFmtId="164" formatCode="_(* #,##0_);_(* \(#,##0\);_(* &quot;-&quot;??_);_(@_)"/>
    <numFmt numFmtId="165" formatCode="_ * #,##0_)_ ;_ * \(#,##0\)_ ;_ * &quot;-&quot;??_)_ ;_ @_ "/>
    <numFmt numFmtId="166" formatCode="_([$$-409]* #,##0_);_([$$-409]* \(#,##0\);_([$$-409]* &quot;-&quot;??_);_(@_)"/>
  </numFmts>
  <fonts count="22" x14ac:knownFonts="1">
    <font>
      <sz val="12"/>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b/>
      <sz val="11"/>
      <color theme="0"/>
      <name val="Arial"/>
      <family val="2"/>
    </font>
    <font>
      <sz val="11"/>
      <color theme="1"/>
      <name val="Arial"/>
      <family val="2"/>
    </font>
    <font>
      <sz val="12"/>
      <color theme="1" tint="0.34998626667073579"/>
      <name val="Calibri"/>
      <family val="2"/>
      <scheme val="minor"/>
    </font>
    <font>
      <sz val="11"/>
      <color theme="0"/>
      <name val="Arial"/>
      <family val="2"/>
    </font>
    <font>
      <sz val="11"/>
      <color theme="6" tint="-0.249977111117893"/>
      <name val="Arial"/>
      <family val="2"/>
    </font>
    <font>
      <sz val="12"/>
      <color theme="1"/>
      <name val="Avenir Book"/>
      <family val="2"/>
    </font>
    <font>
      <sz val="12"/>
      <color theme="0"/>
      <name val="Avenir Book"/>
      <family val="2"/>
    </font>
    <font>
      <sz val="16"/>
      <color theme="0"/>
      <name val="Avenir Book"/>
      <family val="2"/>
    </font>
    <font>
      <sz val="14"/>
      <color theme="1" tint="0.34998626667073579"/>
      <name val="Calibri"/>
      <family val="2"/>
      <scheme val="minor"/>
    </font>
    <font>
      <sz val="14"/>
      <color theme="1"/>
      <name val="Calibri"/>
      <family val="2"/>
      <scheme val="minor"/>
    </font>
    <font>
      <sz val="20"/>
      <color rgb="FF02FF8F"/>
      <name val="Calibri"/>
      <family val="2"/>
      <scheme val="minor"/>
    </font>
    <font>
      <sz val="20"/>
      <color rgb="FF11A25C"/>
      <name val="Calibri"/>
      <family val="2"/>
      <scheme val="minor"/>
    </font>
    <font>
      <sz val="20"/>
      <color rgb="FFA9580B"/>
      <name val="Calibri"/>
      <family val="2"/>
      <scheme val="minor"/>
    </font>
    <font>
      <sz val="20"/>
      <color rgb="FFFF0000"/>
      <name val="Calibri"/>
      <family val="2"/>
      <scheme val="minor"/>
    </font>
    <font>
      <sz val="20"/>
      <color theme="7"/>
      <name val="Calibri"/>
      <family val="2"/>
      <scheme val="minor"/>
    </font>
    <font>
      <sz val="20"/>
      <color rgb="FF0E6A3C"/>
      <name val="Calibri"/>
      <family val="2"/>
      <scheme val="minor"/>
    </font>
    <font>
      <sz val="20"/>
      <color rgb="FF780A07"/>
      <name val="Calibri"/>
      <family val="2"/>
      <scheme val="minor"/>
    </font>
    <font>
      <sz val="20"/>
      <color rgb="FF0E6338"/>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5A2BCB"/>
        <bgColor indexed="64"/>
      </patternFill>
    </fill>
    <fill>
      <patternFill patternType="solid">
        <fgColor rgb="FF006466"/>
        <bgColor indexed="64"/>
      </patternFill>
    </fill>
    <fill>
      <patternFill patternType="solid">
        <fgColor rgb="FFCC0E62"/>
        <bgColor indexed="64"/>
      </patternFill>
    </fill>
    <fill>
      <patternFill patternType="solid">
        <fgColor rgb="FF00AEEF"/>
        <bgColor indexed="64"/>
      </patternFill>
    </fill>
    <fill>
      <patternFill patternType="solid">
        <fgColor theme="2"/>
        <bgColor indexed="64"/>
      </patternFill>
    </fill>
    <fill>
      <patternFill patternType="solid">
        <fgColor rgb="FFFFEA70"/>
        <bgColor indexed="64"/>
      </patternFill>
    </fill>
    <fill>
      <patternFill patternType="solid">
        <fgColor rgb="FF070E0A"/>
        <bgColor indexed="64"/>
      </patternFill>
    </fill>
    <fill>
      <patternFill patternType="solid">
        <fgColor rgb="FF00B050"/>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7">
    <xf numFmtId="0" fontId="0" fillId="0" borderId="0" xfId="0"/>
    <xf numFmtId="0" fontId="0" fillId="2" borderId="0" xfId="0" applyFill="1"/>
    <xf numFmtId="0" fontId="4" fillId="3"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0" fillId="0" borderId="0" xfId="0" pivotButton="1"/>
    <xf numFmtId="0" fontId="6" fillId="0" borderId="0" xfId="0" applyFont="1"/>
    <xf numFmtId="0" fontId="6" fillId="0" borderId="0" xfId="0" applyFont="1" applyAlignment="1">
      <alignment horizontal="left"/>
    </xf>
    <xf numFmtId="0" fontId="6" fillId="0" borderId="0" xfId="0" applyNumberFormat="1" applyFont="1"/>
    <xf numFmtId="10" fontId="6" fillId="0" borderId="0" xfId="0" applyNumberFormat="1" applyFont="1"/>
    <xf numFmtId="0" fontId="2" fillId="4" borderId="0" xfId="0" applyFont="1" applyFill="1" applyAlignment="1">
      <alignment horizontal="center" vertical="center"/>
    </xf>
    <xf numFmtId="165" fontId="6" fillId="0" borderId="0" xfId="1" applyNumberFormat="1" applyFont="1"/>
    <xf numFmtId="0" fontId="0" fillId="0" borderId="0" xfId="0" applyAlignment="1">
      <alignment horizontal="center"/>
    </xf>
    <xf numFmtId="9" fontId="6" fillId="0" borderId="0" xfId="2" applyFont="1"/>
    <xf numFmtId="165" fontId="6" fillId="0" borderId="0" xfId="0" applyNumberFormat="1" applyFont="1"/>
    <xf numFmtId="0" fontId="0" fillId="0" borderId="0" xfId="0" applyBorder="1"/>
    <xf numFmtId="0" fontId="0" fillId="0" borderId="0" xfId="0" applyBorder="1" applyAlignment="1">
      <alignment horizontal="center"/>
    </xf>
    <xf numFmtId="165" fontId="0" fillId="0" borderId="0" xfId="1" applyNumberFormat="1" applyFont="1" applyBorder="1"/>
    <xf numFmtId="165" fontId="0" fillId="0" borderId="0" xfId="1" applyNumberFormat="1" applyFont="1" applyBorder="1" applyAlignment="1">
      <alignment horizontal="center" vertical="center"/>
    </xf>
    <xf numFmtId="9" fontId="0" fillId="0" borderId="0" xfId="2" applyFont="1" applyBorder="1"/>
    <xf numFmtId="0" fontId="6" fillId="0" borderId="0" xfId="0" applyFont="1" applyBorder="1"/>
    <xf numFmtId="0" fontId="6" fillId="0" borderId="0" xfId="0" applyFont="1" applyBorder="1" applyAlignment="1">
      <alignment horizontal="center"/>
    </xf>
    <xf numFmtId="165" fontId="6" fillId="0" borderId="0" xfId="1" applyNumberFormat="1" applyFont="1" applyBorder="1"/>
    <xf numFmtId="0" fontId="6" fillId="0" borderId="1" xfId="0" applyFont="1" applyBorder="1"/>
    <xf numFmtId="0" fontId="6" fillId="0" borderId="1" xfId="0" applyFont="1" applyBorder="1" applyAlignment="1">
      <alignment horizontal="center"/>
    </xf>
    <xf numFmtId="165" fontId="6" fillId="0" borderId="1" xfId="1" applyNumberFormat="1" applyFont="1" applyBorder="1"/>
    <xf numFmtId="165" fontId="0" fillId="0" borderId="1" xfId="1" applyNumberFormat="1" applyFont="1" applyBorder="1" applyAlignment="1">
      <alignment horizontal="center" vertical="center"/>
    </xf>
    <xf numFmtId="165" fontId="0" fillId="0" borderId="1" xfId="1" applyNumberFormat="1" applyFont="1" applyBorder="1"/>
    <xf numFmtId="9" fontId="0" fillId="0" borderId="1" xfId="2" applyFont="1" applyBorder="1"/>
    <xf numFmtId="0" fontId="3" fillId="2" borderId="0" xfId="0" applyFont="1" applyFill="1"/>
    <xf numFmtId="0" fontId="0" fillId="0" borderId="0" xfId="0" applyAlignment="1">
      <alignment horizontal="left" indent="1"/>
    </xf>
    <xf numFmtId="9" fontId="6" fillId="0" borderId="0" xfId="2" applyNumberFormat="1" applyFont="1"/>
    <xf numFmtId="0" fontId="7" fillId="5" borderId="0" xfId="0" applyFont="1" applyFill="1" applyAlignment="1">
      <alignment horizontal="center" vertical="center"/>
    </xf>
    <xf numFmtId="0" fontId="4" fillId="5" borderId="0" xfId="0" applyFont="1" applyFill="1" applyAlignment="1">
      <alignment horizontal="center" vertical="center"/>
    </xf>
    <xf numFmtId="0" fontId="5" fillId="0" borderId="0" xfId="0" applyFont="1" applyAlignment="1">
      <alignment horizontal="center" vertical="center"/>
    </xf>
    <xf numFmtId="1" fontId="8" fillId="0" borderId="0" xfId="0" applyNumberFormat="1" applyFont="1" applyAlignment="1">
      <alignment horizontal="center" vertical="center"/>
    </xf>
    <xf numFmtId="1" fontId="5" fillId="0" borderId="0" xfId="0" applyNumberFormat="1" applyFont="1" applyAlignment="1">
      <alignment horizontal="center" vertical="center"/>
    </xf>
    <xf numFmtId="0" fontId="0" fillId="6" borderId="0" xfId="0" applyFont="1" applyFill="1"/>
    <xf numFmtId="166" fontId="0" fillId="0" borderId="1" xfId="1" applyNumberFormat="1" applyFont="1" applyBorder="1"/>
    <xf numFmtId="0" fontId="9" fillId="7" borderId="0" xfId="0" applyFont="1" applyFill="1" applyAlignment="1">
      <alignment horizontal="left"/>
    </xf>
    <xf numFmtId="0" fontId="9" fillId="7" borderId="0" xfId="0" applyNumberFormat="1" applyFont="1" applyFill="1"/>
    <xf numFmtId="10" fontId="9" fillId="7" borderId="0" xfId="0" applyNumberFormat="1" applyFont="1" applyFill="1"/>
    <xf numFmtId="0" fontId="0" fillId="7" borderId="0" xfId="0" applyFont="1" applyFill="1" applyAlignment="1">
      <alignment horizontal="left"/>
    </xf>
    <xf numFmtId="0" fontId="0" fillId="7" borderId="0" xfId="0" applyNumberFormat="1" applyFont="1" applyFill="1"/>
    <xf numFmtId="10" fontId="0" fillId="7" borderId="0" xfId="0" applyNumberFormat="1" applyFont="1" applyFill="1"/>
    <xf numFmtId="0" fontId="0" fillId="8" borderId="0" xfId="0" applyFill="1"/>
    <xf numFmtId="0" fontId="0" fillId="8" borderId="0" xfId="0" applyFill="1" applyAlignment="1">
      <alignment horizontal="center"/>
    </xf>
    <xf numFmtId="0" fontId="10" fillId="9" borderId="2" xfId="0" applyFont="1" applyFill="1" applyBorder="1"/>
    <xf numFmtId="9" fontId="10" fillId="9" borderId="9" xfId="2" applyFont="1" applyFill="1" applyBorder="1"/>
    <xf numFmtId="0" fontId="10" fillId="9" borderId="4" xfId="0" applyFont="1" applyFill="1" applyBorder="1"/>
    <xf numFmtId="9" fontId="10" fillId="9" borderId="0" xfId="2" applyFont="1" applyFill="1" applyBorder="1"/>
    <xf numFmtId="0" fontId="10" fillId="9" borderId="6" xfId="0" applyFont="1" applyFill="1" applyBorder="1"/>
    <xf numFmtId="9" fontId="10" fillId="9" borderId="1" xfId="2" applyFont="1" applyFill="1" applyBorder="1"/>
    <xf numFmtId="165" fontId="11" fillId="9" borderId="3" xfId="1" applyNumberFormat="1" applyFont="1" applyFill="1" applyBorder="1"/>
    <xf numFmtId="165" fontId="11" fillId="9" borderId="5" xfId="1" applyNumberFormat="1" applyFont="1" applyFill="1" applyBorder="1"/>
    <xf numFmtId="165" fontId="11" fillId="9" borderId="7" xfId="1" applyNumberFormat="1" applyFont="1" applyFill="1" applyBorder="1"/>
    <xf numFmtId="0" fontId="0" fillId="10" borderId="3" xfId="0" applyFont="1" applyFill="1" applyBorder="1"/>
    <xf numFmtId="0" fontId="12" fillId="0" borderId="4" xfId="0" applyFont="1" applyBorder="1" applyAlignment="1">
      <alignment horizontal="left"/>
    </xf>
    <xf numFmtId="0" fontId="13" fillId="0" borderId="4" xfId="0" applyFont="1" applyBorder="1" applyAlignment="1">
      <alignment horizontal="left"/>
    </xf>
    <xf numFmtId="0" fontId="13" fillId="0" borderId="6" xfId="0" applyFont="1" applyBorder="1" applyAlignment="1">
      <alignment horizontal="left"/>
    </xf>
    <xf numFmtId="0" fontId="0" fillId="10" borderId="2" xfId="0" applyFont="1" applyFill="1" applyBorder="1"/>
    <xf numFmtId="0" fontId="0" fillId="11" borderId="0" xfId="0" applyFont="1" applyFill="1" applyBorder="1"/>
    <xf numFmtId="0" fontId="6" fillId="0" borderId="8" xfId="0" applyFont="1" applyBorder="1"/>
    <xf numFmtId="0" fontId="6" fillId="0" borderId="0" xfId="0" applyFont="1" applyFill="1" applyBorder="1"/>
    <xf numFmtId="0" fontId="0" fillId="0" borderId="0" xfId="0" applyFont="1" applyFill="1" applyBorder="1"/>
    <xf numFmtId="0" fontId="12" fillId="0" borderId="0" xfId="0" applyFont="1" applyFill="1" applyBorder="1" applyAlignment="1">
      <alignment horizontal="left"/>
    </xf>
    <xf numFmtId="0" fontId="14" fillId="0" borderId="0" xfId="0" applyFont="1" applyFill="1" applyBorder="1" applyAlignment="1">
      <alignment horizontal="center"/>
    </xf>
    <xf numFmtId="0" fontId="19" fillId="0" borderId="0" xfId="0" applyFont="1" applyFill="1" applyBorder="1"/>
    <xf numFmtId="0" fontId="18" fillId="0" borderId="0" xfId="0" applyFont="1" applyFill="1" applyBorder="1"/>
    <xf numFmtId="0" fontId="16" fillId="0" borderId="0" xfId="0" applyFont="1" applyFill="1" applyBorder="1"/>
    <xf numFmtId="0" fontId="13" fillId="0" borderId="0" xfId="0" applyFont="1" applyFill="1" applyBorder="1" applyAlignment="1">
      <alignment horizontal="left"/>
    </xf>
    <xf numFmtId="0" fontId="14" fillId="0" borderId="0" xfId="0" applyFont="1" applyFill="1" applyBorder="1"/>
    <xf numFmtId="0" fontId="15" fillId="0" borderId="0" xfId="0" applyFont="1" applyFill="1" applyBorder="1"/>
    <xf numFmtId="0" fontId="18" fillId="0" borderId="0" xfId="0" applyFont="1" applyFill="1" applyBorder="1" applyAlignment="1">
      <alignment horizontal="center"/>
    </xf>
    <xf numFmtId="0" fontId="16" fillId="0" borderId="0" xfId="0" applyFont="1" applyFill="1" applyBorder="1" applyAlignment="1">
      <alignment horizontal="center"/>
    </xf>
    <xf numFmtId="0" fontId="0" fillId="0" borderId="0" xfId="0" applyFill="1" applyBorder="1"/>
    <xf numFmtId="0" fontId="14" fillId="0" borderId="4" xfId="0" applyFont="1" applyBorder="1" applyAlignment="1">
      <alignment horizontal="center" vertical="center"/>
    </xf>
    <xf numFmtId="0" fontId="14" fillId="0" borderId="4" xfId="0" applyFont="1" applyBorder="1" applyAlignment="1">
      <alignment vertical="center"/>
    </xf>
    <xf numFmtId="0" fontId="14" fillId="0" borderId="6" xfId="0" applyFont="1" applyBorder="1" applyAlignment="1">
      <alignment vertical="center"/>
    </xf>
    <xf numFmtId="0" fontId="20" fillId="0" borderId="4" xfId="0" applyFont="1" applyBorder="1" applyAlignment="1">
      <alignment horizontal="center" vertical="center"/>
    </xf>
    <xf numFmtId="0" fontId="21" fillId="0" borderId="5" xfId="0" applyFont="1" applyBorder="1" applyAlignment="1">
      <alignment horizontal="center" vertical="center"/>
    </xf>
    <xf numFmtId="0" fontId="21" fillId="0" borderId="5" xfId="0" applyFont="1" applyFill="1" applyBorder="1" applyAlignment="1">
      <alignment vertical="center"/>
    </xf>
    <xf numFmtId="0" fontId="21" fillId="0" borderId="5" xfId="0" applyFont="1" applyBorder="1" applyAlignment="1">
      <alignment vertical="center"/>
    </xf>
    <xf numFmtId="0" fontId="21" fillId="0" borderId="7" xfId="0" applyFont="1" applyBorder="1" applyAlignment="1">
      <alignment vertical="center"/>
    </xf>
    <xf numFmtId="0" fontId="20" fillId="0" borderId="6" xfId="0" applyFont="1" applyBorder="1" applyAlignment="1">
      <alignment horizontal="center" vertical="center"/>
    </xf>
    <xf numFmtId="0" fontId="17" fillId="0" borderId="5" xfId="0" applyFont="1" applyBorder="1" applyAlignment="1">
      <alignment horizontal="center" vertical="center"/>
    </xf>
    <xf numFmtId="0" fontId="17" fillId="0" borderId="7" xfId="0" applyFont="1" applyBorder="1" applyAlignment="1">
      <alignment horizontal="center" vertical="center"/>
    </xf>
    <xf numFmtId="9" fontId="0" fillId="0" borderId="0" xfId="0" applyNumberFormat="1"/>
    <xf numFmtId="166" fontId="6" fillId="0" borderId="0" xfId="0" applyNumberFormat="1" applyFont="1"/>
    <xf numFmtId="166" fontId="6" fillId="0" borderId="0" xfId="0" applyNumberFormat="1" applyFont="1" applyAlignment="1">
      <alignment horizontal="left"/>
    </xf>
    <xf numFmtId="166" fontId="0" fillId="0" borderId="0" xfId="0" applyNumberFormat="1"/>
    <xf numFmtId="9" fontId="0" fillId="8" borderId="0" xfId="0" applyNumberFormat="1" applyFill="1"/>
  </cellXfs>
  <cellStyles count="3">
    <cellStyle name="Comma" xfId="1" builtinId="3"/>
    <cellStyle name="Normal" xfId="0" builtinId="0"/>
    <cellStyle name="Per cent" xfId="2" builtinId="5"/>
  </cellStyles>
  <dxfs count="62">
    <dxf>
      <font>
        <color theme="1"/>
      </font>
    </dxf>
    <dxf>
      <font>
        <color theme="1"/>
      </font>
    </dxf>
    <dxf>
      <font>
        <color theme="1"/>
      </font>
    </dxf>
    <dxf>
      <fill>
        <patternFill>
          <bgColor theme="2"/>
        </patternFill>
      </fill>
    </dxf>
    <dxf>
      <fill>
        <patternFill>
          <bgColor theme="2"/>
        </patternFill>
      </fill>
    </dxf>
    <dxf>
      <fill>
        <patternFill>
          <bgColor theme="2"/>
        </patternFill>
      </fill>
    </dxf>
    <dxf>
      <fill>
        <patternFill patternType="solid">
          <bgColor theme="1"/>
        </patternFill>
      </fill>
    </dxf>
    <dxf>
      <fill>
        <patternFill patternType="solid">
          <bgColor theme="1"/>
        </patternFill>
      </fill>
    </dxf>
    <dxf>
      <font>
        <color theme="0"/>
      </font>
    </dxf>
    <dxf>
      <font>
        <color theme="0"/>
      </font>
    </dxf>
    <dxf>
      <font>
        <name val="Avenir Book"/>
        <scheme val="none"/>
      </font>
    </dxf>
    <dxf>
      <font>
        <name val="Avenir Book"/>
        <scheme val="none"/>
      </font>
    </dxf>
    <dxf>
      <numFmt numFmtId="165" formatCode="_ * #,##0_)_ ;_ * \(#,##0\)_ ;_ * &quot;-&quot;??_)_ ;_ @_ "/>
    </dxf>
    <dxf>
      <font>
        <color theme="1" tint="0.34998626667073579"/>
      </font>
    </dxf>
    <dxf>
      <font>
        <color theme="1" tint="0.34998626667073579"/>
      </font>
    </dxf>
    <dxf>
      <numFmt numFmtId="14" formatCode="0.00%"/>
    </dxf>
    <dxf>
      <numFmt numFmtId="165" formatCode="_ * #,##0_)_ ;_ * \(#,##0\)_ ;_ * &quot;-&quot;??_)_ ;_ @_ "/>
    </dxf>
    <dxf>
      <font>
        <color theme="1" tint="0.34998626667073579"/>
      </font>
    </dxf>
    <dxf>
      <font>
        <color theme="1" tint="0.34998626667073579"/>
      </font>
    </dxf>
    <dxf>
      <numFmt numFmtId="14" formatCode="0.00%"/>
    </dxf>
    <dxf>
      <font>
        <color theme="1" tint="0.34998626667073579"/>
      </font>
    </dxf>
    <dxf>
      <font>
        <color theme="1" tint="0.34998626667073579"/>
      </font>
    </dxf>
    <dxf>
      <font>
        <color theme="1" tint="0.34998626667073579"/>
      </font>
    </dxf>
    <dxf>
      <numFmt numFmtId="14" formatCode="0.00%"/>
    </dxf>
    <dxf>
      <numFmt numFmtId="165" formatCode="_ * #,##0_)_ ;_ * \(#,##0\)_ ;_ * &quot;-&quot;??_)_ ;_ @_ "/>
    </dxf>
    <dxf>
      <font>
        <color theme="1" tint="0.34998626667073579"/>
      </font>
    </dxf>
    <dxf>
      <font>
        <color theme="1" tint="0.34998626667073579"/>
      </font>
    </dxf>
    <dxf>
      <numFmt numFmtId="165" formatCode="_ * #,##0_)_ ;_ * \(#,##0\)_ ;_ * &quot;-&quot;??_)_ ;_ @_ "/>
    </dxf>
    <dxf>
      <font>
        <color theme="1" tint="0.34998626667073579"/>
      </font>
    </dxf>
    <dxf>
      <font>
        <color theme="1" tint="0.34998626667073579"/>
      </font>
    </dxf>
    <dxf>
      <numFmt numFmtId="165" formatCode="_ * #,##0_)_ ;_ * \(#,##0\)_ ;_ * &quot;-&quot;??_)_ ;_ @_ "/>
    </dxf>
    <dxf>
      <font>
        <color theme="1" tint="0.34998626667073579"/>
      </font>
    </dxf>
    <dxf>
      <font>
        <color theme="1" tint="0.34998626667073579"/>
      </font>
    </dxf>
    <dxf>
      <font>
        <color theme="1"/>
      </font>
    </dxf>
    <dxf>
      <font>
        <color theme="1"/>
      </font>
    </dxf>
    <dxf>
      <fill>
        <patternFill>
          <bgColor theme="2"/>
        </patternFill>
      </fill>
    </dxf>
    <dxf>
      <fill>
        <patternFill>
          <bgColor theme="2"/>
        </patternFill>
      </fill>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u val="none"/>
      </font>
    </dxf>
    <dxf>
      <font>
        <b/>
        <color theme="1"/>
      </font>
      <border>
        <bottom style="thin">
          <color theme="0" tint="-0.34998626667073579"/>
        </bottom>
        <vertical/>
        <horizontal/>
      </border>
    </dxf>
    <dxf>
      <font>
        <color theme="1"/>
      </font>
      <fill>
        <patternFill patternType="solid">
          <fgColor theme="1"/>
          <bgColor theme="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u val="none"/>
      </font>
      <fill>
        <patternFill>
          <fgColor rgb="FFFF0000"/>
          <bgColor theme="1"/>
        </patternFill>
      </fill>
    </dxf>
    <dxf>
      <font>
        <b/>
        <color theme="1"/>
      </font>
      <border>
        <bottom style="thin">
          <color theme="4"/>
        </bottom>
        <vertical/>
        <horizontal/>
      </border>
    </dxf>
    <dxf>
      <fill>
        <patternFill>
          <bgColor rgb="FF5C2984"/>
        </patternFill>
      </fill>
      <border diagonalUp="0" diagonalDown="0">
        <left/>
        <right/>
        <top/>
        <bottom/>
        <vertical/>
        <horizontal/>
      </border>
    </dxf>
  </dxfs>
  <tableStyles count="2" defaultTableStyle="TableStyleMedium2" defaultPivotStyle="PivotStyleLight16">
    <tableStyle name="Custom Slicer" pivot="0" table="0" count="11" xr9:uid="{EE415038-D16B-7346-8F7A-2DBDC4062A84}">
      <tableStyleElement type="wholeTable" dxfId="61"/>
      <tableStyleElement type="headerRow" dxfId="60"/>
      <tableStyleElement type="firstColumnStripe" dxfId="59"/>
    </tableStyle>
    <tableStyle name="test" pivot="0" table="0" count="11" xr9:uid="{2E7869A3-DDB3-6C41-9C74-EE6F3C36E0F3}">
      <tableStyleElement type="wholeTable" dxfId="58"/>
      <tableStyleElement type="headerRow" dxfId="57"/>
      <tableStyleElement type="totalRow" dxfId="56"/>
    </tableStyle>
  </tableStyles>
  <colors>
    <mruColors>
      <color rgb="FF02FF8F"/>
      <color rgb="FF0E6A3C"/>
      <color rgb="FF060E09"/>
      <color rgb="FFB00504"/>
      <color rgb="FFB10907"/>
      <color rgb="FF0E6338"/>
      <color rgb="FFFF0000"/>
      <color rgb="FF780A07"/>
      <color rgb="FFFF8E05"/>
      <color rgb="FFFF83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te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1">
                  <a:lumMod val="75000"/>
                  <a:lumOff val="25000"/>
                </a:schemeClr>
              </a:solidFill>
              <a:ln w="19050">
                <a:solidFill>
                  <a:schemeClr val="lt1"/>
                </a:solidFill>
              </a:ln>
              <a:effectLst/>
            </c:spPr>
            <c:extLst>
              <c:ext xmlns:c16="http://schemas.microsoft.com/office/drawing/2014/chart" uri="{C3380CC4-5D6E-409C-BE32-E72D297353CC}">
                <c16:uniqueId val="{00000005-8DC8-A946-864E-5483548780D4}"/>
              </c:ext>
            </c:extLst>
          </c:dPt>
          <c:dPt>
            <c:idx val="1"/>
            <c:bubble3D val="0"/>
            <c:spPr>
              <a:gradFill flip="none" rotWithShape="1">
                <a:gsLst>
                  <a:gs pos="76000">
                    <a:srgbClr val="02FF8F"/>
                  </a:gs>
                  <a:gs pos="36000">
                    <a:srgbClr val="065A60"/>
                  </a:gs>
                </a:gsLst>
                <a:lin ang="2700000" scaled="1"/>
                <a:tileRect/>
              </a:gradFill>
              <a:ln w="19050">
                <a:solidFill>
                  <a:schemeClr val="lt1"/>
                </a:solidFill>
              </a:ln>
              <a:effectLst/>
            </c:spPr>
            <c:extLst>
              <c:ext xmlns:c16="http://schemas.microsoft.com/office/drawing/2014/chart" uri="{C3380CC4-5D6E-409C-BE32-E72D297353CC}">
                <c16:uniqueId val="{00000004-8DC8-A946-864E-5483548780D4}"/>
              </c:ext>
            </c:extLst>
          </c:dPt>
          <c:cat>
            <c:strRef>
              <c:f>Pivottables!$M$30:$N$30</c:f>
              <c:strCache>
                <c:ptCount val="2"/>
                <c:pt idx="0">
                  <c:v>Remaning Precantage</c:v>
                </c:pt>
                <c:pt idx="1">
                  <c:v>Actual</c:v>
                </c:pt>
              </c:strCache>
            </c:strRef>
          </c:cat>
          <c:val>
            <c:numRef>
              <c:f>Pivottables!$M$31:$N$31</c:f>
              <c:numCache>
                <c:formatCode>0%</c:formatCode>
                <c:ptCount val="2"/>
                <c:pt idx="0">
                  <c:v>0.2654583197063265</c:v>
                </c:pt>
                <c:pt idx="1">
                  <c:v>0.7345416802936735</c:v>
                </c:pt>
              </c:numCache>
            </c:numRef>
          </c:val>
          <c:extLst>
            <c:ext xmlns:c16="http://schemas.microsoft.com/office/drawing/2014/chart" uri="{C3380CC4-5D6E-409C-BE32-E72D297353CC}">
              <c16:uniqueId val="{00000000-8DC8-A946-864E-5483548780D4}"/>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065A60"/>
                </a:solidFill>
                <a:ln w="9525">
                  <a:solidFill>
                    <a:srgbClr val="065A60"/>
                  </a:solidFill>
                </a:ln>
                <a:effectLst/>
              </c:spPr>
            </c:marker>
            <c:bubble3D val="0"/>
            <c:extLst>
              <c:ext xmlns:c16="http://schemas.microsoft.com/office/drawing/2014/chart" uri="{C3380CC4-5D6E-409C-BE32-E72D297353CC}">
                <c16:uniqueId val="{00000002-8DC8-A946-864E-5483548780D4}"/>
              </c:ext>
            </c:extLst>
          </c:dPt>
          <c:dPt>
            <c:idx val="1"/>
            <c:marker>
              <c:symbol val="circle"/>
              <c:size val="25"/>
              <c:spPr>
                <a:solidFill>
                  <a:srgbClr val="02FF8F"/>
                </a:solidFill>
                <a:ln w="9525">
                  <a:solidFill>
                    <a:srgbClr val="02FF8F"/>
                  </a:solidFill>
                </a:ln>
                <a:effectLst/>
              </c:spPr>
            </c:marker>
            <c:bubble3D val="0"/>
            <c:extLst>
              <c:ext xmlns:c16="http://schemas.microsoft.com/office/drawing/2014/chart" uri="{C3380CC4-5D6E-409C-BE32-E72D297353CC}">
                <c16:uniqueId val="{00000003-8DC8-A946-864E-5483548780D4}"/>
              </c:ext>
            </c:extLst>
          </c:dPt>
          <c:xVal>
            <c:numRef>
              <c:f>Pivottables!$R$35:$R$36</c:f>
              <c:numCache>
                <c:formatCode>General</c:formatCode>
                <c:ptCount val="2"/>
                <c:pt idx="0">
                  <c:v>0</c:v>
                </c:pt>
                <c:pt idx="1">
                  <c:v>0.99528683259481632</c:v>
                </c:pt>
              </c:numCache>
            </c:numRef>
          </c:xVal>
          <c:yVal>
            <c:numRef>
              <c:f>Pivottables!$S$35:$S$36</c:f>
              <c:numCache>
                <c:formatCode>General</c:formatCode>
                <c:ptCount val="2"/>
                <c:pt idx="0">
                  <c:v>1</c:v>
                </c:pt>
                <c:pt idx="1">
                  <c:v>-9.6974846549907651E-2</c:v>
                </c:pt>
              </c:numCache>
            </c:numRef>
          </c:yVal>
          <c:smooth val="0"/>
          <c:extLst>
            <c:ext xmlns:c16="http://schemas.microsoft.com/office/drawing/2014/chart" uri="{C3380CC4-5D6E-409C-BE32-E72D297353CC}">
              <c16:uniqueId val="{00000001-8DC8-A946-864E-5483548780D4}"/>
            </c:ext>
          </c:extLst>
        </c:ser>
        <c:dLbls>
          <c:showLegendKey val="0"/>
          <c:showVal val="0"/>
          <c:showCatName val="0"/>
          <c:showSerName val="0"/>
          <c:showPercent val="0"/>
          <c:showBubbleSize val="0"/>
        </c:dLbls>
        <c:axId val="1708368191"/>
        <c:axId val="1708352383"/>
      </c:scatterChart>
      <c:valAx>
        <c:axId val="1708352383"/>
        <c:scaling>
          <c:orientation val="minMax"/>
          <c:max val="1.1500000000000001"/>
          <c:min val="-1.1500000000000001"/>
        </c:scaling>
        <c:delete val="1"/>
        <c:axPos val="l"/>
        <c:numFmt formatCode="General" sourceLinked="1"/>
        <c:majorTickMark val="out"/>
        <c:minorTickMark val="none"/>
        <c:tickLblPos val="nextTo"/>
        <c:crossAx val="1708368191"/>
        <c:crosses val="autoZero"/>
        <c:crossBetween val="midCat"/>
      </c:valAx>
      <c:valAx>
        <c:axId val="1708368191"/>
        <c:scaling>
          <c:orientation val="minMax"/>
          <c:max val="1.1500000000000001"/>
          <c:min val="-1.1500000000000001"/>
        </c:scaling>
        <c:delete val="1"/>
        <c:axPos val="b"/>
        <c:numFmt formatCode="General" sourceLinked="1"/>
        <c:majorTickMark val="out"/>
        <c:minorTickMark val="none"/>
        <c:tickLblPos val="nextTo"/>
        <c:crossAx val="1708352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gradFill flip="none" rotWithShape="1">
              <a:gsLst>
                <a:gs pos="100000">
                  <a:srgbClr val="02FF8F">
                    <a:lumMod val="54000"/>
                    <a:lumOff val="46000"/>
                  </a:srgbClr>
                </a:gs>
                <a:gs pos="23000">
                  <a:srgbClr val="7030A0"/>
                </a:gs>
              </a:gsLst>
              <a:lin ang="5400000" scaled="1"/>
              <a:tileRect/>
            </a:gradFill>
            <a:ln>
              <a:noFill/>
            </a:ln>
            <a:effectLst/>
          </c:spPr>
          <c:invertIfNegative val="0"/>
          <c:val>
            <c:numRef>
              <c:f>Pivottables!$BD$17</c:f>
              <c:numCache>
                <c:formatCode>0%</c:formatCode>
                <c:ptCount val="1"/>
                <c:pt idx="0">
                  <c:v>0.22799999999999998</c:v>
                </c:pt>
              </c:numCache>
            </c:numRef>
          </c:val>
          <c:extLst>
            <c:ext xmlns:c16="http://schemas.microsoft.com/office/drawing/2014/chart" uri="{C3380CC4-5D6E-409C-BE32-E72D297353CC}">
              <c16:uniqueId val="{00000000-D0F6-1A40-B9D4-711ED6CD5B12}"/>
            </c:ext>
          </c:extLst>
        </c:ser>
        <c:ser>
          <c:idx val="1"/>
          <c:order val="1"/>
          <c:spPr>
            <a:solidFill>
              <a:schemeClr val="tx1">
                <a:lumMod val="85000"/>
                <a:lumOff val="15000"/>
              </a:schemeClr>
            </a:solidFill>
            <a:ln>
              <a:noFill/>
            </a:ln>
            <a:effectLst/>
          </c:spPr>
          <c:invertIfNegative val="0"/>
          <c:val>
            <c:numRef>
              <c:f>Pivottables!$BE$17</c:f>
              <c:numCache>
                <c:formatCode>0.00%</c:formatCode>
                <c:ptCount val="1"/>
                <c:pt idx="0">
                  <c:v>0.77200000000000002</c:v>
                </c:pt>
              </c:numCache>
            </c:numRef>
          </c:val>
          <c:extLst>
            <c:ext xmlns:c16="http://schemas.microsoft.com/office/drawing/2014/chart" uri="{C3380CC4-5D6E-409C-BE32-E72D297353CC}">
              <c16:uniqueId val="{00000001-D0F6-1A40-B9D4-711ED6CD5B12}"/>
            </c:ext>
          </c:extLst>
        </c:ser>
        <c:dLbls>
          <c:showLegendKey val="0"/>
          <c:showVal val="0"/>
          <c:showCatName val="0"/>
          <c:showSerName val="0"/>
          <c:showPercent val="0"/>
          <c:showBubbleSize val="0"/>
        </c:dLbls>
        <c:gapWidth val="150"/>
        <c:overlap val="100"/>
        <c:axId val="709499856"/>
        <c:axId val="773836272"/>
      </c:barChart>
      <c:catAx>
        <c:axId val="709499856"/>
        <c:scaling>
          <c:orientation val="minMax"/>
        </c:scaling>
        <c:delete val="1"/>
        <c:axPos val="b"/>
        <c:majorTickMark val="none"/>
        <c:minorTickMark val="none"/>
        <c:tickLblPos val="nextTo"/>
        <c:crossAx val="773836272"/>
        <c:crosses val="autoZero"/>
        <c:auto val="1"/>
        <c:lblAlgn val="ctr"/>
        <c:lblOffset val="100"/>
        <c:noMultiLvlLbl val="0"/>
      </c:catAx>
      <c:valAx>
        <c:axId val="773836272"/>
        <c:scaling>
          <c:orientation val="minMax"/>
        </c:scaling>
        <c:delete val="1"/>
        <c:axPos val="l"/>
        <c:numFmt formatCode="0%" sourceLinked="1"/>
        <c:majorTickMark val="none"/>
        <c:minorTickMark val="none"/>
        <c:tickLblPos val="nextTo"/>
        <c:crossAx val="70949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R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56000">
                  <a:srgbClr val="5C2984"/>
                </a:gs>
                <a:gs pos="0">
                  <a:srgbClr val="009396"/>
                </a:gs>
              </a:gsLst>
              <a:lin ang="5400000" scaled="1"/>
            </a:gradFill>
            <a:ln w="146050">
              <a:solidFill>
                <a:schemeClr val="tx1"/>
              </a:solidFill>
            </a:ln>
          </c:spPr>
          <c:dPt>
            <c:idx val="0"/>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01-3549-8F46-957E-CBDED9C4017E}"/>
              </c:ext>
            </c:extLst>
          </c:dPt>
          <c:dPt>
            <c:idx val="1"/>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03-3549-8F46-957E-CBDED9C4017E}"/>
              </c:ext>
            </c:extLst>
          </c:dPt>
          <c:dPt>
            <c:idx val="2"/>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05-3549-8F46-957E-CBDED9C4017E}"/>
              </c:ext>
            </c:extLst>
          </c:dPt>
          <c:dPt>
            <c:idx val="3"/>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07-3549-8F46-957E-CBDED9C4017E}"/>
              </c:ext>
            </c:extLst>
          </c:dPt>
          <c:dPt>
            <c:idx val="4"/>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09-3549-8F46-957E-CBDED9C4017E}"/>
              </c:ext>
            </c:extLst>
          </c:dPt>
          <c:dPt>
            <c:idx val="5"/>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0B-3549-8F46-957E-CBDED9C4017E}"/>
              </c:ext>
            </c:extLst>
          </c:dPt>
          <c:dPt>
            <c:idx val="6"/>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0D-3549-8F46-957E-CBDED9C4017E}"/>
              </c:ext>
            </c:extLst>
          </c:dPt>
          <c:dPt>
            <c:idx val="7"/>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0F-3549-8F46-957E-CBDED9C4017E}"/>
              </c:ext>
            </c:extLst>
          </c:dPt>
          <c:dPt>
            <c:idx val="8"/>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11-3549-8F46-957E-CBDED9C4017E}"/>
              </c:ext>
            </c:extLst>
          </c:dPt>
          <c:dPt>
            <c:idx val="9"/>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13-3549-8F46-957E-CBDED9C4017E}"/>
              </c:ext>
            </c:extLst>
          </c:dPt>
          <c:dPt>
            <c:idx val="10"/>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15-3549-8F46-957E-CBDED9C4017E}"/>
              </c:ext>
            </c:extLst>
          </c:dPt>
          <c:dPt>
            <c:idx val="11"/>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17-3549-8F46-957E-CBDED9C4017E}"/>
              </c:ext>
            </c:extLst>
          </c:dPt>
          <c:dPt>
            <c:idx val="12"/>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19-3549-8F46-957E-CBDED9C4017E}"/>
              </c:ext>
            </c:extLst>
          </c:dPt>
          <c:dPt>
            <c:idx val="13"/>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1B-3549-8F46-957E-CBDED9C4017E}"/>
              </c:ext>
            </c:extLst>
          </c:dPt>
          <c:dPt>
            <c:idx val="14"/>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1D-3549-8F46-957E-CBDED9C4017E}"/>
              </c:ext>
            </c:extLst>
          </c:dPt>
          <c:dPt>
            <c:idx val="15"/>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1F-3549-8F46-957E-CBDED9C4017E}"/>
              </c:ext>
            </c:extLst>
          </c:dPt>
          <c:dPt>
            <c:idx val="16"/>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21-3549-8F46-957E-CBDED9C4017E}"/>
              </c:ext>
            </c:extLst>
          </c:dPt>
          <c:dPt>
            <c:idx val="17"/>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23-3549-8F46-957E-CBDED9C4017E}"/>
              </c:ext>
            </c:extLst>
          </c:dPt>
          <c:dPt>
            <c:idx val="18"/>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25-3549-8F46-957E-CBDED9C4017E}"/>
              </c:ext>
            </c:extLst>
          </c:dPt>
          <c:dPt>
            <c:idx val="19"/>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27-3549-8F46-957E-CBDED9C4017E}"/>
              </c:ext>
            </c:extLst>
          </c:dPt>
          <c:dPt>
            <c:idx val="20"/>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29-3549-8F46-957E-CBDED9C4017E}"/>
              </c:ext>
            </c:extLst>
          </c:dPt>
          <c:dPt>
            <c:idx val="21"/>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2B-3549-8F46-957E-CBDED9C4017E}"/>
              </c:ext>
            </c:extLst>
          </c:dPt>
          <c:dPt>
            <c:idx val="22"/>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2D-3549-8F46-957E-CBDED9C4017E}"/>
              </c:ext>
            </c:extLst>
          </c:dPt>
          <c:dPt>
            <c:idx val="23"/>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2F-3549-8F46-957E-CBDED9C4017E}"/>
              </c:ext>
            </c:extLst>
          </c:dPt>
          <c:dPt>
            <c:idx val="24"/>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31-3549-8F46-957E-CBDED9C4017E}"/>
              </c:ext>
            </c:extLst>
          </c:dPt>
          <c:dPt>
            <c:idx val="25"/>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33-3549-8F46-957E-CBDED9C4017E}"/>
              </c:ext>
            </c:extLst>
          </c:dPt>
          <c:dPt>
            <c:idx val="26"/>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35-3549-8F46-957E-CBDED9C4017E}"/>
              </c:ext>
            </c:extLst>
          </c:dPt>
          <c:dPt>
            <c:idx val="27"/>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37-3549-8F46-957E-CBDED9C4017E}"/>
              </c:ext>
            </c:extLst>
          </c:dPt>
          <c:dPt>
            <c:idx val="28"/>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39-3549-8F46-957E-CBDED9C4017E}"/>
              </c:ext>
            </c:extLst>
          </c:dPt>
          <c:dPt>
            <c:idx val="29"/>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3B-3549-8F46-957E-CBDED9C4017E}"/>
              </c:ext>
            </c:extLst>
          </c:dPt>
          <c:dPt>
            <c:idx val="30"/>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3D-3549-8F46-957E-CBDED9C4017E}"/>
              </c:ext>
            </c:extLst>
          </c:dPt>
          <c:dPt>
            <c:idx val="31"/>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3F-3549-8F46-957E-CBDED9C4017E}"/>
              </c:ext>
            </c:extLst>
          </c:dPt>
          <c:dPt>
            <c:idx val="32"/>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41-3549-8F46-957E-CBDED9C4017E}"/>
              </c:ext>
            </c:extLst>
          </c:dPt>
          <c:dPt>
            <c:idx val="33"/>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43-3549-8F46-957E-CBDED9C4017E}"/>
              </c:ext>
            </c:extLst>
          </c:dPt>
          <c:dPt>
            <c:idx val="34"/>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45-3549-8F46-957E-CBDED9C4017E}"/>
              </c:ext>
            </c:extLst>
          </c:dPt>
          <c:dPt>
            <c:idx val="35"/>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47-3549-8F46-957E-CBDED9C4017E}"/>
              </c:ext>
            </c:extLst>
          </c:dPt>
          <c:dPt>
            <c:idx val="36"/>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49-3549-8F46-957E-CBDED9C4017E}"/>
              </c:ext>
            </c:extLst>
          </c:dPt>
          <c:dPt>
            <c:idx val="37"/>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4B-3549-8F46-957E-CBDED9C4017E}"/>
              </c:ext>
            </c:extLst>
          </c:dPt>
          <c:dPt>
            <c:idx val="38"/>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4D-3549-8F46-957E-CBDED9C4017E}"/>
              </c:ext>
            </c:extLst>
          </c:dPt>
          <c:dPt>
            <c:idx val="39"/>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4F-3549-8F46-957E-CBDED9C4017E}"/>
              </c:ext>
            </c:extLst>
          </c:dPt>
          <c:dPt>
            <c:idx val="40"/>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51-3549-8F46-957E-CBDED9C4017E}"/>
              </c:ext>
            </c:extLst>
          </c:dPt>
          <c:dPt>
            <c:idx val="41"/>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53-3549-8F46-957E-CBDED9C4017E}"/>
              </c:ext>
            </c:extLst>
          </c:dPt>
          <c:dPt>
            <c:idx val="42"/>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55-3549-8F46-957E-CBDED9C4017E}"/>
              </c:ext>
            </c:extLst>
          </c:dPt>
          <c:dPt>
            <c:idx val="43"/>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57-3549-8F46-957E-CBDED9C4017E}"/>
              </c:ext>
            </c:extLst>
          </c:dPt>
          <c:dPt>
            <c:idx val="44"/>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59-3549-8F46-957E-CBDED9C4017E}"/>
              </c:ext>
            </c:extLst>
          </c:dPt>
          <c:dPt>
            <c:idx val="45"/>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5B-3549-8F46-957E-CBDED9C4017E}"/>
              </c:ext>
            </c:extLst>
          </c:dPt>
          <c:dPt>
            <c:idx val="46"/>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5D-3549-8F46-957E-CBDED9C4017E}"/>
              </c:ext>
            </c:extLst>
          </c:dPt>
          <c:dPt>
            <c:idx val="47"/>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5F-3549-8F46-957E-CBDED9C4017E}"/>
              </c:ext>
            </c:extLst>
          </c:dPt>
          <c:dPt>
            <c:idx val="48"/>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61-3549-8F46-957E-CBDED9C4017E}"/>
              </c:ext>
            </c:extLst>
          </c:dPt>
          <c:dPt>
            <c:idx val="49"/>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63-3549-8F46-957E-CBDED9C4017E}"/>
              </c:ext>
            </c:extLst>
          </c:dPt>
          <c:dPt>
            <c:idx val="50"/>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65-3549-8F46-957E-CBDED9C4017E}"/>
              </c:ext>
            </c:extLst>
          </c:dPt>
          <c:dPt>
            <c:idx val="51"/>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67-3549-8F46-957E-CBDED9C4017E}"/>
              </c:ext>
            </c:extLst>
          </c:dPt>
          <c:dPt>
            <c:idx val="52"/>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69-3549-8F46-957E-CBDED9C4017E}"/>
              </c:ext>
            </c:extLst>
          </c:dPt>
          <c:dPt>
            <c:idx val="53"/>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6B-3549-8F46-957E-CBDED9C4017E}"/>
              </c:ext>
            </c:extLst>
          </c:dPt>
          <c:dPt>
            <c:idx val="54"/>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6D-3549-8F46-957E-CBDED9C4017E}"/>
              </c:ext>
            </c:extLst>
          </c:dPt>
          <c:dPt>
            <c:idx val="55"/>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6F-3549-8F46-957E-CBDED9C4017E}"/>
              </c:ext>
            </c:extLst>
          </c:dPt>
          <c:dPt>
            <c:idx val="56"/>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71-3549-8F46-957E-CBDED9C4017E}"/>
              </c:ext>
            </c:extLst>
          </c:dPt>
          <c:dPt>
            <c:idx val="57"/>
            <c:bubble3D val="0"/>
            <c:spPr>
              <a:gradFill>
                <a:gsLst>
                  <a:gs pos="56000">
                    <a:srgbClr val="5C2984"/>
                  </a:gs>
                  <a:gs pos="0">
                    <a:srgbClr val="009396"/>
                  </a:gs>
                </a:gsLst>
                <a:lin ang="5400000" scaled="1"/>
              </a:gradFill>
              <a:ln w="146050">
                <a:solidFill>
                  <a:schemeClr val="tx1"/>
                </a:solidFill>
              </a:ln>
              <a:effectLst/>
            </c:spPr>
            <c:extLst>
              <c:ext xmlns:c16="http://schemas.microsoft.com/office/drawing/2014/chart" uri="{C3380CC4-5D6E-409C-BE32-E72D297353CC}">
                <c16:uniqueId val="{00000073-3549-8F46-957E-CBDED9C4017E}"/>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3549-8F46-957E-CBDED9C4017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alpha val="0"/>
        </a:schemeClr>
      </a:solidFill>
      <a:round/>
    </a:ln>
    <a:effectLst/>
  </c:spPr>
  <c:txPr>
    <a:bodyPr/>
    <a:lstStyle/>
    <a:p>
      <a:pPr>
        <a:defRPr/>
      </a:pPr>
      <a:endParaRPr lang="en-R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Precentage</c:v>
          </c:tx>
          <c:spPr>
            <a:ln>
              <a:solidFill>
                <a:schemeClr val="bg1">
                  <a:alpha val="0"/>
                </a:schemeClr>
              </a:solidFill>
            </a:ln>
          </c:spPr>
          <c:dPt>
            <c:idx val="0"/>
            <c:bubble3D val="0"/>
            <c:spPr>
              <a:solidFill>
                <a:schemeClr val="accent3">
                  <a:alpha val="0"/>
                </a:schemeClr>
              </a:solidFill>
              <a:ln w="19050">
                <a:solidFill>
                  <a:schemeClr val="bg1">
                    <a:alpha val="0"/>
                  </a:schemeClr>
                </a:solidFill>
              </a:ln>
              <a:effectLst/>
            </c:spPr>
            <c:extLst>
              <c:ext xmlns:c16="http://schemas.microsoft.com/office/drawing/2014/chart" uri="{C3380CC4-5D6E-409C-BE32-E72D297353CC}">
                <c16:uniqueId val="{00000001-0762-DA49-B8BA-C9E46B8E6D38}"/>
              </c:ext>
            </c:extLst>
          </c:dPt>
          <c:dPt>
            <c:idx val="1"/>
            <c:bubble3D val="0"/>
            <c:spPr>
              <a:solidFill>
                <a:schemeClr val="tx1">
                  <a:alpha val="70000"/>
                </a:schemeClr>
              </a:solidFill>
              <a:ln w="19050">
                <a:solidFill>
                  <a:schemeClr val="bg1">
                    <a:alpha val="0"/>
                  </a:schemeClr>
                </a:solidFill>
              </a:ln>
              <a:effectLst/>
            </c:spPr>
            <c:extLst>
              <c:ext xmlns:c16="http://schemas.microsoft.com/office/drawing/2014/chart" uri="{C3380CC4-5D6E-409C-BE32-E72D297353CC}">
                <c16:uniqueId val="{00000003-0762-DA49-B8BA-C9E46B8E6D38}"/>
              </c:ext>
            </c:extLst>
          </c:dPt>
          <c:val>
            <c:numRef>
              <c:f>Pivottables!$Y$8:$Z$8</c:f>
              <c:numCache>
                <c:formatCode>0.00%</c:formatCode>
                <c:ptCount val="2"/>
                <c:pt idx="0" formatCode="0%">
                  <c:v>0.91398761333274681</c:v>
                </c:pt>
                <c:pt idx="1">
                  <c:v>8.6012386667253193E-2</c:v>
                </c:pt>
              </c:numCache>
            </c:numRef>
          </c:val>
          <c:extLst>
            <c:ext xmlns:c16="http://schemas.microsoft.com/office/drawing/2014/chart" uri="{C3380CC4-5D6E-409C-BE32-E72D297353CC}">
              <c16:uniqueId val="{00000004-0762-DA49-B8BA-C9E46B8E6D3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R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v>Income Sources</c:v>
          </c:tx>
          <c:spPr>
            <a:gradFill flip="none" rotWithShape="1">
              <a:gsLst>
                <a:gs pos="40000">
                  <a:srgbClr val="3E1F47">
                    <a:lumMod val="99402"/>
                    <a:lumOff val="598"/>
                  </a:srgbClr>
                </a:gs>
                <a:gs pos="81000">
                  <a:srgbClr val="009396"/>
                </a:gs>
              </a:gsLst>
              <a:path path="circle">
                <a:fillToRect l="100000" t="100000"/>
              </a:path>
              <a:tileRect r="-100000" b="-100000"/>
            </a:gradFill>
            <a:ln w="25400">
              <a:noFill/>
            </a:ln>
            <a:effectLst>
              <a:outerShdw blurRad="444500" sx="92000" sy="92000" algn="ctr" rotWithShape="0">
                <a:srgbClr val="009396">
                  <a:alpha val="90000"/>
                </a:srgbClr>
              </a:outerShdw>
            </a:effectLst>
          </c:spPr>
          <c:invertIfNegative val="0"/>
          <c:dLbls>
            <c:dLbl>
              <c:idx val="0"/>
              <c:tx>
                <c:rich>
                  <a:bodyPr/>
                  <a:lstStyle/>
                  <a:p>
                    <a:fld id="{3B04CA7E-F513-194C-A0BD-2E42ABF2309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32-4640-9712-89C7D3C14B2A}"/>
                </c:ext>
              </c:extLst>
            </c:dLbl>
            <c:dLbl>
              <c:idx val="1"/>
              <c:tx>
                <c:rich>
                  <a:bodyPr/>
                  <a:lstStyle/>
                  <a:p>
                    <a:fld id="{B938810E-0D9E-A542-8AE8-C0F83FB4F9A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32-4640-9712-89C7D3C14B2A}"/>
                </c:ext>
              </c:extLst>
            </c:dLbl>
            <c:dLbl>
              <c:idx val="2"/>
              <c:layout>
                <c:manualLayout>
                  <c:x val="-8.2240328242292854E-2"/>
                  <c:y val="-1.1980287642798348E-2"/>
                </c:manualLayout>
              </c:layout>
              <c:tx>
                <c:rich>
                  <a:bodyPr/>
                  <a:lstStyle/>
                  <a:p>
                    <a:fld id="{7AFCCF55-ABB2-FE40-B645-7D2B89EA46C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832-4640-9712-89C7D3C14B2A}"/>
                </c:ext>
              </c:extLst>
            </c:dLbl>
            <c:dLbl>
              <c:idx val="3"/>
              <c:layout>
                <c:manualLayout>
                  <c:x val="-6.2526200256521003E-2"/>
                  <c:y val="-5.1344089897706986E-3"/>
                </c:manualLayout>
              </c:layout>
              <c:tx>
                <c:rich>
                  <a:bodyPr/>
                  <a:lstStyle/>
                  <a:p>
                    <a:fld id="{DAFC4787-9DDF-984E-9E97-44D489A917B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832-4640-9712-89C7D3C14B2A}"/>
                </c:ext>
              </c:extLst>
            </c:dLbl>
            <c:dLbl>
              <c:idx val="4"/>
              <c:layout>
                <c:manualLayout>
                  <c:x val="-7.9802292539868369E-2"/>
                  <c:y val="-8.5573483162845083E-3"/>
                </c:manualLayout>
              </c:layout>
              <c:tx>
                <c:rich>
                  <a:bodyPr/>
                  <a:lstStyle/>
                  <a:p>
                    <a:fld id="{2BB1B524-0736-E04E-A29A-7FA0911B39E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832-4640-9712-89C7D3C14B2A}"/>
                </c:ext>
              </c:extLst>
            </c:dLbl>
            <c:dLbl>
              <c:idx val="5"/>
              <c:tx>
                <c:rich>
                  <a:bodyPr/>
                  <a:lstStyle/>
                  <a:p>
                    <a:fld id="{9B54CCB2-894D-E347-AD1F-4C7EB53B301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32-4640-9712-89C7D3C14B2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RO"/>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Pivottables!$O$6:$O$11</c:f>
              <c:numCache>
                <c:formatCode>General</c:formatCode>
                <c:ptCount val="6"/>
                <c:pt idx="0">
                  <c:v>1</c:v>
                </c:pt>
                <c:pt idx="1">
                  <c:v>7</c:v>
                </c:pt>
                <c:pt idx="2">
                  <c:v>4</c:v>
                </c:pt>
                <c:pt idx="3">
                  <c:v>2</c:v>
                </c:pt>
                <c:pt idx="4">
                  <c:v>6</c:v>
                </c:pt>
                <c:pt idx="5">
                  <c:v>5</c:v>
                </c:pt>
              </c:numCache>
            </c:numRef>
          </c:xVal>
          <c:yVal>
            <c:numRef>
              <c:f>Pivottables!$P$6:$P$11</c:f>
              <c:numCache>
                <c:formatCode>General</c:formatCode>
                <c:ptCount val="6"/>
                <c:pt idx="0">
                  <c:v>3</c:v>
                </c:pt>
                <c:pt idx="1">
                  <c:v>2</c:v>
                </c:pt>
                <c:pt idx="2">
                  <c:v>1</c:v>
                </c:pt>
                <c:pt idx="3">
                  <c:v>8</c:v>
                </c:pt>
                <c:pt idx="4">
                  <c:v>6</c:v>
                </c:pt>
                <c:pt idx="5">
                  <c:v>9</c:v>
                </c:pt>
              </c:numCache>
            </c:numRef>
          </c:yVal>
          <c:bubbleSize>
            <c:numRef>
              <c:f>Pivottables!$Q$6:$Q$11</c:f>
              <c:numCache>
                <c:formatCode>_ * #,##0_)_ ;_ * \(#,##0\)_ ;_ * "-"??_)_ ;_ @_ </c:formatCode>
                <c:ptCount val="6"/>
                <c:pt idx="0">
                  <c:v>224098.00999999989</c:v>
                </c:pt>
                <c:pt idx="1">
                  <c:v>79860</c:v>
                </c:pt>
                <c:pt idx="2">
                  <c:v>154700.79</c:v>
                </c:pt>
                <c:pt idx="3">
                  <c:v>65962.609999999986</c:v>
                </c:pt>
                <c:pt idx="4">
                  <c:v>126275.04000000004</c:v>
                </c:pt>
                <c:pt idx="5">
                  <c:v>170716</c:v>
                </c:pt>
              </c:numCache>
            </c:numRef>
          </c:bubbleSize>
          <c:bubble3D val="0"/>
          <c:extLst>
            <c:ext xmlns:c15="http://schemas.microsoft.com/office/drawing/2012/chart" uri="{02D57815-91ED-43cb-92C2-25804820EDAC}">
              <c15:datalabelsRange>
                <c15:f>Pivottables!$S$6:$S$11</c15:f>
                <c15:dlblRangeCache>
                  <c:ptCount val="6"/>
                  <c:pt idx="0">
                    <c:v>  </c:v>
                  </c:pt>
                  <c:pt idx="1">
                    <c:v> 79.860  </c:v>
                  </c:pt>
                  <c:pt idx="2">
                    <c:v> 154.701  </c:v>
                  </c:pt>
                  <c:pt idx="3">
                    <c:v> 65.963  </c:v>
                  </c:pt>
                  <c:pt idx="4">
                    <c:v> 126.275  </c:v>
                  </c:pt>
                  <c:pt idx="5">
                    <c:v>  </c:v>
                  </c:pt>
                </c15:dlblRangeCache>
              </c15:datalabelsRange>
            </c:ext>
            <c:ext xmlns:c16="http://schemas.microsoft.com/office/drawing/2014/chart" uri="{C3380CC4-5D6E-409C-BE32-E72D297353CC}">
              <c16:uniqueId val="{00000006-8832-4640-9712-89C7D3C14B2A}"/>
            </c:ext>
          </c:extLst>
        </c:ser>
        <c:ser>
          <c:idx val="1"/>
          <c:order val="1"/>
          <c:tx>
            <c:v>MAX</c:v>
          </c:tx>
          <c:spPr>
            <a:gradFill flip="none" rotWithShape="1">
              <a:gsLst>
                <a:gs pos="12000">
                  <a:srgbClr val="FF0000"/>
                </a:gs>
                <a:gs pos="59000">
                  <a:srgbClr val="3E1F47"/>
                </a:gs>
              </a:gsLst>
              <a:path path="circle">
                <a:fillToRect l="100000" t="100000"/>
              </a:path>
              <a:tileRect r="-100000" b="-100000"/>
            </a:gradFill>
            <a:ln w="25400">
              <a:noFill/>
            </a:ln>
            <a:effectLst>
              <a:outerShdw blurRad="571500" algn="ctr" rotWithShape="0">
                <a:srgbClr val="FF0000">
                  <a:alpha val="80000"/>
                </a:srgbClr>
              </a:outerShdw>
            </a:effectLst>
          </c:spPr>
          <c:invertIfNegative val="0"/>
          <c:dLbls>
            <c:dLbl>
              <c:idx val="0"/>
              <c:layout>
                <c:manualLayout>
                  <c:x val="-0.10569701357688761"/>
                  <c:y val="-1.7114696632568892E-2"/>
                </c:manualLayout>
              </c:layout>
              <c:tx>
                <c:rich>
                  <a:bodyPr/>
                  <a:lstStyle/>
                  <a:p>
                    <a:fld id="{2529FDE8-04AA-9644-8D86-A2802F34B79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832-4640-9712-89C7D3C14B2A}"/>
                </c:ext>
              </c:extLst>
            </c:dLbl>
            <c:dLbl>
              <c:idx val="1"/>
              <c:tx>
                <c:rich>
                  <a:bodyPr/>
                  <a:lstStyle/>
                  <a:p>
                    <a:fld id="{6AF70452-9A26-994D-BA83-E918A1A1DD98}"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832-4640-9712-89C7D3C14B2A}"/>
                </c:ext>
              </c:extLst>
            </c:dLbl>
            <c:dLbl>
              <c:idx val="2"/>
              <c:tx>
                <c:rich>
                  <a:bodyPr/>
                  <a:lstStyle/>
                  <a:p>
                    <a:fld id="{A034F1BA-2594-5848-829E-7083F859057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832-4640-9712-89C7D3C14B2A}"/>
                </c:ext>
              </c:extLst>
            </c:dLbl>
            <c:dLbl>
              <c:idx val="3"/>
              <c:tx>
                <c:rich>
                  <a:bodyPr/>
                  <a:lstStyle/>
                  <a:p>
                    <a:fld id="{716E3F55-846B-F54F-938D-2F4C7EC72A1B}"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832-4640-9712-89C7D3C14B2A}"/>
                </c:ext>
              </c:extLst>
            </c:dLbl>
            <c:dLbl>
              <c:idx val="4"/>
              <c:tx>
                <c:rich>
                  <a:bodyPr/>
                  <a:lstStyle/>
                  <a:p>
                    <a:fld id="{0DB045DC-FADE-F545-A604-5040B38EB10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832-4640-9712-89C7D3C14B2A}"/>
                </c:ext>
              </c:extLst>
            </c:dLbl>
            <c:dLbl>
              <c:idx val="5"/>
              <c:layout>
                <c:manualLayout>
                  <c:x val="-9.6737907653401928E-2"/>
                  <c:y val="-1.3691757306055112E-2"/>
                </c:manualLayout>
              </c:layout>
              <c:tx>
                <c:rich>
                  <a:bodyPr/>
                  <a:lstStyle/>
                  <a:p>
                    <a:fld id="{4C30323D-7840-F848-AF4E-FAF0007ADBA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8832-4640-9712-89C7D3C14B2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RO"/>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Pivottables!$O$6:$O$11</c:f>
              <c:numCache>
                <c:formatCode>General</c:formatCode>
                <c:ptCount val="6"/>
                <c:pt idx="0">
                  <c:v>1</c:v>
                </c:pt>
                <c:pt idx="1">
                  <c:v>7</c:v>
                </c:pt>
                <c:pt idx="2">
                  <c:v>4</c:v>
                </c:pt>
                <c:pt idx="3">
                  <c:v>2</c:v>
                </c:pt>
                <c:pt idx="4">
                  <c:v>6</c:v>
                </c:pt>
                <c:pt idx="5">
                  <c:v>5</c:v>
                </c:pt>
              </c:numCache>
            </c:numRef>
          </c:xVal>
          <c:yVal>
            <c:numRef>
              <c:f>Pivottables!$P$6:$P$11</c:f>
              <c:numCache>
                <c:formatCode>General</c:formatCode>
                <c:ptCount val="6"/>
                <c:pt idx="0">
                  <c:v>3</c:v>
                </c:pt>
                <c:pt idx="1">
                  <c:v>2</c:v>
                </c:pt>
                <c:pt idx="2">
                  <c:v>1</c:v>
                </c:pt>
                <c:pt idx="3">
                  <c:v>8</c:v>
                </c:pt>
                <c:pt idx="4">
                  <c:v>6</c:v>
                </c:pt>
                <c:pt idx="5">
                  <c:v>9</c:v>
                </c:pt>
              </c:numCache>
            </c:numRef>
          </c:yVal>
          <c:bubbleSize>
            <c:numRef>
              <c:f>Pivottables!$R$6:$R$11</c:f>
              <c:numCache>
                <c:formatCode>_ * #,##0_)_ ;_ * \(#,##0\)_ ;_ * "-"??_)_ ;_ @_ </c:formatCode>
                <c:ptCount val="6"/>
                <c:pt idx="0">
                  <c:v>224098.00999999989</c:v>
                </c:pt>
                <c:pt idx="1">
                  <c:v>0</c:v>
                </c:pt>
                <c:pt idx="2">
                  <c:v>0</c:v>
                </c:pt>
                <c:pt idx="3">
                  <c:v>0</c:v>
                </c:pt>
                <c:pt idx="4">
                  <c:v>0</c:v>
                </c:pt>
                <c:pt idx="5">
                  <c:v>170716</c:v>
                </c:pt>
              </c:numCache>
            </c:numRef>
          </c:bubbleSize>
          <c:bubble3D val="0"/>
          <c:extLst>
            <c:ext xmlns:c15="http://schemas.microsoft.com/office/drawing/2012/chart" uri="{02D57815-91ED-43cb-92C2-25804820EDAC}">
              <c15:datalabelsRange>
                <c15:f>Pivottables!$R$6:$R$11</c15:f>
                <c15:dlblRangeCache>
                  <c:ptCount val="6"/>
                  <c:pt idx="0">
                    <c:v> 224.098  </c:v>
                  </c:pt>
                  <c:pt idx="1">
                    <c:v>  </c:v>
                  </c:pt>
                  <c:pt idx="2">
                    <c:v>  </c:v>
                  </c:pt>
                  <c:pt idx="3">
                    <c:v>  </c:v>
                  </c:pt>
                  <c:pt idx="4">
                    <c:v>  </c:v>
                  </c:pt>
                  <c:pt idx="5">
                    <c:v> 170.716  </c:v>
                  </c:pt>
                </c15:dlblRangeCache>
              </c15:datalabelsRange>
            </c:ext>
            <c:ext xmlns:c16="http://schemas.microsoft.com/office/drawing/2014/chart" uri="{C3380CC4-5D6E-409C-BE32-E72D297353CC}">
              <c16:uniqueId val="{0000000D-8832-4640-9712-89C7D3C14B2A}"/>
            </c:ext>
          </c:extLst>
        </c:ser>
        <c:dLbls>
          <c:showLegendKey val="0"/>
          <c:showVal val="0"/>
          <c:showCatName val="0"/>
          <c:showSerName val="0"/>
          <c:showPercent val="0"/>
          <c:showBubbleSize val="0"/>
        </c:dLbls>
        <c:bubbleScale val="70"/>
        <c:showNegBubbles val="0"/>
        <c:axId val="497167295"/>
        <c:axId val="497368095"/>
      </c:bubbleChart>
      <c:valAx>
        <c:axId val="497167295"/>
        <c:scaling>
          <c:orientation val="minMax"/>
        </c:scaling>
        <c:delete val="1"/>
        <c:axPos val="b"/>
        <c:numFmt formatCode="General" sourceLinked="1"/>
        <c:majorTickMark val="none"/>
        <c:minorTickMark val="none"/>
        <c:tickLblPos val="nextTo"/>
        <c:crossAx val="497368095"/>
        <c:crosses val="autoZero"/>
        <c:crossBetween val="midCat"/>
      </c:valAx>
      <c:valAx>
        <c:axId val="497368095"/>
        <c:scaling>
          <c:orientation val="minMax"/>
          <c:max val="10"/>
          <c:min val="0"/>
        </c:scaling>
        <c:delete val="1"/>
        <c:axPos val="l"/>
        <c:numFmt formatCode="General" sourceLinked="1"/>
        <c:majorTickMark val="none"/>
        <c:minorTickMark val="none"/>
        <c:tickLblPos val="nextTo"/>
        <c:crossAx val="497167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RO"/>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Statistics Project.xlsx]Pivottables!PivotTable5</c:name>
    <c:fmtId val="3"/>
  </c:pivotSource>
  <c:chart>
    <c:autoTitleDeleted val="0"/>
    <c:pivotFmts>
      <c:pivotFmt>
        <c:idx val="0"/>
        <c:spPr>
          <a:solidFill>
            <a:schemeClr val="accent1"/>
          </a:solidFill>
          <a:ln w="28575" cap="rnd">
            <a:solidFill>
              <a:srgbClr val="0093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25000">
                <a:srgbClr val="009396"/>
              </a:gs>
              <a:gs pos="93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5000">
                <a:srgbClr val="009396"/>
              </a:gs>
              <a:gs pos="93000">
                <a:schemeClr val="tx1"/>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93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22000">
                <a:srgbClr val="009396"/>
              </a:gs>
              <a:gs pos="100000">
                <a:srgbClr val="009396">
                  <a:alpha val="11000"/>
                </a:srgbClr>
              </a:gs>
            </a:gsLst>
            <a:lin ang="5400000" scaled="0"/>
            <a:tileRect/>
          </a:gradFill>
          <a:ln>
            <a:solidFill>
              <a:srgbClr val="0093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rgbClr val="00939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Pivottables!$AG$7</c:f>
              <c:strCache>
                <c:ptCount val="1"/>
                <c:pt idx="0">
                  <c:v>Sum of Income2</c:v>
                </c:pt>
              </c:strCache>
            </c:strRef>
          </c:tx>
          <c:spPr>
            <a:gradFill flip="none" rotWithShape="1">
              <a:gsLst>
                <a:gs pos="22000">
                  <a:srgbClr val="009396"/>
                </a:gs>
                <a:gs pos="100000">
                  <a:srgbClr val="009396">
                    <a:alpha val="11000"/>
                  </a:srgbClr>
                </a:gs>
              </a:gsLst>
              <a:lin ang="5400000" scaled="0"/>
              <a:tileRect/>
            </a:gradFill>
            <a:ln>
              <a:solidFill>
                <a:srgbClr val="009396"/>
              </a:solidFill>
            </a:ln>
            <a:effectLst/>
          </c:spPr>
          <c:cat>
            <c:strRef>
              <c:f>Pivottables!$AE$8:$AE$20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Pivottables!$AG$8:$AG$20</c:f>
              <c:numCache>
                <c:formatCode>_ * #,##0_)_ ;_ * \(#,##0\)_ ;_ * "-"??_)_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4435-4440-AA95-9BBD90005EE4}"/>
            </c:ext>
          </c:extLst>
        </c:ser>
        <c:dLbls>
          <c:showLegendKey val="0"/>
          <c:showVal val="0"/>
          <c:showCatName val="0"/>
          <c:showSerName val="0"/>
          <c:showPercent val="0"/>
          <c:showBubbleSize val="0"/>
        </c:dLbls>
        <c:axId val="1669761279"/>
        <c:axId val="936842080"/>
      </c:areaChart>
      <c:lineChart>
        <c:grouping val="standard"/>
        <c:varyColors val="0"/>
        <c:ser>
          <c:idx val="0"/>
          <c:order val="0"/>
          <c:tx>
            <c:strRef>
              <c:f>Pivottables!$AF$7</c:f>
              <c:strCache>
                <c:ptCount val="1"/>
                <c:pt idx="0">
                  <c:v>Sum of Income</c:v>
                </c:pt>
              </c:strCache>
            </c:strRef>
          </c:tx>
          <c:spPr>
            <a:ln w="25400" cap="rnd">
              <a:solidFill>
                <a:srgbClr val="009396"/>
              </a:solidFill>
              <a:round/>
            </a:ln>
            <a:effectLst/>
          </c:spPr>
          <c:marker>
            <c:symbol val="none"/>
          </c:marker>
          <c:cat>
            <c:strRef>
              <c:f>Pivottables!$AE$8:$AE$20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Pivottables!$AF$8:$AF$20</c:f>
              <c:numCache>
                <c:formatCode>_ * #,##0_)_ ;_ * \(#,##0\)_ ;_ * "-"??_)_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smooth val="0"/>
          <c:extLst>
            <c:ext xmlns:c16="http://schemas.microsoft.com/office/drawing/2014/chart" uri="{C3380CC4-5D6E-409C-BE32-E72D297353CC}">
              <c16:uniqueId val="{00000001-4435-4440-AA95-9BBD90005EE4}"/>
            </c:ext>
          </c:extLst>
        </c:ser>
        <c:dLbls>
          <c:showLegendKey val="0"/>
          <c:showVal val="0"/>
          <c:showCatName val="0"/>
          <c:showSerName val="0"/>
          <c:showPercent val="0"/>
          <c:showBubbleSize val="0"/>
        </c:dLbls>
        <c:marker val="1"/>
        <c:smooth val="0"/>
        <c:axId val="1669761279"/>
        <c:axId val="936842080"/>
      </c:lineChart>
      <c:catAx>
        <c:axId val="166976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RO"/>
          </a:p>
        </c:txPr>
        <c:crossAx val="936842080"/>
        <c:crosses val="autoZero"/>
        <c:auto val="1"/>
        <c:lblAlgn val="ctr"/>
        <c:lblOffset val="100"/>
        <c:noMultiLvlLbl val="0"/>
      </c:catAx>
      <c:valAx>
        <c:axId val="936842080"/>
        <c:scaling>
          <c:orientation val="minMax"/>
        </c:scaling>
        <c:delete val="1"/>
        <c:axPos val="l"/>
        <c:numFmt formatCode="_ * #,##0_)_ ;_ * \(#,##0\)_ ;_ * &quot;-&quot;??_)_ ;_ @_ " sourceLinked="1"/>
        <c:majorTickMark val="none"/>
        <c:minorTickMark val="none"/>
        <c:tickLblPos val="nextTo"/>
        <c:crossAx val="166976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Statistics Project.xlsx]Pivottables!PivotTable6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81000">
                <a:srgbClr val="FFFF00"/>
              </a:gs>
              <a:gs pos="15000">
                <a:srgbClr val="00B050"/>
              </a:gs>
            </a:gsLst>
            <a:path path="circle">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Pivottables!$AN$7</c:f>
              <c:strCache>
                <c:ptCount val="1"/>
                <c:pt idx="0">
                  <c:v>Total</c:v>
                </c:pt>
              </c:strCache>
            </c:strRef>
          </c:tx>
          <c:spPr>
            <a:gradFill flip="none" rotWithShape="1">
              <a:gsLst>
                <a:gs pos="81000">
                  <a:srgbClr val="FFFF00"/>
                </a:gs>
                <a:gs pos="15000">
                  <a:srgbClr val="00B050"/>
                </a:gs>
              </a:gsLst>
              <a:path path="circle">
                <a:fillToRect l="100000" t="100000"/>
              </a:path>
              <a:tileRect r="-100000" b="-100000"/>
            </a:gradFill>
            <a:ln>
              <a:noFill/>
            </a:ln>
            <a:effectLst/>
          </c:spPr>
          <c:invertIfNegative val="0"/>
          <c:cat>
            <c:strRef>
              <c:f>Pivottables!$AM$8:$AM$20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Pivottables!$AN$8:$AN$20</c:f>
              <c:numCache>
                <c:formatCode>_ * #,##0_)_ ;_ * \(#,##0\)_ ;_ * "-"??_)_ ;_ @_ </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8BD1-EB45-BB64-D8D453B735E8}"/>
            </c:ext>
          </c:extLst>
        </c:ser>
        <c:dLbls>
          <c:showLegendKey val="0"/>
          <c:showVal val="0"/>
          <c:showCatName val="0"/>
          <c:showSerName val="0"/>
          <c:showPercent val="0"/>
          <c:showBubbleSize val="0"/>
        </c:dLbls>
        <c:gapWidth val="364"/>
        <c:axId val="1479116704"/>
        <c:axId val="194706687"/>
      </c:barChart>
      <c:catAx>
        <c:axId val="147911670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venir Book" panose="02000503020000020003" pitchFamily="2" charset="0"/>
                <a:ea typeface="+mn-ea"/>
                <a:cs typeface="+mn-cs"/>
              </a:defRPr>
            </a:pPr>
            <a:endParaRPr lang="en-RO"/>
          </a:p>
        </c:txPr>
        <c:crossAx val="194706687"/>
        <c:crosses val="autoZero"/>
        <c:auto val="1"/>
        <c:lblAlgn val="ctr"/>
        <c:lblOffset val="100"/>
        <c:noMultiLvlLbl val="0"/>
      </c:catAx>
      <c:valAx>
        <c:axId val="194706687"/>
        <c:scaling>
          <c:orientation val="minMax"/>
        </c:scaling>
        <c:delete val="1"/>
        <c:axPos val="b"/>
        <c:numFmt formatCode="_ * #,##0_)_ ;_ * \(#,##0\)_ ;_ * &quot;-&quot;??_)_ ;_ @_ " sourceLinked="1"/>
        <c:majorTickMark val="none"/>
        <c:minorTickMark val="none"/>
        <c:tickLblPos val="nextTo"/>
        <c:crossAx val="147911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Avenir Book" panose="02000503020000020003" pitchFamily="2" charset="0"/>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[Income Statistics Project.xlsx]Pivottables!PivotTable7</c:name>
    <c:fmtId val="7"/>
  </c:pivotSource>
  <c:chart>
    <c:autoTitleDeleted val="0"/>
    <c:pivotFmts>
      <c:pivotFmt>
        <c:idx val="0"/>
        <c:spPr>
          <a:solidFill>
            <a:srgbClr val="00FF8F"/>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AEEF"/>
          </a:solidFill>
          <a:ln w="19050">
            <a:solidFill>
              <a:schemeClr val="tx1"/>
            </a:solidFill>
          </a:ln>
          <a:effectLst/>
        </c:spPr>
      </c:pivotFmt>
      <c:pivotFmt>
        <c:idx val="3"/>
        <c:spPr>
          <a:solidFill>
            <a:srgbClr val="00FF8F"/>
          </a:solidFill>
          <a:ln w="19050">
            <a:solidFill>
              <a:schemeClr val="tx1"/>
            </a:solidFill>
          </a:ln>
          <a:effectLst/>
        </c:spPr>
      </c:pivotFmt>
      <c:pivotFmt>
        <c:idx val="4"/>
        <c:spPr>
          <a:solidFill>
            <a:srgbClr val="00AEEF"/>
          </a:solidFill>
          <a:ln w="19050">
            <a:solidFill>
              <a:schemeClr val="tx1"/>
            </a:solidFill>
          </a:ln>
          <a:effectLst/>
        </c:spPr>
      </c:pivotFmt>
      <c:pivotFmt>
        <c:idx val="5"/>
        <c:spPr>
          <a:solidFill>
            <a:srgbClr val="00FF8F"/>
          </a:solidFill>
          <a:ln w="19050">
            <a:solidFill>
              <a:schemeClr val="tx1"/>
            </a:solidFill>
          </a:ln>
          <a:effectLst/>
        </c:spPr>
      </c:pivotFmt>
      <c:pivotFmt>
        <c:idx val="6"/>
        <c:spPr>
          <a:solidFill>
            <a:srgbClr val="00FF8F"/>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AEEF"/>
          </a:solidFill>
          <a:ln w="19050">
            <a:solidFill>
              <a:schemeClr val="tx1"/>
            </a:solidFill>
          </a:ln>
          <a:effectLst/>
        </c:spPr>
      </c:pivotFmt>
      <c:pivotFmt>
        <c:idx val="8"/>
        <c:spPr>
          <a:solidFill>
            <a:srgbClr val="00FF8F"/>
          </a:solidFill>
          <a:ln w="19050">
            <a:solidFill>
              <a:schemeClr val="tx1"/>
            </a:solidFill>
          </a:ln>
          <a:effectLst/>
        </c:spPr>
      </c:pivotFmt>
      <c:pivotFmt>
        <c:idx val="9"/>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AEEF"/>
          </a:solidFill>
          <a:ln w="19050">
            <a:solidFill>
              <a:schemeClr val="tx1"/>
            </a:solidFill>
          </a:ln>
          <a:effectLst/>
        </c:spPr>
      </c:pivotFmt>
      <c:pivotFmt>
        <c:idx val="11"/>
        <c:spPr>
          <a:solidFill>
            <a:srgbClr val="00FF8F"/>
          </a:solidFill>
          <a:ln w="19050">
            <a:solidFill>
              <a:schemeClr val="tx1"/>
            </a:solidFill>
          </a:ln>
          <a:effectLst/>
        </c:spPr>
      </c:pivotFmt>
      <c:pivotFmt>
        <c:idx val="12"/>
        <c:spPr>
          <a:solidFill>
            <a:srgbClr val="00FF8F"/>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65A60"/>
          </a:solidFill>
          <a:ln w="19050">
            <a:solidFill>
              <a:schemeClr val="tx1"/>
            </a:solidFill>
          </a:ln>
          <a:effectLst/>
        </c:spPr>
      </c:pivotFmt>
      <c:pivotFmt>
        <c:idx val="14"/>
        <c:spPr>
          <a:solidFill>
            <a:srgbClr val="00FF8F"/>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65A60"/>
          </a:solidFill>
          <a:ln w="19050">
            <a:solidFill>
              <a:schemeClr val="tx1"/>
            </a:solidFill>
          </a:ln>
          <a:effectLst/>
        </c:spPr>
      </c:pivotFmt>
      <c:pivotFmt>
        <c:idx val="17"/>
        <c:spPr>
          <a:solidFill>
            <a:srgbClr val="00FF8F"/>
          </a:solidFill>
          <a:ln w="19050">
            <a:solidFill>
              <a:schemeClr val="tx1"/>
            </a:solidFill>
          </a:ln>
          <a:effectLst/>
        </c:spPr>
      </c:pivotFmt>
    </c:pivotFmts>
    <c:plotArea>
      <c:layout/>
      <c:doughnutChart>
        <c:varyColors val="1"/>
        <c:ser>
          <c:idx val="0"/>
          <c:order val="0"/>
          <c:tx>
            <c:strRef>
              <c:f>Pivottables!$AN$27</c:f>
              <c:strCache>
                <c:ptCount val="1"/>
                <c:pt idx="0">
                  <c:v>Sum of Income</c:v>
                </c:pt>
              </c:strCache>
            </c:strRef>
          </c:tx>
          <c:spPr>
            <a:solidFill>
              <a:srgbClr val="00FF8F"/>
            </a:solidFill>
            <a:ln>
              <a:solidFill>
                <a:schemeClr val="tx1"/>
              </a:solidFill>
            </a:ln>
          </c:spPr>
          <c:dPt>
            <c:idx val="0"/>
            <c:bubble3D val="0"/>
            <c:spPr>
              <a:solidFill>
                <a:srgbClr val="065A60"/>
              </a:solidFill>
              <a:ln w="19050">
                <a:solidFill>
                  <a:schemeClr val="tx1"/>
                </a:solidFill>
              </a:ln>
              <a:effectLst/>
            </c:spPr>
            <c:extLst>
              <c:ext xmlns:c16="http://schemas.microsoft.com/office/drawing/2014/chart" uri="{C3380CC4-5D6E-409C-BE32-E72D297353CC}">
                <c16:uniqueId val="{00000001-26A2-5E4D-96C5-96EF4FB5AFE6}"/>
              </c:ext>
            </c:extLst>
          </c:dPt>
          <c:dPt>
            <c:idx val="1"/>
            <c:bubble3D val="0"/>
            <c:spPr>
              <a:solidFill>
                <a:srgbClr val="00FF8F"/>
              </a:solidFill>
              <a:ln w="19050">
                <a:solidFill>
                  <a:schemeClr val="tx1"/>
                </a:solidFill>
              </a:ln>
              <a:effectLst/>
            </c:spPr>
            <c:extLst>
              <c:ext xmlns:c16="http://schemas.microsoft.com/office/drawing/2014/chart" uri="{C3380CC4-5D6E-409C-BE32-E72D297353CC}">
                <c16:uniqueId val="{00000003-26A2-5E4D-96C5-96EF4FB5AFE6}"/>
              </c:ext>
            </c:extLst>
          </c:dPt>
          <c:cat>
            <c:strRef>
              <c:f>Pivottables!$AM$28:$AM$30</c:f>
              <c:strCache>
                <c:ptCount val="2"/>
                <c:pt idx="0">
                  <c:v>B2B</c:v>
                </c:pt>
                <c:pt idx="1">
                  <c:v>B2C</c:v>
                </c:pt>
              </c:strCache>
            </c:strRef>
          </c:cat>
          <c:val>
            <c:numRef>
              <c:f>Pivottables!$AN$28:$AN$30</c:f>
              <c:numCache>
                <c:formatCode>_ * #,##0_)_ ;_ * \(#,##0\)_ ;_ * "-"??_)_ ;_ @_ </c:formatCode>
                <c:ptCount val="2"/>
                <c:pt idx="0">
                  <c:v>493010.04999999993</c:v>
                </c:pt>
                <c:pt idx="1">
                  <c:v>328602.39999999997</c:v>
                </c:pt>
              </c:numCache>
            </c:numRef>
          </c:val>
          <c:extLst>
            <c:ext xmlns:c16="http://schemas.microsoft.com/office/drawing/2014/chart" uri="{C3380CC4-5D6E-409C-BE32-E72D297353CC}">
              <c16:uniqueId val="{00000004-26A2-5E4D-96C5-96EF4FB5AFE6}"/>
            </c:ext>
          </c:extLst>
        </c:ser>
        <c:ser>
          <c:idx val="1"/>
          <c:order val="1"/>
          <c:tx>
            <c:strRef>
              <c:f>Pivottables!$AO$27</c:f>
              <c:strCache>
                <c:ptCount val="1"/>
                <c:pt idx="0">
                  <c:v>Sum of Income2</c:v>
                </c:pt>
              </c:strCache>
            </c:strRef>
          </c:tx>
          <c:spPr>
            <a:ln>
              <a:solidFill>
                <a:schemeClr val="tx1"/>
              </a:solidFill>
            </a:ln>
          </c:spPr>
          <c:dPt>
            <c:idx val="0"/>
            <c:bubble3D val="0"/>
            <c:spPr>
              <a:solidFill>
                <a:srgbClr val="065A60"/>
              </a:solidFill>
              <a:ln w="19050">
                <a:solidFill>
                  <a:schemeClr val="tx1"/>
                </a:solidFill>
              </a:ln>
              <a:effectLst/>
            </c:spPr>
            <c:extLst>
              <c:ext xmlns:c16="http://schemas.microsoft.com/office/drawing/2014/chart" uri="{C3380CC4-5D6E-409C-BE32-E72D297353CC}">
                <c16:uniqueId val="{00000006-26A2-5E4D-96C5-96EF4FB5AFE6}"/>
              </c:ext>
            </c:extLst>
          </c:dPt>
          <c:dPt>
            <c:idx val="1"/>
            <c:bubble3D val="0"/>
            <c:spPr>
              <a:solidFill>
                <a:srgbClr val="00FF8F"/>
              </a:solidFill>
              <a:ln w="19050">
                <a:solidFill>
                  <a:schemeClr val="tx1"/>
                </a:solidFill>
              </a:ln>
              <a:effectLst/>
            </c:spPr>
            <c:extLst>
              <c:ext xmlns:c16="http://schemas.microsoft.com/office/drawing/2014/chart" uri="{C3380CC4-5D6E-409C-BE32-E72D297353CC}">
                <c16:uniqueId val="{00000008-26A2-5E4D-96C5-96EF4FB5AFE6}"/>
              </c:ext>
            </c:extLst>
          </c:dPt>
          <c:cat>
            <c:strRef>
              <c:f>Pivottables!$AM$28:$AM$30</c:f>
              <c:strCache>
                <c:ptCount val="2"/>
                <c:pt idx="0">
                  <c:v>B2B</c:v>
                </c:pt>
                <c:pt idx="1">
                  <c:v>B2C</c:v>
                </c:pt>
              </c:strCache>
            </c:strRef>
          </c:cat>
          <c:val>
            <c:numRef>
              <c:f>Pivottables!$AO$28:$AO$30</c:f>
              <c:numCache>
                <c:formatCode>0.00%</c:formatCode>
                <c:ptCount val="2"/>
                <c:pt idx="0">
                  <c:v>0.60005182492061793</c:v>
                </c:pt>
                <c:pt idx="1">
                  <c:v>0.39994817507938202</c:v>
                </c:pt>
              </c:numCache>
            </c:numRef>
          </c:val>
          <c:extLst>
            <c:ext xmlns:c16="http://schemas.microsoft.com/office/drawing/2014/chart" uri="{C3380CC4-5D6E-409C-BE32-E72D297353CC}">
              <c16:uniqueId val="{00000009-26A2-5E4D-96C5-96EF4FB5AFE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Pivottables!$M$18</c:f>
              <c:strCache>
                <c:ptCount val="1"/>
                <c:pt idx="0">
                  <c:v>Brazil</c:v>
                </c:pt>
              </c:strCache>
            </c:strRef>
          </c:tx>
          <c:spPr>
            <a:gradFill flip="none" rotWithShape="1">
              <a:gsLst>
                <a:gs pos="100000">
                  <a:srgbClr val="02FF8F"/>
                </a:gs>
                <a:gs pos="0">
                  <a:srgbClr val="065A60"/>
                </a:gs>
              </a:gsLst>
              <a:lin ang="2700000" scaled="1"/>
              <a:tileRect/>
            </a:gradFill>
            <a:ln>
              <a:noFill/>
            </a:ln>
            <a:effectLst/>
          </c:spPr>
          <c:invertIfNegative val="0"/>
          <c:val>
            <c:numRef>
              <c:f>Pivottables!$N$18</c:f>
              <c:numCache>
                <c:formatCode>0%</c:formatCode>
                <c:ptCount val="1"/>
                <c:pt idx="0">
                  <c:v>0.10010158655205301</c:v>
                </c:pt>
              </c:numCache>
            </c:numRef>
          </c:val>
          <c:extLst>
            <c:ext xmlns:c16="http://schemas.microsoft.com/office/drawing/2014/chart" uri="{C3380CC4-5D6E-409C-BE32-E72D297353CC}">
              <c16:uniqueId val="{00000000-B98C-EB47-A349-BF3343B9A2C6}"/>
            </c:ext>
          </c:extLst>
        </c:ser>
        <c:ser>
          <c:idx val="1"/>
          <c:order val="1"/>
          <c:tx>
            <c:strRef>
              <c:f>Pivottables!$M$19</c:f>
              <c:strCache>
                <c:ptCount val="1"/>
                <c:pt idx="0">
                  <c:v>Canada</c:v>
                </c:pt>
              </c:strCache>
            </c:strRef>
          </c:tx>
          <c:spPr>
            <a:gradFill flip="none" rotWithShape="1">
              <a:gsLst>
                <a:gs pos="0">
                  <a:srgbClr val="BA8C0E"/>
                </a:gs>
                <a:gs pos="99000">
                  <a:srgbClr val="FFFF00"/>
                </a:gs>
              </a:gsLst>
              <a:lin ang="2700000" scaled="1"/>
              <a:tileRect/>
            </a:gradFill>
            <a:ln>
              <a:noFill/>
            </a:ln>
            <a:effectLst/>
          </c:spPr>
          <c:invertIfNegative val="0"/>
          <c:val>
            <c:numRef>
              <c:f>Pivottables!$N$19</c:f>
              <c:numCache>
                <c:formatCode>0%</c:formatCode>
                <c:ptCount val="1"/>
                <c:pt idx="0">
                  <c:v>0.10561273466648856</c:v>
                </c:pt>
              </c:numCache>
            </c:numRef>
          </c:val>
          <c:extLst>
            <c:ext xmlns:c16="http://schemas.microsoft.com/office/drawing/2014/chart" uri="{C3380CC4-5D6E-409C-BE32-E72D297353CC}">
              <c16:uniqueId val="{00000001-B98C-EB47-A349-BF3343B9A2C6}"/>
            </c:ext>
          </c:extLst>
        </c:ser>
        <c:ser>
          <c:idx val="2"/>
          <c:order val="2"/>
          <c:tx>
            <c:strRef>
              <c:f>Pivottables!$M$20</c:f>
              <c:strCache>
                <c:ptCount val="1"/>
                <c:pt idx="0">
                  <c:v>Egypt</c:v>
                </c:pt>
              </c:strCache>
            </c:strRef>
          </c:tx>
          <c:spPr>
            <a:gradFill flip="none" rotWithShape="1">
              <a:gsLst>
                <a:gs pos="0">
                  <a:schemeClr val="accent1">
                    <a:lumMod val="50000"/>
                  </a:schemeClr>
                </a:gs>
                <a:gs pos="99000">
                  <a:srgbClr val="00AEEF"/>
                </a:gs>
              </a:gsLst>
              <a:lin ang="2700000" scaled="1"/>
              <a:tileRect/>
            </a:gradFill>
            <a:ln>
              <a:noFill/>
            </a:ln>
            <a:effectLst/>
          </c:spPr>
          <c:invertIfNegative val="0"/>
          <c:val>
            <c:numRef>
              <c:f>Pivottables!$N$20</c:f>
              <c:numCache>
                <c:formatCode>0%</c:formatCode>
                <c:ptCount val="1"/>
                <c:pt idx="0">
                  <c:v>0.26617851273559845</c:v>
                </c:pt>
              </c:numCache>
            </c:numRef>
          </c:val>
          <c:extLst>
            <c:ext xmlns:c16="http://schemas.microsoft.com/office/drawing/2014/chart" uri="{C3380CC4-5D6E-409C-BE32-E72D297353CC}">
              <c16:uniqueId val="{00000002-B98C-EB47-A349-BF3343B9A2C6}"/>
            </c:ext>
          </c:extLst>
        </c:ser>
        <c:ser>
          <c:idx val="3"/>
          <c:order val="3"/>
          <c:tx>
            <c:strRef>
              <c:f>Pivottables!$M$21</c:f>
              <c:strCache>
                <c:ptCount val="1"/>
                <c:pt idx="0">
                  <c:v>Russia</c:v>
                </c:pt>
              </c:strCache>
            </c:strRef>
          </c:tx>
          <c:spPr>
            <a:gradFill flip="none" rotWithShape="1">
              <a:gsLst>
                <a:gs pos="26000">
                  <a:srgbClr val="FF0000"/>
                </a:gs>
                <a:gs pos="100000">
                  <a:srgbClr val="BC5561"/>
                </a:gs>
              </a:gsLst>
              <a:lin ang="2700000" scaled="1"/>
              <a:tileRect/>
            </a:gradFill>
            <a:ln>
              <a:noFill/>
            </a:ln>
            <a:effectLst/>
          </c:spPr>
          <c:invertIfNegative val="0"/>
          <c:val>
            <c:numRef>
              <c:f>Pivottables!$N$21</c:f>
              <c:numCache>
                <c:formatCode>0%</c:formatCode>
                <c:ptCount val="1"/>
                <c:pt idx="0">
                  <c:v>0.17963111965777448</c:v>
                </c:pt>
              </c:numCache>
            </c:numRef>
          </c:val>
          <c:extLst>
            <c:ext xmlns:c16="http://schemas.microsoft.com/office/drawing/2014/chart" uri="{C3380CC4-5D6E-409C-BE32-E72D297353CC}">
              <c16:uniqueId val="{00000003-B98C-EB47-A349-BF3343B9A2C6}"/>
            </c:ext>
          </c:extLst>
        </c:ser>
        <c:ser>
          <c:idx val="4"/>
          <c:order val="4"/>
          <c:tx>
            <c:strRef>
              <c:f>Pivottables!$M$22</c:f>
              <c:strCache>
                <c:ptCount val="1"/>
                <c:pt idx="0">
                  <c:v>United Kingdom</c:v>
                </c:pt>
              </c:strCache>
            </c:strRef>
          </c:tx>
          <c:spPr>
            <a:gradFill flip="none" rotWithShape="1">
              <a:gsLst>
                <a:gs pos="0">
                  <a:srgbClr val="3E1F47"/>
                </a:gs>
                <a:gs pos="100000">
                  <a:srgbClr val="7030A0"/>
                </a:gs>
              </a:gsLst>
              <a:lin ang="2700000" scaled="1"/>
              <a:tileRect/>
            </a:gradFill>
            <a:ln>
              <a:noFill/>
            </a:ln>
            <a:effectLst/>
          </c:spPr>
          <c:invertIfNegative val="0"/>
          <c:val>
            <c:numRef>
              <c:f>Pivottables!$N$22</c:f>
              <c:numCache>
                <c:formatCode>0%</c:formatCode>
                <c:ptCount val="1"/>
                <c:pt idx="0">
                  <c:v>0.16327475279052356</c:v>
                </c:pt>
              </c:numCache>
            </c:numRef>
          </c:val>
          <c:extLst>
            <c:ext xmlns:c16="http://schemas.microsoft.com/office/drawing/2014/chart" uri="{C3380CC4-5D6E-409C-BE32-E72D297353CC}">
              <c16:uniqueId val="{00000004-B98C-EB47-A349-BF3343B9A2C6}"/>
            </c:ext>
          </c:extLst>
        </c:ser>
        <c:ser>
          <c:idx val="5"/>
          <c:order val="5"/>
          <c:tx>
            <c:strRef>
              <c:f>Pivottables!$M$23</c:f>
              <c:strCache>
                <c:ptCount val="1"/>
                <c:pt idx="0">
                  <c:v>USA</c:v>
                </c:pt>
              </c:strCache>
            </c:strRef>
          </c:tx>
          <c:spPr>
            <a:gradFill>
              <a:gsLst>
                <a:gs pos="0">
                  <a:srgbClr val="00B0F0"/>
                </a:gs>
                <a:gs pos="99000">
                  <a:srgbClr val="00FFF8"/>
                </a:gs>
              </a:gsLst>
              <a:lin ang="2700000" scaled="1"/>
            </a:gradFill>
            <a:ln>
              <a:noFill/>
            </a:ln>
            <a:effectLst/>
          </c:spPr>
          <c:invertIfNegative val="0"/>
          <c:dPt>
            <c:idx val="0"/>
            <c:invertIfNegative val="0"/>
            <c:bubble3D val="0"/>
            <c:spPr>
              <a:gradFill>
                <a:gsLst>
                  <a:gs pos="0">
                    <a:srgbClr val="00B0F0"/>
                  </a:gs>
                  <a:gs pos="99000">
                    <a:srgbClr val="00FFF8"/>
                  </a:gs>
                </a:gsLst>
                <a:lin ang="2700000" scaled="1"/>
              </a:gradFill>
              <a:ln>
                <a:noFill/>
              </a:ln>
              <a:effectLst/>
            </c:spPr>
            <c:extLst>
              <c:ext xmlns:c16="http://schemas.microsoft.com/office/drawing/2014/chart" uri="{C3380CC4-5D6E-409C-BE32-E72D297353CC}">
                <c16:uniqueId val="{00000006-B98C-EB47-A349-BF3343B9A2C6}"/>
              </c:ext>
            </c:extLst>
          </c:dPt>
          <c:val>
            <c:numRef>
              <c:f>Pivottables!$N$23</c:f>
              <c:numCache>
                <c:formatCode>0%</c:formatCode>
                <c:ptCount val="1"/>
                <c:pt idx="0">
                  <c:v>0.18520129359756193</c:v>
                </c:pt>
              </c:numCache>
            </c:numRef>
          </c:val>
          <c:extLst>
            <c:ext xmlns:c16="http://schemas.microsoft.com/office/drawing/2014/chart" uri="{C3380CC4-5D6E-409C-BE32-E72D297353CC}">
              <c16:uniqueId val="{00000007-B98C-EB47-A349-BF3343B9A2C6}"/>
            </c:ext>
          </c:extLst>
        </c:ser>
        <c:dLbls>
          <c:showLegendKey val="0"/>
          <c:showVal val="0"/>
          <c:showCatName val="0"/>
          <c:showSerName val="0"/>
          <c:showPercent val="0"/>
          <c:showBubbleSize val="0"/>
        </c:dLbls>
        <c:gapWidth val="150"/>
        <c:overlap val="100"/>
        <c:axId val="988263071"/>
        <c:axId val="952217727"/>
      </c:barChart>
      <c:catAx>
        <c:axId val="988263071"/>
        <c:scaling>
          <c:orientation val="minMax"/>
        </c:scaling>
        <c:delete val="1"/>
        <c:axPos val="l"/>
        <c:numFmt formatCode="General" sourceLinked="1"/>
        <c:majorTickMark val="none"/>
        <c:minorTickMark val="none"/>
        <c:tickLblPos val="nextTo"/>
        <c:crossAx val="952217727"/>
        <c:crosses val="autoZero"/>
        <c:auto val="1"/>
        <c:lblAlgn val="ctr"/>
        <c:lblOffset val="100"/>
        <c:noMultiLvlLbl val="0"/>
      </c:catAx>
      <c:valAx>
        <c:axId val="952217727"/>
        <c:scaling>
          <c:orientation val="minMax"/>
        </c:scaling>
        <c:delete val="1"/>
        <c:axPos val="b"/>
        <c:numFmt formatCode="0%" sourceLinked="1"/>
        <c:majorTickMark val="none"/>
        <c:minorTickMark val="none"/>
        <c:tickLblPos val="nextTo"/>
        <c:crossAx val="98826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R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D341-0248-BF9E-87F0AC49EFDF}"/>
              </c:ext>
            </c:extLst>
          </c:dPt>
          <c:dPt>
            <c:idx val="1"/>
            <c:bubble3D val="0"/>
            <c:spPr>
              <a:gradFill flip="none" rotWithShape="1">
                <a:gsLst>
                  <a:gs pos="76000">
                    <a:srgbClr val="02FF8F"/>
                  </a:gs>
                  <a:gs pos="36000">
                    <a:srgbClr val="065A60"/>
                  </a:gs>
                </a:gsLst>
                <a:lin ang="2700000" scaled="1"/>
                <a:tileRect/>
              </a:gradFill>
              <a:ln w="19050">
                <a:noFill/>
              </a:ln>
              <a:effectLst/>
            </c:spPr>
            <c:extLst>
              <c:ext xmlns:c16="http://schemas.microsoft.com/office/drawing/2014/chart" uri="{C3380CC4-5D6E-409C-BE32-E72D297353CC}">
                <c16:uniqueId val="{00000003-D341-0248-BF9E-87F0AC49EFDF}"/>
              </c:ext>
            </c:extLst>
          </c:dPt>
          <c:cat>
            <c:strRef>
              <c:f>Pivottables!$M$30:$N$30</c:f>
              <c:strCache>
                <c:ptCount val="2"/>
                <c:pt idx="0">
                  <c:v>Remaning Precantage</c:v>
                </c:pt>
                <c:pt idx="1">
                  <c:v>Actual</c:v>
                </c:pt>
              </c:strCache>
            </c:strRef>
          </c:cat>
          <c:val>
            <c:numRef>
              <c:f>Pivottables!$M$31:$N$31</c:f>
              <c:numCache>
                <c:formatCode>0%</c:formatCode>
                <c:ptCount val="2"/>
                <c:pt idx="0">
                  <c:v>0.2654583197063265</c:v>
                </c:pt>
                <c:pt idx="1">
                  <c:v>0.7345416802936735</c:v>
                </c:pt>
              </c:numCache>
            </c:numRef>
          </c:val>
          <c:extLst>
            <c:ext xmlns:c16="http://schemas.microsoft.com/office/drawing/2014/chart" uri="{C3380CC4-5D6E-409C-BE32-E72D297353CC}">
              <c16:uniqueId val="{00000004-D341-0248-BF9E-87F0AC49EFDF}"/>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5"/>
            <c:spPr>
              <a:solidFill>
                <a:schemeClr val="accent2"/>
              </a:solidFill>
              <a:ln w="9525">
                <a:solidFill>
                  <a:schemeClr val="accent2"/>
                </a:solidFill>
              </a:ln>
              <a:effectLst/>
            </c:spPr>
          </c:marker>
          <c:dPt>
            <c:idx val="0"/>
            <c:marker>
              <c:symbol val="circle"/>
              <c:size val="25"/>
              <c:spPr>
                <a:solidFill>
                  <a:srgbClr val="065A60"/>
                </a:solidFill>
                <a:ln w="9525">
                  <a:solidFill>
                    <a:srgbClr val="065A60"/>
                  </a:solidFill>
                </a:ln>
                <a:effectLst/>
              </c:spPr>
            </c:marker>
            <c:bubble3D val="0"/>
            <c:extLst>
              <c:ext xmlns:c16="http://schemas.microsoft.com/office/drawing/2014/chart" uri="{C3380CC4-5D6E-409C-BE32-E72D297353CC}">
                <c16:uniqueId val="{00000005-D341-0248-BF9E-87F0AC49EFDF}"/>
              </c:ext>
            </c:extLst>
          </c:dPt>
          <c:dPt>
            <c:idx val="1"/>
            <c:marker>
              <c:symbol val="circle"/>
              <c:size val="25"/>
              <c:spPr>
                <a:solidFill>
                  <a:srgbClr val="02FF8F"/>
                </a:solidFill>
                <a:ln w="9525">
                  <a:solidFill>
                    <a:srgbClr val="02FF8F"/>
                  </a:solidFill>
                </a:ln>
                <a:effectLst/>
              </c:spPr>
            </c:marker>
            <c:bubble3D val="0"/>
            <c:extLst>
              <c:ext xmlns:c16="http://schemas.microsoft.com/office/drawing/2014/chart" uri="{C3380CC4-5D6E-409C-BE32-E72D297353CC}">
                <c16:uniqueId val="{00000006-D341-0248-BF9E-87F0AC49EFDF}"/>
              </c:ext>
            </c:extLst>
          </c:dPt>
          <c:xVal>
            <c:numRef>
              <c:f>Pivottables!$R$35:$R$36</c:f>
              <c:numCache>
                <c:formatCode>General</c:formatCode>
                <c:ptCount val="2"/>
                <c:pt idx="0">
                  <c:v>0</c:v>
                </c:pt>
                <c:pt idx="1">
                  <c:v>0.99528683259481632</c:v>
                </c:pt>
              </c:numCache>
            </c:numRef>
          </c:xVal>
          <c:yVal>
            <c:numRef>
              <c:f>Pivottables!$S$35:$S$36</c:f>
              <c:numCache>
                <c:formatCode>General</c:formatCode>
                <c:ptCount val="2"/>
                <c:pt idx="0">
                  <c:v>1</c:v>
                </c:pt>
                <c:pt idx="1">
                  <c:v>-9.6974846549907651E-2</c:v>
                </c:pt>
              </c:numCache>
            </c:numRef>
          </c:yVal>
          <c:smooth val="0"/>
          <c:extLst>
            <c:ext xmlns:c16="http://schemas.microsoft.com/office/drawing/2014/chart" uri="{C3380CC4-5D6E-409C-BE32-E72D297353CC}">
              <c16:uniqueId val="{00000007-D341-0248-BF9E-87F0AC49EFDF}"/>
            </c:ext>
          </c:extLst>
        </c:ser>
        <c:dLbls>
          <c:showLegendKey val="0"/>
          <c:showVal val="0"/>
          <c:showCatName val="0"/>
          <c:showSerName val="0"/>
          <c:showPercent val="0"/>
          <c:showBubbleSize val="0"/>
        </c:dLbls>
        <c:axId val="1708368191"/>
        <c:axId val="1708352383"/>
      </c:scatterChart>
      <c:valAx>
        <c:axId val="1708352383"/>
        <c:scaling>
          <c:orientation val="minMax"/>
          <c:max val="1.1500000000000001"/>
          <c:min val="-1.1500000000000001"/>
        </c:scaling>
        <c:delete val="1"/>
        <c:axPos val="l"/>
        <c:numFmt formatCode="General" sourceLinked="1"/>
        <c:majorTickMark val="out"/>
        <c:minorTickMark val="none"/>
        <c:tickLblPos val="nextTo"/>
        <c:crossAx val="1708368191"/>
        <c:crosses val="autoZero"/>
        <c:crossBetween val="midCat"/>
      </c:valAx>
      <c:valAx>
        <c:axId val="1708368191"/>
        <c:scaling>
          <c:orientation val="minMax"/>
          <c:max val="1.1500000000000001"/>
          <c:min val="-1.1500000000000001"/>
        </c:scaling>
        <c:delete val="1"/>
        <c:axPos val="b"/>
        <c:numFmt formatCode="General" sourceLinked="1"/>
        <c:majorTickMark val="out"/>
        <c:minorTickMark val="none"/>
        <c:tickLblPos val="nextTo"/>
        <c:crossAx val="1708352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R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Geographically!A1"/><Relationship Id="rId7" Type="http://schemas.openxmlformats.org/officeDocument/2006/relationships/chart" Target="../charts/chart6.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Income Sources '!A1"/></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8.xml"/><Relationship Id="rId7" Type="http://schemas.openxmlformats.org/officeDocument/2006/relationships/image" Target="../media/image3.png"/><Relationship Id="rId2" Type="http://schemas.openxmlformats.org/officeDocument/2006/relationships/hyperlink" Target="#'Income Sources '!A1"/><Relationship Id="rId1" Type="http://schemas.openxmlformats.org/officeDocument/2006/relationships/hyperlink" Target="#Geographically!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9.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304800</xdr:colOff>
      <xdr:row>32</xdr:row>
      <xdr:rowOff>152400</xdr:rowOff>
    </xdr:from>
    <xdr:to>
      <xdr:col>15</xdr:col>
      <xdr:colOff>132080</xdr:colOff>
      <xdr:row>49</xdr:row>
      <xdr:rowOff>72644</xdr:rowOff>
    </xdr:to>
    <xdr:graphicFrame macro="">
      <xdr:nvGraphicFramePr>
        <xdr:cNvPr id="22" name="Chart 21">
          <a:extLst>
            <a:ext uri="{FF2B5EF4-FFF2-40B4-BE49-F238E27FC236}">
              <a16:creationId xmlns:a16="http://schemas.microsoft.com/office/drawing/2014/main" id="{6BC61853-CA4B-517F-6A62-DA44A4C17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235185</xdr:colOff>
      <xdr:row>11</xdr:row>
      <xdr:rowOff>47038</xdr:rowOff>
    </xdr:from>
    <xdr:to>
      <xdr:col>14</xdr:col>
      <xdr:colOff>652247</xdr:colOff>
      <xdr:row>33</xdr:row>
      <xdr:rowOff>6825</xdr:rowOff>
    </xdr:to>
    <xdr:grpSp>
      <xdr:nvGrpSpPr>
        <xdr:cNvPr id="92" name="Group 91">
          <a:extLst>
            <a:ext uri="{FF2B5EF4-FFF2-40B4-BE49-F238E27FC236}">
              <a16:creationId xmlns:a16="http://schemas.microsoft.com/office/drawing/2014/main" id="{E58A1F68-97F8-D94C-8422-100C9B7115CF}"/>
            </a:ext>
          </a:extLst>
        </xdr:cNvPr>
        <xdr:cNvGrpSpPr/>
      </xdr:nvGrpSpPr>
      <xdr:grpSpPr>
        <a:xfrm>
          <a:off x="7664685" y="2282238"/>
          <a:ext cx="4544562" cy="4430187"/>
          <a:chOff x="8501159" y="3308586"/>
          <a:chExt cx="4572000" cy="4443984"/>
        </a:xfrm>
      </xdr:grpSpPr>
      <xdr:graphicFrame macro="">
        <xdr:nvGraphicFramePr>
          <xdr:cNvPr id="93" name="Chart 92">
            <a:extLst>
              <a:ext uri="{FF2B5EF4-FFF2-40B4-BE49-F238E27FC236}">
                <a16:creationId xmlns:a16="http://schemas.microsoft.com/office/drawing/2014/main" id="{AA284B92-CEB7-BAE5-3B9D-B05016D0DD4A}"/>
              </a:ext>
            </a:extLst>
          </xdr:cNvPr>
          <xdr:cNvGraphicFramePr/>
        </xdr:nvGraphicFramePr>
        <xdr:xfrm>
          <a:off x="8501159" y="3308586"/>
          <a:ext cx="4572000" cy="444398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4" name="Chart 93">
            <a:extLst>
              <a:ext uri="{FF2B5EF4-FFF2-40B4-BE49-F238E27FC236}">
                <a16:creationId xmlns:a16="http://schemas.microsoft.com/office/drawing/2014/main" id="{2FAE376D-0F5D-88D3-603D-7429A75979DC}"/>
              </a:ext>
            </a:extLst>
          </xdr:cNvPr>
          <xdr:cNvGraphicFramePr/>
        </xdr:nvGraphicFramePr>
        <xdr:xfrm>
          <a:off x="8501159" y="3308586"/>
          <a:ext cx="4572000" cy="444398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19</xdr:col>
      <xdr:colOff>222485</xdr:colOff>
      <xdr:row>28</xdr:row>
      <xdr:rowOff>16933</xdr:rowOff>
    </xdr:from>
    <xdr:to>
      <xdr:col>20</xdr:col>
      <xdr:colOff>311385</xdr:colOff>
      <xdr:row>41</xdr:row>
      <xdr:rowOff>173181</xdr:rowOff>
    </xdr:to>
    <xdr:sp macro="" textlink="">
      <xdr:nvSpPr>
        <xdr:cNvPr id="85" name="Rounded Rectangle 84">
          <a:extLst>
            <a:ext uri="{FF2B5EF4-FFF2-40B4-BE49-F238E27FC236}">
              <a16:creationId xmlns:a16="http://schemas.microsoft.com/office/drawing/2014/main" id="{E22C2048-7C3C-79D4-8A51-1008F2C8A8C3}"/>
            </a:ext>
          </a:extLst>
        </xdr:cNvPr>
        <xdr:cNvSpPr/>
      </xdr:nvSpPr>
      <xdr:spPr>
        <a:xfrm>
          <a:off x="15852144" y="5674206"/>
          <a:ext cx="911514" cy="2782839"/>
        </a:xfrm>
        <a:prstGeom prst="roundRect">
          <a:avLst/>
        </a:prstGeom>
        <a:solidFill>
          <a:srgbClr val="3E1F47">
            <a:alpha val="50000"/>
          </a:srgbClr>
        </a:solidFill>
        <a:ln>
          <a:solidFill>
            <a:srgbClr val="00939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xdr:colOff>
      <xdr:row>0</xdr:row>
      <xdr:rowOff>0</xdr:rowOff>
    </xdr:from>
    <xdr:to>
      <xdr:col>22</xdr:col>
      <xdr:colOff>139700</xdr:colOff>
      <xdr:row>2</xdr:row>
      <xdr:rowOff>142240</xdr:rowOff>
    </xdr:to>
    <xdr:grpSp>
      <xdr:nvGrpSpPr>
        <xdr:cNvPr id="9" name="Group 8">
          <a:extLst>
            <a:ext uri="{FF2B5EF4-FFF2-40B4-BE49-F238E27FC236}">
              <a16:creationId xmlns:a16="http://schemas.microsoft.com/office/drawing/2014/main" id="{8DB523E7-780F-0DD0-EEFE-7191CFD3A77C}"/>
            </a:ext>
          </a:extLst>
        </xdr:cNvPr>
        <xdr:cNvGrpSpPr/>
      </xdr:nvGrpSpPr>
      <xdr:grpSpPr>
        <a:xfrm>
          <a:off x="12700" y="0"/>
          <a:ext cx="18288000" cy="548640"/>
          <a:chOff x="12700" y="0"/>
          <a:chExt cx="18288000" cy="548640"/>
        </a:xfrm>
      </xdr:grpSpPr>
      <xdr:sp macro="" textlink="">
        <xdr:nvSpPr>
          <xdr:cNvPr id="3" name="Rectangle 2">
            <a:extLst>
              <a:ext uri="{FF2B5EF4-FFF2-40B4-BE49-F238E27FC236}">
                <a16:creationId xmlns:a16="http://schemas.microsoft.com/office/drawing/2014/main" id="{B7E8D6F8-1878-00B5-F0C6-B35DFF5F963B}"/>
              </a:ext>
            </a:extLst>
          </xdr:cNvPr>
          <xdr:cNvSpPr/>
        </xdr:nvSpPr>
        <xdr:spPr>
          <a:xfrm>
            <a:off x="12700" y="0"/>
            <a:ext cx="18288000" cy="548640"/>
          </a:xfrm>
          <a:prstGeom prst="rect">
            <a:avLst/>
          </a:prstGeom>
          <a:solidFill>
            <a:srgbClr val="3E1F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
            <a:hlinkClick xmlns:r="http://schemas.openxmlformats.org/officeDocument/2006/relationships" r:id="rId3" tooltip="Geographically"/>
            <a:extLst>
              <a:ext uri="{FF2B5EF4-FFF2-40B4-BE49-F238E27FC236}">
                <a16:creationId xmlns:a16="http://schemas.microsoft.com/office/drawing/2014/main" id="{02314E71-6683-4718-5F72-168F8487E62C}"/>
              </a:ext>
            </a:extLst>
          </xdr:cNvPr>
          <xdr:cNvSpPr txBox="1"/>
        </xdr:nvSpPr>
        <xdr:spPr>
          <a:xfrm>
            <a:off x="10917767" y="25400"/>
            <a:ext cx="14859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latin typeface="Avenir Book" panose="02000503020000020003" pitchFamily="2" charset="0"/>
              </a:rPr>
              <a:t> Geographically   </a:t>
            </a:r>
          </a:p>
          <a:p>
            <a:pPr algn="ctr"/>
            <a:r>
              <a:rPr lang="en-GB" sz="1400">
                <a:latin typeface="Avenir Book" panose="02000503020000020003" pitchFamily="2" charset="0"/>
              </a:rPr>
              <a:t> </a:t>
            </a:r>
          </a:p>
        </xdr:txBody>
      </xdr:sp>
      <xdr:sp macro="" textlink="">
        <xdr:nvSpPr>
          <xdr:cNvPr id="7" name="TextBox 6">
            <a:hlinkClick xmlns:r="http://schemas.openxmlformats.org/officeDocument/2006/relationships" r:id="rId4" tooltip="Income Sources"/>
            <a:extLst>
              <a:ext uri="{FF2B5EF4-FFF2-40B4-BE49-F238E27FC236}">
                <a16:creationId xmlns:a16="http://schemas.microsoft.com/office/drawing/2014/main" id="{682F565F-E743-4937-6C0E-158B63361A53}"/>
              </a:ext>
            </a:extLst>
          </xdr:cNvPr>
          <xdr:cNvSpPr txBox="1"/>
        </xdr:nvSpPr>
        <xdr:spPr>
          <a:xfrm>
            <a:off x="6337300" y="0"/>
            <a:ext cx="16383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latin typeface="Avenir Book" panose="02000503020000020003" pitchFamily="2" charset="0"/>
              </a:rPr>
              <a:t> Income Sources   </a:t>
            </a:r>
          </a:p>
          <a:p>
            <a:pPr algn="ctr"/>
            <a:r>
              <a:rPr lang="en-GB" sz="1400">
                <a:latin typeface="Avenir Book" panose="02000503020000020003" pitchFamily="2" charset="0"/>
              </a:rPr>
              <a:t>   </a:t>
            </a:r>
          </a:p>
        </xdr:txBody>
      </xdr:sp>
      <xdr:sp macro="" textlink="">
        <xdr:nvSpPr>
          <xdr:cNvPr id="8" name="Rounded Rectangle 7">
            <a:extLst>
              <a:ext uri="{FF2B5EF4-FFF2-40B4-BE49-F238E27FC236}">
                <a16:creationId xmlns:a16="http://schemas.microsoft.com/office/drawing/2014/main" id="{9D2A0CFC-9CC0-8D7D-E686-9D9E3C62018B}"/>
              </a:ext>
            </a:extLst>
          </xdr:cNvPr>
          <xdr:cNvSpPr/>
        </xdr:nvSpPr>
        <xdr:spPr>
          <a:xfrm>
            <a:off x="6502400" y="444500"/>
            <a:ext cx="1397000" cy="45720"/>
          </a:xfrm>
          <a:prstGeom prst="roundRect">
            <a:avLst>
              <a:gd name="adj" fmla="val 50000"/>
            </a:avLst>
          </a:prstGeom>
          <a:solidFill>
            <a:srgbClr val="0064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0</xdr:col>
      <xdr:colOff>406400</xdr:colOff>
      <xdr:row>6</xdr:row>
      <xdr:rowOff>139700</xdr:rowOff>
    </xdr:from>
    <xdr:to>
      <xdr:col>2</xdr:col>
      <xdr:colOff>508000</xdr:colOff>
      <xdr:row>8</xdr:row>
      <xdr:rowOff>190500</xdr:rowOff>
    </xdr:to>
    <xdr:sp macro="" textlink="">
      <xdr:nvSpPr>
        <xdr:cNvPr id="10" name="Rounded Rectangle 9">
          <a:extLst>
            <a:ext uri="{FF2B5EF4-FFF2-40B4-BE49-F238E27FC236}">
              <a16:creationId xmlns:a16="http://schemas.microsoft.com/office/drawing/2014/main" id="{8F06CEA2-1C2C-274F-3F8A-8DAA2100C844}"/>
            </a:ext>
          </a:extLst>
        </xdr:cNvPr>
        <xdr:cNvSpPr/>
      </xdr:nvSpPr>
      <xdr:spPr>
        <a:xfrm>
          <a:off x="406400" y="1358900"/>
          <a:ext cx="1752600" cy="457200"/>
        </a:xfrm>
        <a:prstGeom prst="roundRect">
          <a:avLst>
            <a:gd name="adj" fmla="val 50000"/>
          </a:avLst>
        </a:prstGeom>
        <a:solidFill>
          <a:srgbClr val="009396"/>
        </a:solidFill>
        <a:ln>
          <a:solidFill>
            <a:srgbClr val="00939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latin typeface="Avenir Book" panose="02000503020000020003" pitchFamily="2" charset="0"/>
            </a:rPr>
            <a:t>Income</a:t>
          </a:r>
          <a:r>
            <a:rPr lang="en-GB" sz="1400" baseline="0">
              <a:latin typeface="Avenir Book" panose="02000503020000020003" pitchFamily="2" charset="0"/>
            </a:rPr>
            <a:t> Sources</a:t>
          </a:r>
          <a:endParaRPr lang="en-GB" sz="1400">
            <a:latin typeface="Avenir Book" panose="02000503020000020003" pitchFamily="2" charset="0"/>
          </a:endParaRPr>
        </a:p>
      </xdr:txBody>
    </xdr:sp>
    <xdr:clientData/>
  </xdr:twoCellAnchor>
  <xdr:twoCellAnchor>
    <xdr:from>
      <xdr:col>0</xdr:col>
      <xdr:colOff>279400</xdr:colOff>
      <xdr:row>10</xdr:row>
      <xdr:rowOff>25400</xdr:rowOff>
    </xdr:from>
    <xdr:to>
      <xdr:col>5</xdr:col>
      <xdr:colOff>152400</xdr:colOff>
      <xdr:row>16</xdr:row>
      <xdr:rowOff>50800</xdr:rowOff>
    </xdr:to>
    <xdr:sp macro="" textlink="">
      <xdr:nvSpPr>
        <xdr:cNvPr id="11" name="TextBox 10">
          <a:extLst>
            <a:ext uri="{FF2B5EF4-FFF2-40B4-BE49-F238E27FC236}">
              <a16:creationId xmlns:a16="http://schemas.microsoft.com/office/drawing/2014/main" id="{19E2BE42-A5C1-9ACB-E171-7EA655E4696F}"/>
            </a:ext>
          </a:extLst>
        </xdr:cNvPr>
        <xdr:cNvSpPr txBox="1"/>
      </xdr:nvSpPr>
      <xdr:spPr>
        <a:xfrm>
          <a:off x="279400" y="2057400"/>
          <a:ext cx="4000500" cy="12446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n>
                <a:noFill/>
              </a:ln>
              <a:solidFill>
                <a:schemeClr val="bg1"/>
              </a:solidFill>
              <a:latin typeface="Avenir Book" panose="02000503020000020003" pitchFamily="2" charset="0"/>
            </a:rPr>
            <a:t>Grand total of income , and thei breakdowns showing the achievements</a:t>
          </a:r>
          <a:r>
            <a:rPr lang="en-GB" sz="1400" baseline="0">
              <a:ln>
                <a:noFill/>
              </a:ln>
              <a:solidFill>
                <a:schemeClr val="bg1"/>
              </a:solidFill>
              <a:latin typeface="Avenir Book" panose="02000503020000020003" pitchFamily="2" charset="0"/>
            </a:rPr>
            <a:t> percentage and hightlight for most valuable source, Marketing strategies, and operating profit.</a:t>
          </a:r>
        </a:p>
        <a:p>
          <a:endParaRPr lang="en-GB" sz="1400">
            <a:ln>
              <a:solidFill>
                <a:schemeClr val="bg1"/>
              </a:solidFill>
            </a:ln>
            <a:noFill/>
          </a:endParaRPr>
        </a:p>
      </xdr:txBody>
    </xdr:sp>
    <xdr:clientData/>
  </xdr:twoCellAnchor>
  <xdr:twoCellAnchor editAs="oneCell">
    <xdr:from>
      <xdr:col>0</xdr:col>
      <xdr:colOff>330200</xdr:colOff>
      <xdr:row>15</xdr:row>
      <xdr:rowOff>127000</xdr:rowOff>
    </xdr:from>
    <xdr:to>
      <xdr:col>5</xdr:col>
      <xdr:colOff>279400</xdr:colOff>
      <xdr:row>17</xdr:row>
      <xdr:rowOff>127000</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F12AACA1-1B52-F64F-B0B0-0C94E30F46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30200" y="3175000"/>
              <a:ext cx="4076700" cy="40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4</xdr:row>
      <xdr:rowOff>38100</xdr:rowOff>
    </xdr:from>
    <xdr:to>
      <xdr:col>18</xdr:col>
      <xdr:colOff>509016</xdr:colOff>
      <xdr:row>40</xdr:row>
      <xdr:rowOff>38100</xdr:rowOff>
    </xdr:to>
    <xdr:graphicFrame macro="">
      <xdr:nvGraphicFramePr>
        <xdr:cNvPr id="23" name="Chart 22">
          <a:extLst>
            <a:ext uri="{FF2B5EF4-FFF2-40B4-BE49-F238E27FC236}">
              <a16:creationId xmlns:a16="http://schemas.microsoft.com/office/drawing/2014/main" id="{65BE8866-CE48-E74D-8978-8785684AB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203200</xdr:colOff>
      <xdr:row>19</xdr:row>
      <xdr:rowOff>88900</xdr:rowOff>
    </xdr:from>
    <xdr:to>
      <xdr:col>4</xdr:col>
      <xdr:colOff>277649</xdr:colOff>
      <xdr:row>37</xdr:row>
      <xdr:rowOff>51707</xdr:rowOff>
    </xdr:to>
    <xdr:grpSp>
      <xdr:nvGrpSpPr>
        <xdr:cNvPr id="31" name="Group 30">
          <a:extLst>
            <a:ext uri="{FF2B5EF4-FFF2-40B4-BE49-F238E27FC236}">
              <a16:creationId xmlns:a16="http://schemas.microsoft.com/office/drawing/2014/main" id="{C393180B-7F68-F63A-B1BB-345D90A06F4B}"/>
            </a:ext>
          </a:extLst>
        </xdr:cNvPr>
        <xdr:cNvGrpSpPr/>
      </xdr:nvGrpSpPr>
      <xdr:grpSpPr>
        <a:xfrm>
          <a:off x="203200" y="3949700"/>
          <a:ext cx="3376449" cy="3620407"/>
          <a:chOff x="203200" y="3949700"/>
          <a:chExt cx="3376506" cy="3622742"/>
        </a:xfrm>
      </xdr:grpSpPr>
      <xdr:sp macro="" textlink="">
        <xdr:nvSpPr>
          <xdr:cNvPr id="14" name="TextBox 13">
            <a:extLst>
              <a:ext uri="{FF2B5EF4-FFF2-40B4-BE49-F238E27FC236}">
                <a16:creationId xmlns:a16="http://schemas.microsoft.com/office/drawing/2014/main" id="{6376388D-3813-C47D-32CB-90B8A2334C78}"/>
              </a:ext>
            </a:extLst>
          </xdr:cNvPr>
          <xdr:cNvSpPr txBox="1"/>
        </xdr:nvSpPr>
        <xdr:spPr>
          <a:xfrm>
            <a:off x="406400" y="3949700"/>
            <a:ext cx="3162300" cy="5842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ln>
                  <a:noFill/>
                </a:ln>
                <a:solidFill>
                  <a:schemeClr val="bg1"/>
                </a:solidFill>
                <a:latin typeface="Avenir Book" panose="02000503020000020003" pitchFamily="2" charset="0"/>
              </a:rPr>
              <a:t>Financial</a:t>
            </a:r>
            <a:r>
              <a:rPr lang="en-GB" sz="2400" b="1" baseline="0">
                <a:ln>
                  <a:noFill/>
                </a:ln>
                <a:solidFill>
                  <a:schemeClr val="bg1"/>
                </a:solidFill>
                <a:latin typeface="Avenir Book" panose="02000503020000020003" pitchFamily="2" charset="0"/>
              </a:rPr>
              <a:t> Statistics</a:t>
            </a:r>
          </a:p>
          <a:p>
            <a:endParaRPr lang="en-GB" sz="1400">
              <a:ln>
                <a:solidFill>
                  <a:schemeClr val="bg1"/>
                </a:solidFill>
              </a:ln>
              <a:noFill/>
            </a:endParaRPr>
          </a:p>
        </xdr:txBody>
      </xdr:sp>
      <xdr:sp macro="" textlink="Pivottables!W8">
        <xdr:nvSpPr>
          <xdr:cNvPr id="24" name="TextBox 23">
            <a:extLst>
              <a:ext uri="{FF2B5EF4-FFF2-40B4-BE49-F238E27FC236}">
                <a16:creationId xmlns:a16="http://schemas.microsoft.com/office/drawing/2014/main" id="{3093FFE9-0C58-4FF0-3B34-970A5DCF59C2}"/>
              </a:ext>
            </a:extLst>
          </xdr:cNvPr>
          <xdr:cNvSpPr txBox="1"/>
        </xdr:nvSpPr>
        <xdr:spPr>
          <a:xfrm>
            <a:off x="203200" y="4457700"/>
            <a:ext cx="3162300" cy="58420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99D3BF-9AF0-564F-A0FB-3F899453454D}" type="TxLink">
              <a:rPr lang="en-US" sz="4800" b="0" i="0" u="none" strike="noStrike">
                <a:ln>
                  <a:solidFill>
                    <a:schemeClr val="bg1"/>
                  </a:solidFill>
                </a:ln>
                <a:solidFill>
                  <a:schemeClr val="bg1"/>
                </a:solidFill>
                <a:latin typeface="Avenir Book" panose="02000503020000020003" pitchFamily="2" charset="0"/>
                <a:ea typeface="+mn-ea"/>
                <a:cs typeface="Calibri"/>
              </a:rPr>
              <a:pPr marL="0" indent="0" algn="l"/>
              <a:t> 898.932  </a:t>
            </a:fld>
            <a:endParaRPr lang="en-GB" sz="4800" b="0" i="0" u="none" strike="noStrike">
              <a:ln>
                <a:solidFill>
                  <a:schemeClr val="bg1"/>
                </a:solidFill>
              </a:ln>
              <a:solidFill>
                <a:schemeClr val="bg1"/>
              </a:solidFill>
              <a:latin typeface="Avenir Book" panose="02000503020000020003" pitchFamily="2" charset="0"/>
              <a:ea typeface="+mn-ea"/>
              <a:cs typeface="Calibri"/>
            </a:endParaRPr>
          </a:p>
        </xdr:txBody>
      </xdr:sp>
      <xdr:sp macro="" textlink="">
        <xdr:nvSpPr>
          <xdr:cNvPr id="25" name="TextBox 24">
            <a:extLst>
              <a:ext uri="{FF2B5EF4-FFF2-40B4-BE49-F238E27FC236}">
                <a16:creationId xmlns:a16="http://schemas.microsoft.com/office/drawing/2014/main" id="{289B4624-2EF3-9690-B3A0-86D80937ADDE}"/>
              </a:ext>
            </a:extLst>
          </xdr:cNvPr>
          <xdr:cNvSpPr txBox="1"/>
        </xdr:nvSpPr>
        <xdr:spPr>
          <a:xfrm>
            <a:off x="330200" y="5143500"/>
            <a:ext cx="1524000" cy="2413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baseline="0">
                <a:ln>
                  <a:noFill/>
                </a:ln>
                <a:solidFill>
                  <a:schemeClr val="bg1"/>
                </a:solidFill>
                <a:latin typeface="Avenir Book" panose="02000503020000020003" pitchFamily="2" charset="0"/>
              </a:rPr>
              <a:t>Income Target </a:t>
            </a:r>
          </a:p>
          <a:p>
            <a:pPr algn="ctr"/>
            <a:endParaRPr lang="en-GB" sz="1400">
              <a:ln>
                <a:solidFill>
                  <a:schemeClr val="bg1"/>
                </a:solidFill>
              </a:ln>
              <a:noFill/>
            </a:endParaRPr>
          </a:p>
        </xdr:txBody>
      </xdr:sp>
      <xdr:sp macro="" textlink="Pivottables!V8">
        <xdr:nvSpPr>
          <xdr:cNvPr id="27" name="TextBox 26">
            <a:extLst>
              <a:ext uri="{FF2B5EF4-FFF2-40B4-BE49-F238E27FC236}">
                <a16:creationId xmlns:a16="http://schemas.microsoft.com/office/drawing/2014/main" id="{CB257D3C-3DBD-B2BF-82EE-A457DCA2F0AE}"/>
              </a:ext>
            </a:extLst>
          </xdr:cNvPr>
          <xdr:cNvSpPr txBox="1"/>
        </xdr:nvSpPr>
        <xdr:spPr>
          <a:xfrm>
            <a:off x="1384300" y="5156200"/>
            <a:ext cx="1524000" cy="24130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99E9C7-0302-B343-AEB1-6C8DCD6A83FD}" type="TxLink">
              <a:rPr lang="en-US" sz="1400" b="0" i="0" u="none" strike="noStrike" baseline="0">
                <a:ln>
                  <a:noFill/>
                </a:ln>
                <a:solidFill>
                  <a:schemeClr val="bg1"/>
                </a:solidFill>
                <a:latin typeface="Avenir Book" panose="02000503020000020003" pitchFamily="2" charset="0"/>
                <a:cs typeface="Calibri"/>
              </a:rPr>
              <a:pPr algn="ctr"/>
              <a:t> 821.612  </a:t>
            </a:fld>
            <a:endParaRPr lang="en-GB" sz="1600">
              <a:ln>
                <a:solidFill>
                  <a:schemeClr val="bg1"/>
                </a:solidFill>
              </a:ln>
              <a:solidFill>
                <a:schemeClr val="bg1"/>
              </a:solidFill>
              <a:latin typeface="Avenir Book" panose="02000503020000020003" pitchFamily="2" charset="0"/>
            </a:endParaRPr>
          </a:p>
        </xdr:txBody>
      </xdr:sp>
      <xdr:sp macro="" textlink="">
        <xdr:nvSpPr>
          <xdr:cNvPr id="37" name="TextBox 36">
            <a:extLst>
              <a:ext uri="{FF2B5EF4-FFF2-40B4-BE49-F238E27FC236}">
                <a16:creationId xmlns:a16="http://schemas.microsoft.com/office/drawing/2014/main" id="{4167A5AC-EA9A-3197-FE51-F92FFD080D27}"/>
              </a:ext>
            </a:extLst>
          </xdr:cNvPr>
          <xdr:cNvSpPr txBox="1"/>
        </xdr:nvSpPr>
        <xdr:spPr>
          <a:xfrm>
            <a:off x="417406" y="6988242"/>
            <a:ext cx="3162300" cy="5842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800" b="1">
                <a:ln>
                  <a:noFill/>
                </a:ln>
                <a:solidFill>
                  <a:schemeClr val="bg1"/>
                </a:solidFill>
                <a:latin typeface="Avenir Book" panose="02000503020000020003" pitchFamily="2" charset="0"/>
              </a:rPr>
              <a:t>Quantity of Item's</a:t>
            </a:r>
            <a:endParaRPr lang="en-GB" sz="1800" b="1" baseline="0">
              <a:ln>
                <a:noFill/>
              </a:ln>
              <a:solidFill>
                <a:schemeClr val="bg1"/>
              </a:solidFill>
              <a:latin typeface="Avenir Book" panose="02000503020000020003" pitchFamily="2" charset="0"/>
            </a:endParaRPr>
          </a:p>
          <a:p>
            <a:endParaRPr lang="en-GB" sz="1400">
              <a:ln>
                <a:solidFill>
                  <a:schemeClr val="bg1"/>
                </a:solidFill>
              </a:ln>
              <a:noFill/>
            </a:endParaRPr>
          </a:p>
        </xdr:txBody>
      </xdr:sp>
    </xdr:grpSp>
    <xdr:clientData/>
  </xdr:twoCellAnchor>
  <xdr:twoCellAnchor>
    <xdr:from>
      <xdr:col>0</xdr:col>
      <xdr:colOff>355600</xdr:colOff>
      <xdr:row>28</xdr:row>
      <xdr:rowOff>114300</xdr:rowOff>
    </xdr:from>
    <xdr:to>
      <xdr:col>4</xdr:col>
      <xdr:colOff>139700</xdr:colOff>
      <xdr:row>33</xdr:row>
      <xdr:rowOff>195580</xdr:rowOff>
    </xdr:to>
    <xdr:graphicFrame macro="">
      <xdr:nvGraphicFramePr>
        <xdr:cNvPr id="36" name="Chart 35">
          <a:extLst>
            <a:ext uri="{FF2B5EF4-FFF2-40B4-BE49-F238E27FC236}">
              <a16:creationId xmlns:a16="http://schemas.microsoft.com/office/drawing/2014/main" id="{7DB0B379-C5BA-494E-B873-5838EC0F6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640176</xdr:colOff>
      <xdr:row>39</xdr:row>
      <xdr:rowOff>1</xdr:rowOff>
    </xdr:from>
    <xdr:to>
      <xdr:col>2</xdr:col>
      <xdr:colOff>275431</xdr:colOff>
      <xdr:row>51</xdr:row>
      <xdr:rowOff>113951</xdr:rowOff>
    </xdr:to>
    <xdr:grpSp>
      <xdr:nvGrpSpPr>
        <xdr:cNvPr id="67" name="Group 66">
          <a:extLst>
            <a:ext uri="{FF2B5EF4-FFF2-40B4-BE49-F238E27FC236}">
              <a16:creationId xmlns:a16="http://schemas.microsoft.com/office/drawing/2014/main" id="{36448939-426D-5614-6DEF-33CB12A2A555}"/>
            </a:ext>
          </a:extLst>
        </xdr:cNvPr>
        <xdr:cNvGrpSpPr/>
      </xdr:nvGrpSpPr>
      <xdr:grpSpPr>
        <a:xfrm>
          <a:off x="640176" y="7924801"/>
          <a:ext cx="1286255" cy="2552350"/>
          <a:chOff x="361291" y="7864562"/>
          <a:chExt cx="1282823" cy="2533815"/>
        </a:xfrm>
      </xdr:grpSpPr>
      <xdr:sp macro="" textlink="Pivottables!N6">
        <xdr:nvSpPr>
          <xdr:cNvPr id="38" name="TextBox 37">
            <a:extLst>
              <a:ext uri="{FF2B5EF4-FFF2-40B4-BE49-F238E27FC236}">
                <a16:creationId xmlns:a16="http://schemas.microsoft.com/office/drawing/2014/main" id="{5FEAA8B6-CF9D-42FC-0DD5-90536BE85C65}"/>
              </a:ext>
            </a:extLst>
          </xdr:cNvPr>
          <xdr:cNvSpPr txBox="1"/>
        </xdr:nvSpPr>
        <xdr:spPr>
          <a:xfrm>
            <a:off x="361291" y="7864562"/>
            <a:ext cx="1282823" cy="355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24DF5CF-CCC3-554D-BF19-38E49C1D0CC5}" type="TxLink">
              <a:rPr lang="en-US" sz="1200" b="0" i="0" u="none" strike="noStrike">
                <a:solidFill>
                  <a:schemeClr val="bg1"/>
                </a:solidFill>
                <a:latin typeface="Calibri"/>
                <a:cs typeface="Calibri"/>
              </a:rPr>
              <a:pPr algn="l"/>
              <a:t>Advertising</a:t>
            </a:fld>
            <a:endParaRPr lang="en-US">
              <a:solidFill>
                <a:schemeClr val="bg1"/>
              </a:solidFill>
            </a:endParaRPr>
          </a:p>
        </xdr:txBody>
      </xdr:sp>
      <xdr:sp macro="" textlink="Pivottables!N7">
        <xdr:nvSpPr>
          <xdr:cNvPr id="39" name="TextBox 38">
            <a:extLst>
              <a:ext uri="{FF2B5EF4-FFF2-40B4-BE49-F238E27FC236}">
                <a16:creationId xmlns:a16="http://schemas.microsoft.com/office/drawing/2014/main" id="{90A971DD-927E-079B-4DE5-7AA635A80923}"/>
              </a:ext>
            </a:extLst>
          </xdr:cNvPr>
          <xdr:cNvSpPr txBox="1"/>
        </xdr:nvSpPr>
        <xdr:spPr>
          <a:xfrm>
            <a:off x="361291" y="8300312"/>
            <a:ext cx="1282823" cy="355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5828054-91BD-BF46-9D59-1FFCAA16B8FC}" type="TxLink">
              <a:rPr lang="en-US" sz="1200" b="0" i="0" u="none" strike="noStrike">
                <a:solidFill>
                  <a:schemeClr val="bg1"/>
                </a:solidFill>
                <a:latin typeface="Calibri"/>
                <a:cs typeface="Calibri"/>
              </a:rPr>
              <a:pPr algn="l"/>
              <a:t>Asset sale</a:t>
            </a:fld>
            <a:endParaRPr lang="en-US">
              <a:solidFill>
                <a:schemeClr val="bg1"/>
              </a:solidFill>
            </a:endParaRPr>
          </a:p>
        </xdr:txBody>
      </xdr:sp>
      <xdr:sp macro="" textlink="Pivottables!N8">
        <xdr:nvSpPr>
          <xdr:cNvPr id="40" name="TextBox 39">
            <a:extLst>
              <a:ext uri="{FF2B5EF4-FFF2-40B4-BE49-F238E27FC236}">
                <a16:creationId xmlns:a16="http://schemas.microsoft.com/office/drawing/2014/main" id="{3674FA74-2DF8-977C-0EEF-7E768DD03720}"/>
              </a:ext>
            </a:extLst>
          </xdr:cNvPr>
          <xdr:cNvSpPr txBox="1"/>
        </xdr:nvSpPr>
        <xdr:spPr>
          <a:xfrm>
            <a:off x="361291" y="8736062"/>
            <a:ext cx="1282823" cy="355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14B6B5-FC33-674D-8705-FFA2AC604F14}" type="TxLink">
              <a:rPr lang="en-US" sz="1200" b="0" i="0" u="none" strike="noStrike">
                <a:solidFill>
                  <a:schemeClr val="bg1"/>
                </a:solidFill>
                <a:latin typeface="Calibri"/>
                <a:cs typeface="Calibri"/>
              </a:rPr>
              <a:pPr algn="l"/>
              <a:t>Licensing</a:t>
            </a:fld>
            <a:endParaRPr lang="en-US">
              <a:solidFill>
                <a:schemeClr val="bg1"/>
              </a:solidFill>
            </a:endParaRPr>
          </a:p>
        </xdr:txBody>
      </xdr:sp>
      <xdr:sp macro="" textlink="Pivottables!N9">
        <xdr:nvSpPr>
          <xdr:cNvPr id="41" name="TextBox 40">
            <a:extLst>
              <a:ext uri="{FF2B5EF4-FFF2-40B4-BE49-F238E27FC236}">
                <a16:creationId xmlns:a16="http://schemas.microsoft.com/office/drawing/2014/main" id="{8CCFC656-A998-C2F6-B48F-A2FAF3A6BFE9}"/>
              </a:ext>
            </a:extLst>
          </xdr:cNvPr>
          <xdr:cNvSpPr txBox="1"/>
        </xdr:nvSpPr>
        <xdr:spPr>
          <a:xfrm>
            <a:off x="361291" y="9171812"/>
            <a:ext cx="1282823" cy="355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A2219F7-E1A3-9E4C-A842-E75C19B9D279}" type="TxLink">
              <a:rPr lang="en-US" sz="1200" b="0" i="0" u="none" strike="noStrike">
                <a:solidFill>
                  <a:schemeClr val="bg1"/>
                </a:solidFill>
                <a:latin typeface="Calibri"/>
                <a:cs typeface="Calibri"/>
              </a:rPr>
              <a:pPr algn="l"/>
              <a:t>Renting</a:t>
            </a:fld>
            <a:endParaRPr lang="en-US">
              <a:solidFill>
                <a:schemeClr val="bg1"/>
              </a:solidFill>
            </a:endParaRPr>
          </a:p>
        </xdr:txBody>
      </xdr:sp>
      <xdr:sp macro="" textlink="Pivottables!N10">
        <xdr:nvSpPr>
          <xdr:cNvPr id="42" name="TextBox 41">
            <a:extLst>
              <a:ext uri="{FF2B5EF4-FFF2-40B4-BE49-F238E27FC236}">
                <a16:creationId xmlns:a16="http://schemas.microsoft.com/office/drawing/2014/main" id="{257903E0-0D70-F11A-451C-2C0EC49C3561}"/>
              </a:ext>
            </a:extLst>
          </xdr:cNvPr>
          <xdr:cNvSpPr txBox="1"/>
        </xdr:nvSpPr>
        <xdr:spPr>
          <a:xfrm>
            <a:off x="361291" y="9607563"/>
            <a:ext cx="1282823" cy="355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20A8E48-9BC9-544E-B26A-64F9F7D8C64A}" type="TxLink">
              <a:rPr lang="en-US" sz="1200" b="0" i="0" u="none" strike="noStrike">
                <a:solidFill>
                  <a:schemeClr val="bg1"/>
                </a:solidFill>
                <a:latin typeface="Calibri"/>
                <a:cs typeface="Calibri"/>
              </a:rPr>
              <a:pPr algn="l"/>
              <a:t>Subscription</a:t>
            </a:fld>
            <a:endParaRPr lang="en-US">
              <a:solidFill>
                <a:schemeClr val="bg1"/>
              </a:solidFill>
            </a:endParaRPr>
          </a:p>
        </xdr:txBody>
      </xdr:sp>
      <xdr:sp macro="" textlink="Pivottables!N11">
        <xdr:nvSpPr>
          <xdr:cNvPr id="43" name="TextBox 42">
            <a:extLst>
              <a:ext uri="{FF2B5EF4-FFF2-40B4-BE49-F238E27FC236}">
                <a16:creationId xmlns:a16="http://schemas.microsoft.com/office/drawing/2014/main" id="{D7976D73-9D10-C098-58AE-45F9C34466AE}"/>
              </a:ext>
            </a:extLst>
          </xdr:cNvPr>
          <xdr:cNvSpPr txBox="1"/>
        </xdr:nvSpPr>
        <xdr:spPr>
          <a:xfrm>
            <a:off x="361291" y="10043315"/>
            <a:ext cx="1282823" cy="355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60222E7-723E-F240-B67E-97754122759C}" type="TxLink">
              <a:rPr lang="en-US" sz="1200" b="0" i="0" u="none" strike="noStrike">
                <a:solidFill>
                  <a:schemeClr val="bg1"/>
                </a:solidFill>
                <a:latin typeface="Calibri"/>
                <a:cs typeface="Calibri"/>
              </a:rPr>
              <a:pPr algn="l"/>
              <a:t>Usage fees</a:t>
            </a:fld>
            <a:endParaRPr lang="en-US">
              <a:solidFill>
                <a:schemeClr val="bg1"/>
              </a:solidFill>
            </a:endParaRPr>
          </a:p>
        </xdr:txBody>
      </xdr:sp>
    </xdr:grpSp>
    <xdr:clientData/>
  </xdr:twoCellAnchor>
  <xdr:twoCellAnchor>
    <xdr:from>
      <xdr:col>1</xdr:col>
      <xdr:colOff>585730</xdr:colOff>
      <xdr:row>39</xdr:row>
      <xdr:rowOff>1</xdr:rowOff>
    </xdr:from>
    <xdr:to>
      <xdr:col>3</xdr:col>
      <xdr:colOff>223649</xdr:colOff>
      <xdr:row>51</xdr:row>
      <xdr:rowOff>113951</xdr:rowOff>
    </xdr:to>
    <xdr:grpSp>
      <xdr:nvGrpSpPr>
        <xdr:cNvPr id="46" name="Group 45">
          <a:extLst>
            <a:ext uri="{FF2B5EF4-FFF2-40B4-BE49-F238E27FC236}">
              <a16:creationId xmlns:a16="http://schemas.microsoft.com/office/drawing/2014/main" id="{07A2889D-C875-0C47-6474-D4D0EB42BA69}"/>
            </a:ext>
          </a:extLst>
        </xdr:cNvPr>
        <xdr:cNvGrpSpPr/>
      </xdr:nvGrpSpPr>
      <xdr:grpSpPr>
        <a:xfrm>
          <a:off x="1411230" y="7924801"/>
          <a:ext cx="1288919" cy="2552350"/>
          <a:chOff x="361291" y="8123621"/>
          <a:chExt cx="1280160" cy="2610157"/>
        </a:xfrm>
      </xdr:grpSpPr>
      <xdr:sp macro="" textlink="Pivottables!T6">
        <xdr:nvSpPr>
          <xdr:cNvPr id="47" name="TextBox 46">
            <a:extLst>
              <a:ext uri="{FF2B5EF4-FFF2-40B4-BE49-F238E27FC236}">
                <a16:creationId xmlns:a16="http://schemas.microsoft.com/office/drawing/2014/main" id="{8698E84A-ED62-9B99-C66B-512EE76975E6}"/>
              </a:ext>
            </a:extLst>
          </xdr:cNvPr>
          <xdr:cNvSpPr txBox="1"/>
        </xdr:nvSpPr>
        <xdr:spPr>
          <a:xfrm>
            <a:off x="361291" y="8123621"/>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60B0EB-3DCA-6C4B-B20E-917A7DF47D70}" type="TxLink">
              <a:rPr lang="en-US" sz="1200" b="0" i="0" u="none" strike="noStrike">
                <a:solidFill>
                  <a:schemeClr val="bg1"/>
                </a:solidFill>
                <a:latin typeface="Calibri"/>
                <a:cs typeface="Calibri"/>
              </a:rPr>
              <a:pPr algn="ctr"/>
              <a:t> 2.844  </a:t>
            </a:fld>
            <a:endParaRPr lang="en-US">
              <a:solidFill>
                <a:schemeClr val="bg1"/>
              </a:solidFill>
            </a:endParaRPr>
          </a:p>
        </xdr:txBody>
      </xdr:sp>
      <xdr:sp macro="" textlink="Pivottables!T7">
        <xdr:nvSpPr>
          <xdr:cNvPr id="48" name="TextBox 47">
            <a:extLst>
              <a:ext uri="{FF2B5EF4-FFF2-40B4-BE49-F238E27FC236}">
                <a16:creationId xmlns:a16="http://schemas.microsoft.com/office/drawing/2014/main" id="{0A5B3E56-F5A6-EA21-30D6-194422A13A70}"/>
              </a:ext>
            </a:extLst>
          </xdr:cNvPr>
          <xdr:cNvSpPr txBox="1"/>
        </xdr:nvSpPr>
        <xdr:spPr>
          <a:xfrm>
            <a:off x="361291" y="8572500"/>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42A87C-0377-3E4E-B2AF-F137B74BCB53}" type="TxLink">
              <a:rPr lang="en-US" sz="1200" b="0" i="0" u="none" strike="noStrike">
                <a:solidFill>
                  <a:schemeClr val="bg1"/>
                </a:solidFill>
                <a:latin typeface="Calibri"/>
                <a:cs typeface="Calibri"/>
              </a:rPr>
              <a:pPr algn="ctr"/>
              <a:t> 26  </a:t>
            </a:fld>
            <a:endParaRPr lang="en-US">
              <a:solidFill>
                <a:schemeClr val="bg1"/>
              </a:solidFill>
            </a:endParaRPr>
          </a:p>
        </xdr:txBody>
      </xdr:sp>
      <xdr:sp macro="" textlink="Pivottables!T8">
        <xdr:nvSpPr>
          <xdr:cNvPr id="49" name="TextBox 48">
            <a:extLst>
              <a:ext uri="{FF2B5EF4-FFF2-40B4-BE49-F238E27FC236}">
                <a16:creationId xmlns:a16="http://schemas.microsoft.com/office/drawing/2014/main" id="{D701E34C-2F31-1F6D-1C83-37F9033E599E}"/>
              </a:ext>
            </a:extLst>
          </xdr:cNvPr>
          <xdr:cNvSpPr txBox="1"/>
        </xdr:nvSpPr>
        <xdr:spPr>
          <a:xfrm>
            <a:off x="361291" y="9021379"/>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D783BF-FFA6-664A-8631-848983DCA827}" type="TxLink">
              <a:rPr lang="en-US" sz="1200" b="0" i="0" u="none" strike="noStrike">
                <a:solidFill>
                  <a:schemeClr val="bg1"/>
                </a:solidFill>
                <a:latin typeface="Calibri"/>
                <a:cs typeface="Calibri"/>
              </a:rPr>
              <a:pPr algn="ctr"/>
              <a:t>#N/A</a:t>
            </a:fld>
            <a:endParaRPr lang="en-US">
              <a:solidFill>
                <a:schemeClr val="bg1"/>
              </a:solidFill>
            </a:endParaRPr>
          </a:p>
        </xdr:txBody>
      </xdr:sp>
      <xdr:sp macro="" textlink="Pivottables!T9">
        <xdr:nvSpPr>
          <xdr:cNvPr id="50" name="TextBox 49">
            <a:extLst>
              <a:ext uri="{FF2B5EF4-FFF2-40B4-BE49-F238E27FC236}">
                <a16:creationId xmlns:a16="http://schemas.microsoft.com/office/drawing/2014/main" id="{4EFDDAAE-A650-DA4B-623B-700285316FB8}"/>
              </a:ext>
            </a:extLst>
          </xdr:cNvPr>
          <xdr:cNvSpPr txBox="1"/>
        </xdr:nvSpPr>
        <xdr:spPr>
          <a:xfrm>
            <a:off x="361291" y="947025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45D9E5-F592-E740-B1A4-E7CC28392FDC}" type="TxLink">
              <a:rPr lang="en-US" sz="1200" b="0" i="0" u="none" strike="noStrike">
                <a:solidFill>
                  <a:schemeClr val="bg1"/>
                </a:solidFill>
                <a:latin typeface="Calibri"/>
                <a:cs typeface="Calibri"/>
              </a:rPr>
              <a:pPr algn="ctr"/>
              <a:t>#N/A</a:t>
            </a:fld>
            <a:endParaRPr lang="en-US">
              <a:solidFill>
                <a:schemeClr val="bg1"/>
              </a:solidFill>
            </a:endParaRPr>
          </a:p>
        </xdr:txBody>
      </xdr:sp>
      <xdr:sp macro="" textlink="Pivottables!T10">
        <xdr:nvSpPr>
          <xdr:cNvPr id="51" name="TextBox 50">
            <a:extLst>
              <a:ext uri="{FF2B5EF4-FFF2-40B4-BE49-F238E27FC236}">
                <a16:creationId xmlns:a16="http://schemas.microsoft.com/office/drawing/2014/main" id="{D112C987-C196-5A16-FE8E-21CEED3D3D96}"/>
              </a:ext>
            </a:extLst>
          </xdr:cNvPr>
          <xdr:cNvSpPr txBox="1"/>
        </xdr:nvSpPr>
        <xdr:spPr>
          <a:xfrm>
            <a:off x="361291" y="9919137"/>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83294D-DB90-CF49-B352-7608C9D9F4AE}" type="TxLink">
              <a:rPr lang="en-US" sz="1200" b="0" i="0" u="none" strike="noStrike">
                <a:solidFill>
                  <a:schemeClr val="bg1"/>
                </a:solidFill>
                <a:latin typeface="Calibri"/>
                <a:cs typeface="Calibri"/>
              </a:rPr>
              <a:pPr algn="ctr"/>
              <a:t>#N/A</a:t>
            </a:fld>
            <a:endParaRPr lang="en-US">
              <a:solidFill>
                <a:schemeClr val="bg1"/>
              </a:solidFill>
            </a:endParaRPr>
          </a:p>
        </xdr:txBody>
      </xdr:sp>
      <xdr:sp macro="" textlink="Pivottables!T11">
        <xdr:nvSpPr>
          <xdr:cNvPr id="52" name="TextBox 51">
            <a:extLst>
              <a:ext uri="{FF2B5EF4-FFF2-40B4-BE49-F238E27FC236}">
                <a16:creationId xmlns:a16="http://schemas.microsoft.com/office/drawing/2014/main" id="{68A754AA-5C22-1C5B-679B-D5103E7A1CC3}"/>
              </a:ext>
            </a:extLst>
          </xdr:cNvPr>
          <xdr:cNvSpPr txBox="1"/>
        </xdr:nvSpPr>
        <xdr:spPr>
          <a:xfrm>
            <a:off x="361291" y="1036801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AD40432-5E9B-5449-AB64-26168A7A2BD9}" type="TxLink">
              <a:rPr lang="en-US" sz="1200" b="0" i="0" u="none" strike="noStrike">
                <a:solidFill>
                  <a:schemeClr val="bg1"/>
                </a:solidFill>
                <a:latin typeface="Calibri"/>
                <a:cs typeface="Calibri"/>
              </a:rPr>
              <a:pPr algn="ctr"/>
              <a:t>#N/A</a:t>
            </a:fld>
            <a:endParaRPr lang="en-US">
              <a:solidFill>
                <a:schemeClr val="bg1"/>
              </a:solidFill>
            </a:endParaRPr>
          </a:p>
        </xdr:txBody>
      </xdr:sp>
    </xdr:grpSp>
    <xdr:clientData/>
  </xdr:twoCellAnchor>
  <xdr:twoCellAnchor>
    <xdr:from>
      <xdr:col>2</xdr:col>
      <xdr:colOff>383187</xdr:colOff>
      <xdr:row>39</xdr:row>
      <xdr:rowOff>1</xdr:rowOff>
    </xdr:from>
    <xdr:to>
      <xdr:col>4</xdr:col>
      <xdr:colOff>21105</xdr:colOff>
      <xdr:row>51</xdr:row>
      <xdr:rowOff>113951</xdr:rowOff>
    </xdr:to>
    <xdr:grpSp>
      <xdr:nvGrpSpPr>
        <xdr:cNvPr id="53" name="Group 52">
          <a:extLst>
            <a:ext uri="{FF2B5EF4-FFF2-40B4-BE49-F238E27FC236}">
              <a16:creationId xmlns:a16="http://schemas.microsoft.com/office/drawing/2014/main" id="{593932B2-413A-EC69-93FF-4C51882383CB}"/>
            </a:ext>
          </a:extLst>
        </xdr:cNvPr>
        <xdr:cNvGrpSpPr/>
      </xdr:nvGrpSpPr>
      <xdr:grpSpPr>
        <a:xfrm>
          <a:off x="2034187" y="7924801"/>
          <a:ext cx="1288918" cy="2552350"/>
          <a:chOff x="361291" y="8123621"/>
          <a:chExt cx="1280160" cy="2610157"/>
        </a:xfrm>
      </xdr:grpSpPr>
      <xdr:sp macro="" textlink="Pivottables!U6">
        <xdr:nvSpPr>
          <xdr:cNvPr id="54" name="TextBox 53">
            <a:extLst>
              <a:ext uri="{FF2B5EF4-FFF2-40B4-BE49-F238E27FC236}">
                <a16:creationId xmlns:a16="http://schemas.microsoft.com/office/drawing/2014/main" id="{D37AB6B5-E912-FCB0-F48A-D5DA2FC32F63}"/>
              </a:ext>
            </a:extLst>
          </xdr:cNvPr>
          <xdr:cNvSpPr txBox="1"/>
        </xdr:nvSpPr>
        <xdr:spPr>
          <a:xfrm>
            <a:off x="361291" y="8123621"/>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6CB8BB-8E38-1E46-B4ED-D119138A9959}" type="TxLink">
              <a:rPr lang="en-US" sz="1200" b="0" i="0" u="none" strike="noStrike">
                <a:solidFill>
                  <a:schemeClr val="bg1"/>
                </a:solidFill>
                <a:latin typeface="Calibri"/>
                <a:cs typeface="Calibri"/>
              </a:rPr>
              <a:pPr algn="ctr"/>
              <a:t>2%</a:t>
            </a:fld>
            <a:endParaRPr lang="en-US">
              <a:solidFill>
                <a:schemeClr val="bg1"/>
              </a:solidFill>
            </a:endParaRPr>
          </a:p>
        </xdr:txBody>
      </xdr:sp>
      <xdr:sp macro="" textlink="Pivottables!U7">
        <xdr:nvSpPr>
          <xdr:cNvPr id="55" name="TextBox 54">
            <a:extLst>
              <a:ext uri="{FF2B5EF4-FFF2-40B4-BE49-F238E27FC236}">
                <a16:creationId xmlns:a16="http://schemas.microsoft.com/office/drawing/2014/main" id="{D56E8B5C-C84D-F59E-10B1-1117F5813381}"/>
              </a:ext>
            </a:extLst>
          </xdr:cNvPr>
          <xdr:cNvSpPr txBox="1"/>
        </xdr:nvSpPr>
        <xdr:spPr>
          <a:xfrm>
            <a:off x="361291" y="8572500"/>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51C1F7-7487-2E42-8F16-F5FA700D3198}" type="TxLink">
              <a:rPr lang="en-US" sz="1200" b="0" i="0" u="none" strike="noStrike">
                <a:solidFill>
                  <a:schemeClr val="bg1"/>
                </a:solidFill>
                <a:latin typeface="Calibri"/>
                <a:cs typeface="Calibri"/>
              </a:rPr>
              <a:pPr algn="ctr"/>
              <a:t>0%</a:t>
            </a:fld>
            <a:endParaRPr lang="en-US">
              <a:solidFill>
                <a:schemeClr val="bg1"/>
              </a:solidFill>
            </a:endParaRPr>
          </a:p>
        </xdr:txBody>
      </xdr:sp>
      <xdr:sp macro="" textlink="Pivottables!U8">
        <xdr:nvSpPr>
          <xdr:cNvPr id="56" name="TextBox 55">
            <a:extLst>
              <a:ext uri="{FF2B5EF4-FFF2-40B4-BE49-F238E27FC236}">
                <a16:creationId xmlns:a16="http://schemas.microsoft.com/office/drawing/2014/main" id="{C18213A1-0ADA-2D5F-1FE3-A61D9A59B0A7}"/>
              </a:ext>
            </a:extLst>
          </xdr:cNvPr>
          <xdr:cNvSpPr txBox="1"/>
        </xdr:nvSpPr>
        <xdr:spPr>
          <a:xfrm>
            <a:off x="361291" y="9021379"/>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D38B8C-5A2E-AB46-8EB4-3D1BBF39F702}" type="TxLink">
              <a:rPr lang="en-US" sz="1200" b="0" i="0" u="none" strike="noStrike">
                <a:solidFill>
                  <a:schemeClr val="bg1"/>
                </a:solidFill>
                <a:latin typeface="Calibri"/>
                <a:cs typeface="Calibri"/>
              </a:rPr>
              <a:pPr algn="ctr"/>
              <a:t>#N/A</a:t>
            </a:fld>
            <a:endParaRPr lang="en-US">
              <a:solidFill>
                <a:schemeClr val="bg1"/>
              </a:solidFill>
            </a:endParaRPr>
          </a:p>
        </xdr:txBody>
      </xdr:sp>
      <xdr:sp macro="" textlink="Pivottables!U9">
        <xdr:nvSpPr>
          <xdr:cNvPr id="57" name="TextBox 56">
            <a:extLst>
              <a:ext uri="{FF2B5EF4-FFF2-40B4-BE49-F238E27FC236}">
                <a16:creationId xmlns:a16="http://schemas.microsoft.com/office/drawing/2014/main" id="{4FCA0CE5-DC5A-DCF9-1E86-3377668AC9E6}"/>
              </a:ext>
            </a:extLst>
          </xdr:cNvPr>
          <xdr:cNvSpPr txBox="1"/>
        </xdr:nvSpPr>
        <xdr:spPr>
          <a:xfrm>
            <a:off x="361291" y="947025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140BE3-5736-B346-BD9D-0329458866BB}" type="TxLink">
              <a:rPr lang="en-US" sz="1200" b="0" i="0" u="none" strike="noStrike">
                <a:solidFill>
                  <a:schemeClr val="bg1"/>
                </a:solidFill>
                <a:latin typeface="Calibri"/>
                <a:cs typeface="Calibri"/>
              </a:rPr>
              <a:pPr algn="ctr"/>
              <a:t>#N/A</a:t>
            </a:fld>
            <a:endParaRPr lang="en-US">
              <a:solidFill>
                <a:schemeClr val="bg1"/>
              </a:solidFill>
            </a:endParaRPr>
          </a:p>
        </xdr:txBody>
      </xdr:sp>
      <xdr:sp macro="" textlink="Pivottables!U10">
        <xdr:nvSpPr>
          <xdr:cNvPr id="58" name="TextBox 57">
            <a:extLst>
              <a:ext uri="{FF2B5EF4-FFF2-40B4-BE49-F238E27FC236}">
                <a16:creationId xmlns:a16="http://schemas.microsoft.com/office/drawing/2014/main" id="{FF48DB65-D2D5-4744-17C2-C4447099E219}"/>
              </a:ext>
            </a:extLst>
          </xdr:cNvPr>
          <xdr:cNvSpPr txBox="1"/>
        </xdr:nvSpPr>
        <xdr:spPr>
          <a:xfrm>
            <a:off x="361291" y="9919137"/>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E8D9FD-5C72-AA46-8C12-0EDB5A225667}" type="TxLink">
              <a:rPr lang="en-US" sz="1200" b="0" i="0" u="none" strike="noStrike">
                <a:solidFill>
                  <a:schemeClr val="bg1"/>
                </a:solidFill>
                <a:latin typeface="Calibri"/>
                <a:cs typeface="Calibri"/>
              </a:rPr>
              <a:pPr algn="ctr"/>
              <a:t>#N/A</a:t>
            </a:fld>
            <a:endParaRPr lang="en-US">
              <a:solidFill>
                <a:schemeClr val="bg1"/>
              </a:solidFill>
            </a:endParaRPr>
          </a:p>
        </xdr:txBody>
      </xdr:sp>
      <xdr:sp macro="" textlink="Pivottables!U11">
        <xdr:nvSpPr>
          <xdr:cNvPr id="59" name="TextBox 58">
            <a:extLst>
              <a:ext uri="{FF2B5EF4-FFF2-40B4-BE49-F238E27FC236}">
                <a16:creationId xmlns:a16="http://schemas.microsoft.com/office/drawing/2014/main" id="{C66B773F-420F-531F-E5B6-56E4C6EDB2A1}"/>
              </a:ext>
            </a:extLst>
          </xdr:cNvPr>
          <xdr:cNvSpPr txBox="1"/>
        </xdr:nvSpPr>
        <xdr:spPr>
          <a:xfrm>
            <a:off x="361291" y="10368018"/>
            <a:ext cx="12801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385D42-11AE-C846-ABC2-A3C40F19279A}" type="TxLink">
              <a:rPr lang="en-US" sz="1200" b="0" i="0" u="none" strike="noStrike">
                <a:solidFill>
                  <a:schemeClr val="bg1"/>
                </a:solidFill>
                <a:latin typeface="Calibri"/>
                <a:cs typeface="Calibri"/>
              </a:rPr>
              <a:pPr algn="ctr"/>
              <a:t>#N/A</a:t>
            </a:fld>
            <a:endParaRPr lang="en-US">
              <a:solidFill>
                <a:schemeClr val="bg1"/>
              </a:solidFill>
            </a:endParaRPr>
          </a:p>
        </xdr:txBody>
      </xdr:sp>
    </xdr:grpSp>
    <xdr:clientData/>
  </xdr:twoCellAnchor>
  <xdr:twoCellAnchor>
    <xdr:from>
      <xdr:col>0</xdr:col>
      <xdr:colOff>291313</xdr:colOff>
      <xdr:row>39</xdr:row>
      <xdr:rowOff>1</xdr:rowOff>
    </xdr:from>
    <xdr:to>
      <xdr:col>0</xdr:col>
      <xdr:colOff>586917</xdr:colOff>
      <xdr:row>51</xdr:row>
      <xdr:rowOff>75899</xdr:rowOff>
    </xdr:to>
    <xdr:grpSp>
      <xdr:nvGrpSpPr>
        <xdr:cNvPr id="68" name="Group 67">
          <a:extLst>
            <a:ext uri="{FF2B5EF4-FFF2-40B4-BE49-F238E27FC236}">
              <a16:creationId xmlns:a16="http://schemas.microsoft.com/office/drawing/2014/main" id="{4F1D4873-35BA-FFDF-1698-F27E8AE2328C}"/>
            </a:ext>
          </a:extLst>
        </xdr:cNvPr>
        <xdr:cNvGrpSpPr/>
      </xdr:nvGrpSpPr>
      <xdr:grpSpPr>
        <a:xfrm>
          <a:off x="291313" y="7924801"/>
          <a:ext cx="295604" cy="2514298"/>
          <a:chOff x="291313" y="7872401"/>
          <a:chExt cx="295604" cy="2495763"/>
        </a:xfrm>
      </xdr:grpSpPr>
      <xdr:sp macro="" textlink="">
        <xdr:nvSpPr>
          <xdr:cNvPr id="61" name="TextBox 60">
            <a:extLst>
              <a:ext uri="{FF2B5EF4-FFF2-40B4-BE49-F238E27FC236}">
                <a16:creationId xmlns:a16="http://schemas.microsoft.com/office/drawing/2014/main" id="{CA1B9175-D187-CD28-0246-DBD2CAC9109C}"/>
              </a:ext>
            </a:extLst>
          </xdr:cNvPr>
          <xdr:cNvSpPr txBox="1"/>
        </xdr:nvSpPr>
        <xdr:spPr>
          <a:xfrm>
            <a:off x="291313" y="7872401"/>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7030A0"/>
                </a:solidFill>
              </a:rPr>
              <a:t>•</a:t>
            </a:r>
          </a:p>
        </xdr:txBody>
      </xdr:sp>
      <xdr:sp macro="" textlink="">
        <xdr:nvSpPr>
          <xdr:cNvPr id="62" name="TextBox 61">
            <a:extLst>
              <a:ext uri="{FF2B5EF4-FFF2-40B4-BE49-F238E27FC236}">
                <a16:creationId xmlns:a16="http://schemas.microsoft.com/office/drawing/2014/main" id="{ADCFC5C4-1C84-A948-323B-93C44E1EFDAE}"/>
              </a:ext>
            </a:extLst>
          </xdr:cNvPr>
          <xdr:cNvSpPr txBox="1"/>
        </xdr:nvSpPr>
        <xdr:spPr>
          <a:xfrm>
            <a:off x="291313" y="8304029"/>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7030A0"/>
                </a:solidFill>
              </a:rPr>
              <a:t>•</a:t>
            </a:r>
          </a:p>
        </xdr:txBody>
      </xdr:sp>
      <xdr:sp macro="" textlink="">
        <xdr:nvSpPr>
          <xdr:cNvPr id="63" name="TextBox 62">
            <a:extLst>
              <a:ext uri="{FF2B5EF4-FFF2-40B4-BE49-F238E27FC236}">
                <a16:creationId xmlns:a16="http://schemas.microsoft.com/office/drawing/2014/main" id="{67879D1F-5078-9407-F219-A8FF40184CBE}"/>
              </a:ext>
            </a:extLst>
          </xdr:cNvPr>
          <xdr:cNvSpPr txBox="1"/>
        </xdr:nvSpPr>
        <xdr:spPr>
          <a:xfrm>
            <a:off x="291313" y="8735657"/>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7030A0"/>
                </a:solidFill>
              </a:rPr>
              <a:t>•</a:t>
            </a:r>
          </a:p>
        </xdr:txBody>
      </xdr:sp>
      <xdr:sp macro="" textlink="">
        <xdr:nvSpPr>
          <xdr:cNvPr id="64" name="TextBox 63">
            <a:extLst>
              <a:ext uri="{FF2B5EF4-FFF2-40B4-BE49-F238E27FC236}">
                <a16:creationId xmlns:a16="http://schemas.microsoft.com/office/drawing/2014/main" id="{3F4E4505-47B3-4137-C1B6-C3640B10E826}"/>
              </a:ext>
            </a:extLst>
          </xdr:cNvPr>
          <xdr:cNvSpPr txBox="1"/>
        </xdr:nvSpPr>
        <xdr:spPr>
          <a:xfrm>
            <a:off x="291313" y="9167285"/>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7030A0"/>
                </a:solidFill>
              </a:rPr>
              <a:t>•</a:t>
            </a:r>
          </a:p>
        </xdr:txBody>
      </xdr:sp>
      <xdr:sp macro="" textlink="">
        <xdr:nvSpPr>
          <xdr:cNvPr id="65" name="TextBox 64">
            <a:extLst>
              <a:ext uri="{FF2B5EF4-FFF2-40B4-BE49-F238E27FC236}">
                <a16:creationId xmlns:a16="http://schemas.microsoft.com/office/drawing/2014/main" id="{0E77FAC9-BA42-6BB8-CE09-8D5EEB1E6FB5}"/>
              </a:ext>
            </a:extLst>
          </xdr:cNvPr>
          <xdr:cNvSpPr txBox="1"/>
        </xdr:nvSpPr>
        <xdr:spPr>
          <a:xfrm>
            <a:off x="291313" y="9598913"/>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7030A0"/>
                </a:solidFill>
              </a:rPr>
              <a:t>•</a:t>
            </a:r>
          </a:p>
        </xdr:txBody>
      </xdr:sp>
      <xdr:sp macro="" textlink="">
        <xdr:nvSpPr>
          <xdr:cNvPr id="66" name="TextBox 65">
            <a:extLst>
              <a:ext uri="{FF2B5EF4-FFF2-40B4-BE49-F238E27FC236}">
                <a16:creationId xmlns:a16="http://schemas.microsoft.com/office/drawing/2014/main" id="{8DC785CA-9321-9E14-0BDD-6ECD582C5EC1}"/>
              </a:ext>
            </a:extLst>
          </xdr:cNvPr>
          <xdr:cNvSpPr txBox="1"/>
        </xdr:nvSpPr>
        <xdr:spPr>
          <a:xfrm>
            <a:off x="291313" y="10030543"/>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7030A0"/>
                </a:solidFill>
              </a:rPr>
              <a:t>•</a:t>
            </a:r>
          </a:p>
        </xdr:txBody>
      </xdr:sp>
    </xdr:grpSp>
    <xdr:clientData/>
  </xdr:twoCellAnchor>
  <xdr:twoCellAnchor>
    <xdr:from>
      <xdr:col>19</xdr:col>
      <xdr:colOff>222485</xdr:colOff>
      <xdr:row>4</xdr:row>
      <xdr:rowOff>177800</xdr:rowOff>
    </xdr:from>
    <xdr:to>
      <xdr:col>20</xdr:col>
      <xdr:colOff>311385</xdr:colOff>
      <xdr:row>10</xdr:row>
      <xdr:rowOff>101600</xdr:rowOff>
    </xdr:to>
    <xdr:sp macro="" textlink="">
      <xdr:nvSpPr>
        <xdr:cNvPr id="69" name="Rounded Rectangle 68">
          <a:extLst>
            <a:ext uri="{FF2B5EF4-FFF2-40B4-BE49-F238E27FC236}">
              <a16:creationId xmlns:a16="http://schemas.microsoft.com/office/drawing/2014/main" id="{12714202-3C18-AE8A-1E57-913AAAD8EF22}"/>
            </a:ext>
          </a:extLst>
        </xdr:cNvPr>
        <xdr:cNvSpPr/>
      </xdr:nvSpPr>
      <xdr:spPr>
        <a:xfrm>
          <a:off x="15987418" y="990600"/>
          <a:ext cx="918634" cy="1143000"/>
        </a:xfrm>
        <a:prstGeom prst="roundRect">
          <a:avLst/>
        </a:prstGeom>
        <a:solidFill>
          <a:srgbClr val="3E1F47">
            <a:alpha val="50000"/>
          </a:srgbClr>
        </a:solidFill>
        <a:ln>
          <a:solidFill>
            <a:srgbClr val="00939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718846</xdr:colOff>
      <xdr:row>7</xdr:row>
      <xdr:rowOff>107157</xdr:rowOff>
    </xdr:from>
    <xdr:to>
      <xdr:col>20</xdr:col>
      <xdr:colOff>617246</xdr:colOff>
      <xdr:row>10</xdr:row>
      <xdr:rowOff>185209</xdr:rowOff>
    </xdr:to>
    <xdr:sp macro="" textlink="">
      <xdr:nvSpPr>
        <xdr:cNvPr id="72" name="TextBox 71">
          <a:extLst>
            <a:ext uri="{FF2B5EF4-FFF2-40B4-BE49-F238E27FC236}">
              <a16:creationId xmlns:a16="http://schemas.microsoft.com/office/drawing/2014/main" id="{5F9DB56E-2333-B871-E11C-C149928E7460}"/>
            </a:ext>
          </a:extLst>
        </xdr:cNvPr>
        <xdr:cNvSpPr txBox="1"/>
      </xdr:nvSpPr>
      <xdr:spPr>
        <a:xfrm>
          <a:off x="15620179" y="1555898"/>
          <a:ext cx="1554104" cy="69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ln>
                <a:solidFill>
                  <a:schemeClr val="bg1"/>
                </a:solidFill>
              </a:ln>
              <a:solidFill>
                <a:srgbClr val="595959"/>
              </a:solidFill>
              <a:latin typeface="Avenir Book" panose="02000503020000020003" pitchFamily="2" charset="0"/>
              <a:ea typeface="+mn-ea"/>
              <a:cs typeface="Calibri"/>
            </a:rPr>
            <a:t> </a:t>
          </a:r>
          <a:r>
            <a:rPr lang="en-US" sz="1600" b="0" i="0" u="none" strike="noStrike">
              <a:ln>
                <a:solidFill>
                  <a:schemeClr val="bg1"/>
                </a:solidFill>
              </a:ln>
              <a:solidFill>
                <a:schemeClr val="bg1"/>
              </a:solidFill>
              <a:latin typeface="Avenir Book" panose="02000503020000020003" pitchFamily="2" charset="0"/>
              <a:ea typeface="+mn-ea"/>
              <a:cs typeface="Calibri"/>
            </a:rPr>
            <a:t>Average</a:t>
          </a:r>
          <a:r>
            <a:rPr lang="en-US" sz="1200" b="0" i="0" u="none" strike="noStrike" baseline="0">
              <a:ln>
                <a:solidFill>
                  <a:schemeClr val="bg1"/>
                </a:solidFill>
              </a:ln>
              <a:solidFill>
                <a:srgbClr val="595959"/>
              </a:solidFill>
              <a:latin typeface="Avenir Book" panose="02000503020000020003" pitchFamily="2" charset="0"/>
              <a:ea typeface="+mn-ea"/>
              <a:cs typeface="Calibri"/>
            </a:rPr>
            <a:t> </a:t>
          </a:r>
        </a:p>
        <a:p>
          <a:pPr marL="0" indent="0" algn="ctr"/>
          <a:r>
            <a:rPr lang="en-US" sz="800" b="0" i="0" u="none" strike="noStrike" baseline="0">
              <a:ln>
                <a:solidFill>
                  <a:schemeClr val="bg1"/>
                </a:solidFill>
              </a:ln>
              <a:solidFill>
                <a:srgbClr val="595959"/>
              </a:solidFill>
              <a:latin typeface="Avenir Book" panose="02000503020000020003" pitchFamily="2" charset="0"/>
              <a:ea typeface="+mn-ea"/>
              <a:cs typeface="Calibri"/>
            </a:rPr>
            <a:t> Monthly Income</a:t>
          </a:r>
          <a:r>
            <a:rPr lang="en-US" sz="800" b="0" i="0" u="none" strike="noStrike">
              <a:ln>
                <a:solidFill>
                  <a:schemeClr val="bg1"/>
                </a:solidFill>
              </a:ln>
              <a:solidFill>
                <a:srgbClr val="595959"/>
              </a:solidFill>
              <a:latin typeface="Avenir Book" panose="02000503020000020003" pitchFamily="2" charset="0"/>
              <a:ea typeface="+mn-ea"/>
              <a:cs typeface="Calibri"/>
            </a:rPr>
            <a:t>  </a:t>
          </a:r>
        </a:p>
      </xdr:txBody>
    </xdr:sp>
    <xdr:clientData/>
  </xdr:twoCellAnchor>
  <xdr:twoCellAnchor>
    <xdr:from>
      <xdr:col>18</xdr:col>
      <xdr:colOff>709998</xdr:colOff>
      <xdr:row>5</xdr:row>
      <xdr:rowOff>167896</xdr:rowOff>
    </xdr:from>
    <xdr:to>
      <xdr:col>20</xdr:col>
      <xdr:colOff>608398</xdr:colOff>
      <xdr:row>9</xdr:row>
      <xdr:rowOff>40895</xdr:rowOff>
    </xdr:to>
    <xdr:sp macro="" textlink="Pivottables!AK8">
      <xdr:nvSpPr>
        <xdr:cNvPr id="74" name="TextBox 73">
          <a:extLst>
            <a:ext uri="{FF2B5EF4-FFF2-40B4-BE49-F238E27FC236}">
              <a16:creationId xmlns:a16="http://schemas.microsoft.com/office/drawing/2014/main" id="{4280B289-F5D4-E1E6-59F2-DE2A40104934}"/>
            </a:ext>
          </a:extLst>
        </xdr:cNvPr>
        <xdr:cNvSpPr txBox="1"/>
      </xdr:nvSpPr>
      <xdr:spPr>
        <a:xfrm>
          <a:off x="15517043" y="1178123"/>
          <a:ext cx="1543628" cy="681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A174EB-5AC5-FE44-8D29-085939C417A6}" type="TxLink">
            <a:rPr lang="en-US" sz="1800" b="0" i="0" u="none" strike="noStrike">
              <a:ln>
                <a:solidFill>
                  <a:schemeClr val="bg1"/>
                </a:solidFill>
              </a:ln>
              <a:solidFill>
                <a:schemeClr val="bg1"/>
              </a:solidFill>
              <a:latin typeface="Avenir Book" panose="02000503020000020003" pitchFamily="2" charset="0"/>
              <a:ea typeface="+mn-ea"/>
              <a:cs typeface="Calibri"/>
            </a:rPr>
            <a:pPr marL="0" indent="0" algn="ctr"/>
            <a:t> 68.468  </a:t>
          </a:fld>
          <a:endParaRPr lang="en-US" sz="1050" b="0" i="0" u="none" strike="noStrike">
            <a:ln>
              <a:solidFill>
                <a:schemeClr val="bg1"/>
              </a:solidFill>
            </a:ln>
            <a:solidFill>
              <a:schemeClr val="bg1"/>
            </a:solidFill>
            <a:latin typeface="Avenir Book" panose="02000503020000020003" pitchFamily="2" charset="0"/>
            <a:ea typeface="+mn-ea"/>
            <a:cs typeface="Calibri"/>
          </a:endParaRPr>
        </a:p>
      </xdr:txBody>
    </xdr:sp>
    <xdr:clientData/>
  </xdr:twoCellAnchor>
  <xdr:twoCellAnchor>
    <xdr:from>
      <xdr:col>21</xdr:col>
      <xdr:colOff>678131</xdr:colOff>
      <xdr:row>7</xdr:row>
      <xdr:rowOff>186537</xdr:rowOff>
    </xdr:from>
    <xdr:to>
      <xdr:col>22</xdr:col>
      <xdr:colOff>112450</xdr:colOff>
      <xdr:row>9</xdr:row>
      <xdr:rowOff>6615</xdr:rowOff>
    </xdr:to>
    <xdr:sp macro="" textlink="Pivottables!AK8">
      <xdr:nvSpPr>
        <xdr:cNvPr id="76" name="TextBox 75">
          <a:extLst>
            <a:ext uri="{FF2B5EF4-FFF2-40B4-BE49-F238E27FC236}">
              <a16:creationId xmlns:a16="http://schemas.microsoft.com/office/drawing/2014/main" id="{C6A8022C-A3FC-E10A-5B14-2E84CE1E79DB}"/>
            </a:ext>
          </a:extLst>
        </xdr:cNvPr>
        <xdr:cNvSpPr txBox="1"/>
      </xdr:nvSpPr>
      <xdr:spPr>
        <a:xfrm>
          <a:off x="18041412" y="1621902"/>
          <a:ext cx="261142" cy="230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050" b="0" i="0" u="none" strike="noStrike">
            <a:ln>
              <a:solidFill>
                <a:schemeClr val="bg1"/>
              </a:solidFill>
            </a:ln>
            <a:solidFill>
              <a:schemeClr val="bg1"/>
            </a:solidFill>
            <a:latin typeface="Avenir Book" panose="02000503020000020003" pitchFamily="2" charset="0"/>
            <a:ea typeface="+mn-ea"/>
            <a:cs typeface="Calibri"/>
          </a:endParaRPr>
        </a:p>
        <a:p>
          <a:pPr marL="0" indent="0" algn="ctr"/>
          <a:r>
            <a:rPr lang="en-US" sz="1050" b="0" i="0" u="none" strike="noStrike">
              <a:ln>
                <a:solidFill>
                  <a:schemeClr val="bg1"/>
                </a:solidFill>
              </a:ln>
              <a:solidFill>
                <a:schemeClr val="bg1"/>
              </a:solidFill>
              <a:latin typeface="Avenir Book" panose="02000503020000020003" pitchFamily="2" charset="0"/>
              <a:ea typeface="+mn-ea"/>
              <a:cs typeface="Calibri"/>
            </a:rPr>
            <a:t>－</a:t>
          </a:r>
        </a:p>
      </xdr:txBody>
    </xdr:sp>
    <xdr:clientData/>
  </xdr:twoCellAnchor>
  <xdr:twoCellAnchor>
    <xdr:from>
      <xdr:col>19</xdr:col>
      <xdr:colOff>219075</xdr:colOff>
      <xdr:row>4</xdr:row>
      <xdr:rowOff>187325</xdr:rowOff>
    </xdr:from>
    <xdr:to>
      <xdr:col>19</xdr:col>
      <xdr:colOff>652991</xdr:colOff>
      <xdr:row>6</xdr:row>
      <xdr:rowOff>55827</xdr:rowOff>
    </xdr:to>
    <xdr:grpSp>
      <xdr:nvGrpSpPr>
        <xdr:cNvPr id="78" name="Group 77">
          <a:extLst>
            <a:ext uri="{FF2B5EF4-FFF2-40B4-BE49-F238E27FC236}">
              <a16:creationId xmlns:a16="http://schemas.microsoft.com/office/drawing/2014/main" id="{3A2ECAB6-DAA5-28BF-FD6E-E1B9AC056968}"/>
            </a:ext>
          </a:extLst>
        </xdr:cNvPr>
        <xdr:cNvGrpSpPr/>
      </xdr:nvGrpSpPr>
      <xdr:grpSpPr>
        <a:xfrm>
          <a:off x="15903575" y="1000125"/>
          <a:ext cx="433916" cy="274902"/>
          <a:chOff x="17808576" y="953037"/>
          <a:chExt cx="405340" cy="312465"/>
        </a:xfrm>
        <a:noFill/>
      </xdr:grpSpPr>
      <xdr:sp macro="" textlink="Pivottables!AK8">
        <xdr:nvSpPr>
          <xdr:cNvPr id="75" name="TextBox 74">
            <a:extLst>
              <a:ext uri="{FF2B5EF4-FFF2-40B4-BE49-F238E27FC236}">
                <a16:creationId xmlns:a16="http://schemas.microsoft.com/office/drawing/2014/main" id="{DFCD86EC-12BD-34FA-C9AE-93E86A91D7B0}"/>
              </a:ext>
            </a:extLst>
          </xdr:cNvPr>
          <xdr:cNvSpPr txBox="1"/>
        </xdr:nvSpPr>
        <xdr:spPr>
          <a:xfrm>
            <a:off x="17841651" y="1037173"/>
            <a:ext cx="261142" cy="2283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50" b="0" i="0" u="none" strike="noStrike">
                <a:ln>
                  <a:solidFill>
                    <a:schemeClr val="bg1"/>
                  </a:solidFill>
                </a:ln>
                <a:solidFill>
                  <a:schemeClr val="bg1"/>
                </a:solidFill>
                <a:latin typeface="Avenir Book" panose="02000503020000020003" pitchFamily="2" charset="0"/>
                <a:ea typeface="+mn-ea"/>
                <a:cs typeface="Calibri"/>
              </a:rPr>
              <a:t>X</a:t>
            </a:r>
          </a:p>
        </xdr:txBody>
      </xdr:sp>
      <xdr:sp macro="" textlink="Pivottables!AK8">
        <xdr:nvSpPr>
          <xdr:cNvPr id="77" name="TextBox 76">
            <a:extLst>
              <a:ext uri="{FF2B5EF4-FFF2-40B4-BE49-F238E27FC236}">
                <a16:creationId xmlns:a16="http://schemas.microsoft.com/office/drawing/2014/main" id="{39B572F4-C699-7AAC-A374-568585A57886}"/>
              </a:ext>
            </a:extLst>
          </xdr:cNvPr>
          <xdr:cNvSpPr txBox="1"/>
        </xdr:nvSpPr>
        <xdr:spPr>
          <a:xfrm>
            <a:off x="17808576" y="953037"/>
            <a:ext cx="405340" cy="24155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50" b="0" i="0" u="none" strike="noStrike">
                <a:ln>
                  <a:solidFill>
                    <a:schemeClr val="bg1"/>
                  </a:solidFill>
                </a:ln>
                <a:solidFill>
                  <a:schemeClr val="bg1"/>
                </a:solidFill>
                <a:latin typeface="Avenir Book" panose="02000503020000020003" pitchFamily="2" charset="0"/>
                <a:ea typeface="+mn-ea"/>
                <a:cs typeface="Calibri"/>
              </a:rPr>
              <a:t>－</a:t>
            </a:r>
          </a:p>
        </xdr:txBody>
      </xdr:sp>
    </xdr:grpSp>
    <xdr:clientData/>
  </xdr:twoCellAnchor>
  <xdr:twoCellAnchor>
    <xdr:from>
      <xdr:col>19</xdr:col>
      <xdr:colOff>222485</xdr:colOff>
      <xdr:row>11</xdr:row>
      <xdr:rowOff>111948</xdr:rowOff>
    </xdr:from>
    <xdr:to>
      <xdr:col>20</xdr:col>
      <xdr:colOff>311385</xdr:colOff>
      <xdr:row>27</xdr:row>
      <xdr:rowOff>127000</xdr:rowOff>
    </xdr:to>
    <xdr:sp macro="" textlink="">
      <xdr:nvSpPr>
        <xdr:cNvPr id="79" name="Rounded Rectangle 78">
          <a:extLst>
            <a:ext uri="{FF2B5EF4-FFF2-40B4-BE49-F238E27FC236}">
              <a16:creationId xmlns:a16="http://schemas.microsoft.com/office/drawing/2014/main" id="{9D0DA14D-1EE5-2B71-3721-AF04EA99926A}"/>
            </a:ext>
          </a:extLst>
        </xdr:cNvPr>
        <xdr:cNvSpPr/>
      </xdr:nvSpPr>
      <xdr:spPr>
        <a:xfrm>
          <a:off x="15965052" y="2353124"/>
          <a:ext cx="917456" cy="3274946"/>
        </a:xfrm>
        <a:prstGeom prst="roundRect">
          <a:avLst/>
        </a:prstGeom>
        <a:solidFill>
          <a:srgbClr val="3E1F47">
            <a:alpha val="50000"/>
          </a:srgbClr>
        </a:solidFill>
        <a:ln>
          <a:solidFill>
            <a:srgbClr val="00939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725264</xdr:colOff>
      <xdr:row>11</xdr:row>
      <xdr:rowOff>13083</xdr:rowOff>
    </xdr:from>
    <xdr:to>
      <xdr:col>20</xdr:col>
      <xdr:colOff>623664</xdr:colOff>
      <xdr:row>14</xdr:row>
      <xdr:rowOff>91136</xdr:rowOff>
    </xdr:to>
    <xdr:sp macro="" textlink="">
      <xdr:nvSpPr>
        <xdr:cNvPr id="80" name="TextBox 79">
          <a:extLst>
            <a:ext uri="{FF2B5EF4-FFF2-40B4-BE49-F238E27FC236}">
              <a16:creationId xmlns:a16="http://schemas.microsoft.com/office/drawing/2014/main" id="{DDB659B1-ADFA-0066-4B1C-1304B469E9AA}"/>
            </a:ext>
          </a:extLst>
        </xdr:cNvPr>
        <xdr:cNvSpPr txBox="1"/>
      </xdr:nvSpPr>
      <xdr:spPr>
        <a:xfrm>
          <a:off x="15540114" y="2231495"/>
          <a:ext cx="1544494" cy="683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ln>
                <a:solidFill>
                  <a:schemeClr val="bg1"/>
                </a:solidFill>
              </a:ln>
              <a:solidFill>
                <a:srgbClr val="595959"/>
              </a:solidFill>
              <a:latin typeface="Avenir Book" panose="02000503020000020003" pitchFamily="2" charset="0"/>
              <a:ea typeface="+mn-ea"/>
              <a:cs typeface="Calibri"/>
            </a:rPr>
            <a:t> </a:t>
          </a:r>
          <a:r>
            <a:rPr lang="en-US" sz="800" b="0" i="0" u="none" strike="noStrike">
              <a:ln>
                <a:solidFill>
                  <a:schemeClr val="bg1"/>
                </a:solidFill>
              </a:ln>
              <a:solidFill>
                <a:schemeClr val="bg1"/>
              </a:solidFill>
              <a:latin typeface="Avenir Book" panose="02000503020000020003" pitchFamily="2" charset="0"/>
              <a:ea typeface="+mn-ea"/>
              <a:cs typeface="Calibri"/>
            </a:rPr>
            <a:t>Operating</a:t>
          </a:r>
          <a:r>
            <a:rPr lang="en-US" sz="1600" b="0" i="0" u="none" strike="noStrike">
              <a:ln>
                <a:solidFill>
                  <a:schemeClr val="bg1"/>
                </a:solidFill>
              </a:ln>
              <a:solidFill>
                <a:schemeClr val="bg1"/>
              </a:solidFill>
              <a:latin typeface="Avenir Book" panose="02000503020000020003" pitchFamily="2" charset="0"/>
              <a:ea typeface="+mn-ea"/>
              <a:cs typeface="Calibri"/>
            </a:rPr>
            <a:t> </a:t>
          </a:r>
          <a:r>
            <a:rPr lang="en-US" sz="1200" b="0" i="0" u="none" strike="noStrike" baseline="0">
              <a:ln>
                <a:solidFill>
                  <a:schemeClr val="bg1"/>
                </a:solidFill>
              </a:ln>
              <a:solidFill>
                <a:srgbClr val="595959"/>
              </a:solidFill>
              <a:latin typeface="Avenir Book" panose="02000503020000020003" pitchFamily="2" charset="0"/>
              <a:ea typeface="+mn-ea"/>
              <a:cs typeface="Calibri"/>
            </a:rPr>
            <a:t> </a:t>
          </a:r>
        </a:p>
        <a:p>
          <a:pPr marL="0" indent="0" algn="ctr"/>
          <a:r>
            <a:rPr lang="en-US" sz="800" b="0" i="0" u="none" strike="noStrike" baseline="0">
              <a:ln>
                <a:solidFill>
                  <a:schemeClr val="bg1"/>
                </a:solidFill>
              </a:ln>
              <a:solidFill>
                <a:srgbClr val="595959"/>
              </a:solidFill>
              <a:latin typeface="Avenir Book" panose="02000503020000020003" pitchFamily="2" charset="0"/>
              <a:ea typeface="+mn-ea"/>
              <a:cs typeface="Calibri"/>
            </a:rPr>
            <a:t> </a:t>
          </a:r>
          <a:r>
            <a:rPr lang="en-US" sz="1600" b="0" i="0" u="none" strike="noStrike" baseline="0">
              <a:ln>
                <a:solidFill>
                  <a:schemeClr val="bg1"/>
                </a:solidFill>
              </a:ln>
              <a:solidFill>
                <a:schemeClr val="bg1"/>
              </a:solidFill>
              <a:latin typeface="Avenir Book" panose="02000503020000020003" pitchFamily="2" charset="0"/>
              <a:ea typeface="+mn-ea"/>
              <a:cs typeface="Calibri"/>
            </a:rPr>
            <a:t>Profits</a:t>
          </a:r>
          <a:r>
            <a:rPr lang="en-US" sz="800" b="0" i="0" u="none" strike="noStrike" baseline="0">
              <a:ln>
                <a:solidFill>
                  <a:schemeClr val="bg1"/>
                </a:solidFill>
              </a:ln>
              <a:solidFill>
                <a:srgbClr val="595959"/>
              </a:solidFill>
              <a:latin typeface="Avenir Book" panose="02000503020000020003" pitchFamily="2" charset="0"/>
              <a:ea typeface="+mn-ea"/>
              <a:cs typeface="Calibri"/>
            </a:rPr>
            <a:t> </a:t>
          </a:r>
          <a:r>
            <a:rPr lang="en-US" sz="800" b="0" i="0" u="none" strike="noStrike">
              <a:ln>
                <a:solidFill>
                  <a:schemeClr val="bg1"/>
                </a:solidFill>
              </a:ln>
              <a:solidFill>
                <a:srgbClr val="595959"/>
              </a:solidFill>
              <a:latin typeface="Avenir Book" panose="02000503020000020003" pitchFamily="2" charset="0"/>
              <a:ea typeface="+mn-ea"/>
              <a:cs typeface="Calibri"/>
            </a:rPr>
            <a:t>  </a:t>
          </a:r>
        </a:p>
      </xdr:txBody>
    </xdr:sp>
    <xdr:clientData/>
  </xdr:twoCellAnchor>
  <xdr:twoCellAnchor>
    <xdr:from>
      <xdr:col>19</xdr:col>
      <xdr:colOff>244770</xdr:colOff>
      <xdr:row>13</xdr:row>
      <xdr:rowOff>118533</xdr:rowOff>
    </xdr:from>
    <xdr:to>
      <xdr:col>20</xdr:col>
      <xdr:colOff>397933</xdr:colOff>
      <xdr:row>25</xdr:row>
      <xdr:rowOff>82923</xdr:rowOff>
    </xdr:to>
    <xdr:graphicFrame macro="">
      <xdr:nvGraphicFramePr>
        <xdr:cNvPr id="81" name="Chart 80">
          <a:extLst>
            <a:ext uri="{FF2B5EF4-FFF2-40B4-BE49-F238E27FC236}">
              <a16:creationId xmlns:a16="http://schemas.microsoft.com/office/drawing/2014/main" id="{F33E0F91-9F25-CF45-93CA-258A0FCC5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707498</xdr:colOff>
      <xdr:row>24</xdr:row>
      <xdr:rowOff>34932</xdr:rowOff>
    </xdr:from>
    <xdr:to>
      <xdr:col>20</xdr:col>
      <xdr:colOff>605898</xdr:colOff>
      <xdr:row>27</xdr:row>
      <xdr:rowOff>111131</xdr:rowOff>
    </xdr:to>
    <xdr:sp macro="" textlink="Pivottables!AP8">
      <xdr:nvSpPr>
        <xdr:cNvPr id="83" name="TextBox 82">
          <a:extLst>
            <a:ext uri="{FF2B5EF4-FFF2-40B4-BE49-F238E27FC236}">
              <a16:creationId xmlns:a16="http://schemas.microsoft.com/office/drawing/2014/main" id="{9DE6581C-74AE-4D88-45BF-841F4FAD49FE}"/>
            </a:ext>
          </a:extLst>
        </xdr:cNvPr>
        <xdr:cNvSpPr txBox="1"/>
      </xdr:nvSpPr>
      <xdr:spPr>
        <a:xfrm>
          <a:off x="15514543" y="4884023"/>
          <a:ext cx="1543628" cy="682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61CAD5-839C-6140-AF33-0A24E1598C51}" type="TxLink">
            <a:rPr lang="en-US" sz="1800" b="0" i="0" u="none" strike="noStrike">
              <a:ln>
                <a:solidFill>
                  <a:schemeClr val="bg1"/>
                </a:solidFill>
              </a:ln>
              <a:solidFill>
                <a:schemeClr val="bg1"/>
              </a:solidFill>
              <a:latin typeface="Avenir Book" panose="02000503020000020003" pitchFamily="2" charset="0"/>
              <a:ea typeface="+mn-ea"/>
              <a:cs typeface="Calibri"/>
            </a:rPr>
            <a:pPr marL="0" indent="0" algn="ctr"/>
            <a:t> 164.322  </a:t>
          </a:fld>
          <a:endParaRPr lang="en-US" sz="1400" b="0" i="0" u="none" strike="noStrike">
            <a:ln>
              <a:solidFill>
                <a:schemeClr val="bg1"/>
              </a:solidFill>
            </a:ln>
            <a:solidFill>
              <a:schemeClr val="bg1"/>
            </a:solidFill>
            <a:latin typeface="Avenir Book" panose="02000503020000020003" pitchFamily="2" charset="0"/>
            <a:ea typeface="+mn-ea"/>
            <a:cs typeface="Calibri"/>
          </a:endParaRPr>
        </a:p>
      </xdr:txBody>
    </xdr:sp>
    <xdr:clientData/>
  </xdr:twoCellAnchor>
  <xdr:twoCellAnchor>
    <xdr:from>
      <xdr:col>19</xdr:col>
      <xdr:colOff>158633</xdr:colOff>
      <xdr:row>31</xdr:row>
      <xdr:rowOff>112968</xdr:rowOff>
    </xdr:from>
    <xdr:to>
      <xdr:col>20</xdr:col>
      <xdr:colOff>372963</xdr:colOff>
      <xdr:row>38</xdr:row>
      <xdr:rowOff>17762</xdr:rowOff>
    </xdr:to>
    <xdr:graphicFrame macro="">
      <xdr:nvGraphicFramePr>
        <xdr:cNvPr id="84" name="Chart 83">
          <a:extLst>
            <a:ext uri="{FF2B5EF4-FFF2-40B4-BE49-F238E27FC236}">
              <a16:creationId xmlns:a16="http://schemas.microsoft.com/office/drawing/2014/main" id="{648E4075-BBD1-F148-A4C2-49FD0CA89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267328</xdr:colOff>
      <xdr:row>28</xdr:row>
      <xdr:rowOff>34930</xdr:rowOff>
    </xdr:from>
    <xdr:to>
      <xdr:col>20</xdr:col>
      <xdr:colOff>281420</xdr:colOff>
      <xdr:row>30</xdr:row>
      <xdr:rowOff>57729</xdr:rowOff>
    </xdr:to>
    <xdr:sp macro="" textlink="">
      <xdr:nvSpPr>
        <xdr:cNvPr id="86" name="TextBox 85">
          <a:extLst>
            <a:ext uri="{FF2B5EF4-FFF2-40B4-BE49-F238E27FC236}">
              <a16:creationId xmlns:a16="http://schemas.microsoft.com/office/drawing/2014/main" id="{6507C6D9-AB37-6426-FE3E-334D4EA2985C}"/>
            </a:ext>
          </a:extLst>
        </xdr:cNvPr>
        <xdr:cNvSpPr txBox="1"/>
      </xdr:nvSpPr>
      <xdr:spPr>
        <a:xfrm>
          <a:off x="15896987" y="5692203"/>
          <a:ext cx="836706" cy="42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ln>
                <a:solidFill>
                  <a:schemeClr val="bg1"/>
                </a:solidFill>
              </a:ln>
              <a:solidFill>
                <a:schemeClr val="bg1"/>
              </a:solidFill>
              <a:latin typeface="Calibri"/>
              <a:ea typeface="+mn-ea"/>
              <a:cs typeface="Calibri"/>
            </a:rPr>
            <a:t> </a:t>
          </a:r>
          <a:r>
            <a:rPr lang="en-US" sz="1800" b="0" i="0" u="none" strike="noStrike">
              <a:ln>
                <a:solidFill>
                  <a:schemeClr val="bg1"/>
                </a:solidFill>
              </a:ln>
              <a:solidFill>
                <a:schemeClr val="bg1"/>
              </a:solidFill>
              <a:latin typeface="Avenir Book" panose="02000503020000020003" pitchFamily="2" charset="0"/>
              <a:ea typeface="+mn-ea"/>
              <a:cs typeface="Calibri"/>
            </a:rPr>
            <a:t>B2B</a:t>
          </a:r>
          <a:r>
            <a:rPr lang="en-US" sz="1200" b="0" i="0" u="none" strike="noStrike">
              <a:ln>
                <a:solidFill>
                  <a:schemeClr val="bg1"/>
                </a:solidFill>
              </a:ln>
              <a:solidFill>
                <a:schemeClr val="bg1"/>
              </a:solidFill>
              <a:latin typeface="Calibri"/>
              <a:ea typeface="+mn-ea"/>
              <a:cs typeface="Calibri"/>
            </a:rPr>
            <a:t>  </a:t>
          </a:r>
        </a:p>
      </xdr:txBody>
    </xdr:sp>
    <xdr:clientData/>
  </xdr:twoCellAnchor>
  <xdr:twoCellAnchor>
    <xdr:from>
      <xdr:col>19</xdr:col>
      <xdr:colOff>245680</xdr:colOff>
      <xdr:row>29</xdr:row>
      <xdr:rowOff>172032</xdr:rowOff>
    </xdr:from>
    <xdr:to>
      <xdr:col>20</xdr:col>
      <xdr:colOff>259772</xdr:colOff>
      <xdr:row>31</xdr:row>
      <xdr:rowOff>194831</xdr:rowOff>
    </xdr:to>
    <xdr:sp macro="" textlink="Pivottables!AW7">
      <xdr:nvSpPr>
        <xdr:cNvPr id="87" name="TextBox 86">
          <a:extLst>
            <a:ext uri="{FF2B5EF4-FFF2-40B4-BE49-F238E27FC236}">
              <a16:creationId xmlns:a16="http://schemas.microsoft.com/office/drawing/2014/main" id="{445BA2B1-DD11-0FEF-32E8-20F77DABF0BA}"/>
            </a:ext>
          </a:extLst>
        </xdr:cNvPr>
        <xdr:cNvSpPr txBox="1"/>
      </xdr:nvSpPr>
      <xdr:spPr>
        <a:xfrm>
          <a:off x="15875339" y="6031350"/>
          <a:ext cx="836706" cy="42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4BC8B4-C4B0-A54B-8A09-C8ADFBBC03C4}" type="TxLink">
            <a:rPr lang="en-US" sz="1050" b="0" i="0" u="none" strike="noStrike">
              <a:ln>
                <a:solidFill>
                  <a:schemeClr val="bg1"/>
                </a:solidFill>
              </a:ln>
              <a:solidFill>
                <a:schemeClr val="bg1"/>
              </a:solidFill>
              <a:latin typeface="Avenir Book" panose="02000503020000020003" pitchFamily="2" charset="0"/>
              <a:ea typeface="+mn-ea"/>
              <a:cs typeface="Calibri"/>
            </a:rPr>
            <a:pPr marL="0" indent="0" algn="ctr"/>
            <a:t> 493.010  </a:t>
          </a:fld>
          <a:endParaRPr lang="en-US" sz="1050" b="0" i="0" u="none" strike="noStrike">
            <a:ln>
              <a:solidFill>
                <a:schemeClr val="bg1"/>
              </a:solidFill>
            </a:ln>
            <a:solidFill>
              <a:schemeClr val="bg1"/>
            </a:solidFill>
            <a:latin typeface="Avenir Book" panose="02000503020000020003" pitchFamily="2" charset="0"/>
            <a:ea typeface="+mn-ea"/>
            <a:cs typeface="Calibri"/>
          </a:endParaRPr>
        </a:p>
      </xdr:txBody>
    </xdr:sp>
    <xdr:clientData/>
  </xdr:twoCellAnchor>
  <xdr:twoCellAnchor>
    <xdr:from>
      <xdr:col>19</xdr:col>
      <xdr:colOff>281760</xdr:colOff>
      <xdr:row>30</xdr:row>
      <xdr:rowOff>164814</xdr:rowOff>
    </xdr:from>
    <xdr:to>
      <xdr:col>20</xdr:col>
      <xdr:colOff>295852</xdr:colOff>
      <xdr:row>32</xdr:row>
      <xdr:rowOff>187613</xdr:rowOff>
    </xdr:to>
    <xdr:sp macro="" textlink="Pivottables!AX7">
      <xdr:nvSpPr>
        <xdr:cNvPr id="88" name="TextBox 87">
          <a:extLst>
            <a:ext uri="{FF2B5EF4-FFF2-40B4-BE49-F238E27FC236}">
              <a16:creationId xmlns:a16="http://schemas.microsoft.com/office/drawing/2014/main" id="{74016EFD-3BCB-9BB8-E785-240B08E40C55}"/>
            </a:ext>
          </a:extLst>
        </xdr:cNvPr>
        <xdr:cNvSpPr txBox="1"/>
      </xdr:nvSpPr>
      <xdr:spPr>
        <a:xfrm>
          <a:off x="15911419" y="6226178"/>
          <a:ext cx="836706" cy="42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E95EEE-83E2-9948-BC1B-1DFFFBE4393A}" type="TxLink">
            <a:rPr lang="en-US" sz="1050" b="0" i="0" u="none" strike="noStrike">
              <a:ln>
                <a:solidFill>
                  <a:schemeClr val="bg1"/>
                </a:solidFill>
              </a:ln>
              <a:solidFill>
                <a:schemeClr val="bg1"/>
              </a:solidFill>
              <a:latin typeface="Avenir Book" panose="02000503020000020003" pitchFamily="2" charset="0"/>
              <a:ea typeface="+mn-ea"/>
              <a:cs typeface="Calibri"/>
            </a:rPr>
            <a:pPr marL="0" indent="0" algn="ctr"/>
            <a:t>60%</a:t>
          </a:fld>
          <a:endParaRPr lang="en-US" sz="1050" b="0" i="0" u="none" strike="noStrike">
            <a:ln>
              <a:solidFill>
                <a:schemeClr val="bg1"/>
              </a:solidFill>
            </a:ln>
            <a:solidFill>
              <a:schemeClr val="bg1"/>
            </a:solidFill>
            <a:latin typeface="Avenir Book" panose="02000503020000020003" pitchFamily="2" charset="0"/>
            <a:ea typeface="+mn-ea"/>
            <a:cs typeface="Calibri"/>
          </a:endParaRPr>
        </a:p>
      </xdr:txBody>
    </xdr:sp>
    <xdr:clientData/>
  </xdr:twoCellAnchor>
  <xdr:twoCellAnchor>
    <xdr:from>
      <xdr:col>19</xdr:col>
      <xdr:colOff>267328</xdr:colOff>
      <xdr:row>39</xdr:row>
      <xdr:rowOff>85438</xdr:rowOff>
    </xdr:from>
    <xdr:to>
      <xdr:col>20</xdr:col>
      <xdr:colOff>281420</xdr:colOff>
      <xdr:row>41</xdr:row>
      <xdr:rowOff>108237</xdr:rowOff>
    </xdr:to>
    <xdr:sp macro="" textlink="">
      <xdr:nvSpPr>
        <xdr:cNvPr id="89" name="TextBox 88">
          <a:extLst>
            <a:ext uri="{FF2B5EF4-FFF2-40B4-BE49-F238E27FC236}">
              <a16:creationId xmlns:a16="http://schemas.microsoft.com/office/drawing/2014/main" id="{DA366F09-35DC-14D8-48D8-2291328E2913}"/>
            </a:ext>
          </a:extLst>
        </xdr:cNvPr>
        <xdr:cNvSpPr txBox="1"/>
      </xdr:nvSpPr>
      <xdr:spPr>
        <a:xfrm>
          <a:off x="15896987" y="7965211"/>
          <a:ext cx="836706" cy="42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ln>
                <a:solidFill>
                  <a:schemeClr val="bg1"/>
                </a:solidFill>
              </a:ln>
              <a:solidFill>
                <a:schemeClr val="bg1"/>
              </a:solidFill>
              <a:latin typeface="Calibri"/>
              <a:ea typeface="+mn-ea"/>
              <a:cs typeface="Calibri"/>
            </a:rPr>
            <a:t> </a:t>
          </a:r>
          <a:r>
            <a:rPr lang="en-US" sz="1800" b="0" i="0" u="none" strike="noStrike">
              <a:ln>
                <a:solidFill>
                  <a:schemeClr val="bg1"/>
                </a:solidFill>
              </a:ln>
              <a:solidFill>
                <a:schemeClr val="bg1"/>
              </a:solidFill>
              <a:latin typeface="Avenir Book" panose="02000503020000020003" pitchFamily="2" charset="0"/>
              <a:ea typeface="+mn-ea"/>
              <a:cs typeface="Calibri"/>
            </a:rPr>
            <a:t>B2C</a:t>
          </a:r>
          <a:r>
            <a:rPr lang="en-US" sz="1200" b="0" i="0" u="none" strike="noStrike">
              <a:ln>
                <a:solidFill>
                  <a:schemeClr val="bg1"/>
                </a:solidFill>
              </a:ln>
              <a:solidFill>
                <a:schemeClr val="bg1"/>
              </a:solidFill>
              <a:latin typeface="Calibri"/>
              <a:ea typeface="+mn-ea"/>
              <a:cs typeface="Calibri"/>
            </a:rPr>
            <a:t>  </a:t>
          </a:r>
        </a:p>
      </xdr:txBody>
    </xdr:sp>
    <xdr:clientData/>
  </xdr:twoCellAnchor>
  <xdr:twoCellAnchor>
    <xdr:from>
      <xdr:col>19</xdr:col>
      <xdr:colOff>281760</xdr:colOff>
      <xdr:row>37</xdr:row>
      <xdr:rowOff>128737</xdr:rowOff>
    </xdr:from>
    <xdr:to>
      <xdr:col>20</xdr:col>
      <xdr:colOff>295852</xdr:colOff>
      <xdr:row>39</xdr:row>
      <xdr:rowOff>151536</xdr:rowOff>
    </xdr:to>
    <xdr:sp macro="" textlink="Pivottables!AW8">
      <xdr:nvSpPr>
        <xdr:cNvPr id="90" name="TextBox 89">
          <a:extLst>
            <a:ext uri="{FF2B5EF4-FFF2-40B4-BE49-F238E27FC236}">
              <a16:creationId xmlns:a16="http://schemas.microsoft.com/office/drawing/2014/main" id="{82F0DC15-10AC-0D7D-D1BC-D0525B5EA4D8}"/>
            </a:ext>
          </a:extLst>
        </xdr:cNvPr>
        <xdr:cNvSpPr txBox="1"/>
      </xdr:nvSpPr>
      <xdr:spPr>
        <a:xfrm>
          <a:off x="15911419" y="7604419"/>
          <a:ext cx="836706" cy="42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75A856-ADEE-A445-BD9A-7BB94EAC5D19}" type="TxLink">
            <a:rPr lang="en-US" sz="1200" b="0" i="0" u="none" strike="noStrike">
              <a:ln>
                <a:solidFill>
                  <a:schemeClr val="bg1"/>
                </a:solidFill>
              </a:ln>
              <a:solidFill>
                <a:schemeClr val="bg1"/>
              </a:solidFill>
              <a:latin typeface="Avenir Book" panose="02000503020000020003" pitchFamily="2" charset="0"/>
              <a:ea typeface="+mn-ea"/>
              <a:cs typeface="Calibri"/>
            </a:rPr>
            <a:pPr marL="0" indent="0" algn="ctr"/>
            <a:t> 328.602  </a:t>
          </a:fld>
          <a:endParaRPr lang="en-US" sz="1200" b="0" i="0" u="none" strike="noStrike">
            <a:ln>
              <a:solidFill>
                <a:schemeClr val="bg1"/>
              </a:solidFill>
            </a:ln>
            <a:solidFill>
              <a:schemeClr val="bg1"/>
            </a:solidFill>
            <a:latin typeface="Avenir Book" panose="02000503020000020003" pitchFamily="2" charset="0"/>
            <a:ea typeface="+mn-ea"/>
            <a:cs typeface="Calibri"/>
          </a:endParaRPr>
        </a:p>
      </xdr:txBody>
    </xdr:sp>
    <xdr:clientData/>
  </xdr:twoCellAnchor>
  <xdr:twoCellAnchor>
    <xdr:from>
      <xdr:col>19</xdr:col>
      <xdr:colOff>274544</xdr:colOff>
      <xdr:row>36</xdr:row>
      <xdr:rowOff>99874</xdr:rowOff>
    </xdr:from>
    <xdr:to>
      <xdr:col>20</xdr:col>
      <xdr:colOff>288636</xdr:colOff>
      <xdr:row>38</xdr:row>
      <xdr:rowOff>122673</xdr:rowOff>
    </xdr:to>
    <xdr:sp macro="" textlink="Pivottables!AX8">
      <xdr:nvSpPr>
        <xdr:cNvPr id="91" name="TextBox 90">
          <a:extLst>
            <a:ext uri="{FF2B5EF4-FFF2-40B4-BE49-F238E27FC236}">
              <a16:creationId xmlns:a16="http://schemas.microsoft.com/office/drawing/2014/main" id="{3E8F9AB3-1972-10BF-5D97-26332C385C04}"/>
            </a:ext>
          </a:extLst>
        </xdr:cNvPr>
        <xdr:cNvSpPr txBox="1"/>
      </xdr:nvSpPr>
      <xdr:spPr>
        <a:xfrm>
          <a:off x="15904203" y="7373510"/>
          <a:ext cx="836706" cy="426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35E54B-1112-BF4C-A0C9-7E3F98B18D71}" type="TxLink">
            <a:rPr lang="en-US" sz="1200" b="0" i="0" u="none" strike="noStrike">
              <a:ln>
                <a:solidFill>
                  <a:schemeClr val="bg1"/>
                </a:solidFill>
              </a:ln>
              <a:solidFill>
                <a:schemeClr val="bg1"/>
              </a:solidFill>
              <a:latin typeface="Avenir Book" panose="02000503020000020003" pitchFamily="2" charset="0"/>
              <a:ea typeface="+mn-ea"/>
              <a:cs typeface="Calibri"/>
            </a:rPr>
            <a:pPr marL="0" indent="0" algn="ctr"/>
            <a:t>40%</a:t>
          </a:fld>
          <a:endParaRPr lang="en-US" sz="1200" b="0" i="0" u="none" strike="noStrike">
            <a:ln>
              <a:solidFill>
                <a:schemeClr val="bg1"/>
              </a:solidFill>
            </a:ln>
            <a:solidFill>
              <a:schemeClr val="bg1"/>
            </a:solidFill>
            <a:latin typeface="Avenir Book" panose="02000503020000020003" pitchFamily="2" charset="0"/>
            <a:ea typeface="+mn-ea"/>
            <a:cs typeface="Calibri"/>
          </a:endParaRPr>
        </a:p>
      </xdr:txBody>
    </xdr:sp>
    <xdr:clientData/>
  </xdr:twoCellAnchor>
  <xdr:twoCellAnchor>
    <xdr:from>
      <xdr:col>10</xdr:col>
      <xdr:colOff>813935</xdr:colOff>
      <xdr:row>17</xdr:row>
      <xdr:rowOff>142835</xdr:rowOff>
    </xdr:from>
    <xdr:to>
      <xdr:col>13</xdr:col>
      <xdr:colOff>149772</xdr:colOff>
      <xdr:row>26</xdr:row>
      <xdr:rowOff>137191</xdr:rowOff>
    </xdr:to>
    <xdr:grpSp>
      <xdr:nvGrpSpPr>
        <xdr:cNvPr id="97" name="Group 96">
          <a:extLst>
            <a:ext uri="{FF2B5EF4-FFF2-40B4-BE49-F238E27FC236}">
              <a16:creationId xmlns:a16="http://schemas.microsoft.com/office/drawing/2014/main" id="{5B7B04FE-79BA-C461-F7D1-B7E58FA50249}"/>
            </a:ext>
          </a:extLst>
        </xdr:cNvPr>
        <xdr:cNvGrpSpPr/>
      </xdr:nvGrpSpPr>
      <xdr:grpSpPr>
        <a:xfrm>
          <a:off x="9068935" y="3597235"/>
          <a:ext cx="1812337" cy="1823156"/>
          <a:chOff x="7251073" y="3154930"/>
          <a:chExt cx="1828800" cy="1828800"/>
        </a:xfrm>
      </xdr:grpSpPr>
      <xdr:sp macro="" textlink="">
        <xdr:nvSpPr>
          <xdr:cNvPr id="96" name="Oval 95">
            <a:extLst>
              <a:ext uri="{FF2B5EF4-FFF2-40B4-BE49-F238E27FC236}">
                <a16:creationId xmlns:a16="http://schemas.microsoft.com/office/drawing/2014/main" id="{AE59EAE6-0BC0-B645-B238-FF286D357FE7}"/>
              </a:ext>
            </a:extLst>
          </xdr:cNvPr>
          <xdr:cNvSpPr/>
        </xdr:nvSpPr>
        <xdr:spPr>
          <a:xfrm>
            <a:off x="7251073" y="3154930"/>
            <a:ext cx="1828800" cy="1828800"/>
          </a:xfrm>
          <a:prstGeom prst="ellipse">
            <a:avLst/>
          </a:prstGeom>
          <a:gradFill flip="none" rotWithShape="1">
            <a:gsLst>
              <a:gs pos="0">
                <a:srgbClr val="009396"/>
              </a:gs>
              <a:gs pos="60000">
                <a:srgbClr val="5C2984">
                  <a:lumMod val="96000"/>
                  <a:lumOff val="4000"/>
                </a:srgbClr>
              </a:gs>
            </a:gsLst>
            <a:lin ang="54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5" name="Oval 94">
            <a:extLst>
              <a:ext uri="{FF2B5EF4-FFF2-40B4-BE49-F238E27FC236}">
                <a16:creationId xmlns:a16="http://schemas.microsoft.com/office/drawing/2014/main" id="{CB9FB988-8068-539F-3EEC-3431C7F7478E}"/>
              </a:ext>
            </a:extLst>
          </xdr:cNvPr>
          <xdr:cNvSpPr/>
        </xdr:nvSpPr>
        <xdr:spPr>
          <a:xfrm>
            <a:off x="7479673" y="3383530"/>
            <a:ext cx="1371600" cy="13716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5" name="Group 34">
            <a:extLst>
              <a:ext uri="{FF2B5EF4-FFF2-40B4-BE49-F238E27FC236}">
                <a16:creationId xmlns:a16="http://schemas.microsoft.com/office/drawing/2014/main" id="{A711E7DC-2BC5-783D-260D-DB234B0F8CDC}"/>
              </a:ext>
            </a:extLst>
          </xdr:cNvPr>
          <xdr:cNvGrpSpPr/>
        </xdr:nvGrpSpPr>
        <xdr:grpSpPr>
          <a:xfrm>
            <a:off x="7274592" y="3566112"/>
            <a:ext cx="1781763" cy="1006436"/>
            <a:chOff x="9042400" y="4013200"/>
            <a:chExt cx="1765300" cy="1003300"/>
          </a:xfrm>
        </xdr:grpSpPr>
        <xdr:sp macro="" textlink="Pivottables!Y8">
          <xdr:nvSpPr>
            <xdr:cNvPr id="30" name="TextBox 29">
              <a:extLst>
                <a:ext uri="{FF2B5EF4-FFF2-40B4-BE49-F238E27FC236}">
                  <a16:creationId xmlns:a16="http://schemas.microsoft.com/office/drawing/2014/main" id="{404078DD-3C23-BF21-C1F5-89C7EB86F22A}"/>
                </a:ext>
              </a:extLst>
            </xdr:cNvPr>
            <xdr:cNvSpPr txBox="1"/>
          </xdr:nvSpPr>
          <xdr:spPr>
            <a:xfrm>
              <a:off x="9283700" y="4013200"/>
              <a:ext cx="1206500" cy="584200"/>
            </a:xfrm>
            <a:prstGeom prst="rect">
              <a:avLst/>
            </a:prstGeom>
            <a:no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A0D3335-1221-244B-B05A-604551D5190D}" type="TxLink">
                <a:rPr lang="en-US" sz="3200" b="0" i="0" u="none" strike="noStrike">
                  <a:ln>
                    <a:solidFill>
                      <a:schemeClr val="bg1"/>
                    </a:solidFill>
                  </a:ln>
                  <a:solidFill>
                    <a:schemeClr val="bg1"/>
                  </a:solidFill>
                  <a:latin typeface="Calibri"/>
                  <a:ea typeface="+mn-ea"/>
                  <a:cs typeface="Calibri"/>
                </a:rPr>
                <a:pPr marL="0" indent="0" algn="ctr"/>
                <a:t>91%</a:t>
              </a:fld>
              <a:endParaRPr lang="en-GB" sz="3200" b="0" i="0" u="none" strike="noStrike">
                <a:ln>
                  <a:solidFill>
                    <a:schemeClr val="bg1"/>
                  </a:solidFill>
                </a:ln>
                <a:solidFill>
                  <a:schemeClr val="bg1"/>
                </a:solidFill>
                <a:latin typeface="Avenir Book" panose="02000503020000020003" pitchFamily="2" charset="0"/>
                <a:ea typeface="+mn-ea"/>
                <a:cs typeface="Calibri"/>
              </a:endParaRPr>
            </a:p>
          </xdr:txBody>
        </xdr:sp>
        <xdr:sp macro="" textlink="">
          <xdr:nvSpPr>
            <xdr:cNvPr id="34" name="TextBox 33">
              <a:extLst>
                <a:ext uri="{FF2B5EF4-FFF2-40B4-BE49-F238E27FC236}">
                  <a16:creationId xmlns:a16="http://schemas.microsoft.com/office/drawing/2014/main" id="{E9936C9D-928B-FA45-8DBD-3DF4E85C92DF}"/>
                </a:ext>
              </a:extLst>
            </xdr:cNvPr>
            <xdr:cNvSpPr txBox="1"/>
          </xdr:nvSpPr>
          <xdr:spPr>
            <a:xfrm>
              <a:off x="9042400" y="4533900"/>
              <a:ext cx="1765300" cy="482600"/>
            </a:xfrm>
            <a:prstGeom prst="rect">
              <a:avLst/>
            </a:prstGeom>
            <a:noFill/>
            <a:ln w="9525" cmpd="sng">
              <a:solidFill>
                <a:schemeClr val="tx1">
                  <a:alpha val="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ln>
                    <a:solidFill>
                      <a:schemeClr val="bg1"/>
                    </a:solidFill>
                  </a:ln>
                  <a:solidFill>
                    <a:srgbClr val="595959"/>
                  </a:solidFill>
                  <a:latin typeface="Avenir Book" panose="02000503020000020003" pitchFamily="2" charset="0"/>
                  <a:ea typeface="+mn-ea"/>
                  <a:cs typeface="Calibri"/>
                </a:rPr>
                <a:t> Income</a:t>
              </a:r>
              <a:r>
                <a:rPr lang="en-US" sz="1200" b="0" i="0" u="none" strike="noStrike" baseline="0">
                  <a:ln>
                    <a:solidFill>
                      <a:schemeClr val="bg1"/>
                    </a:solidFill>
                  </a:ln>
                  <a:solidFill>
                    <a:srgbClr val="595959"/>
                  </a:solidFill>
                  <a:latin typeface="Avenir Book" panose="02000503020000020003" pitchFamily="2" charset="0"/>
                  <a:ea typeface="+mn-ea"/>
                  <a:cs typeface="Calibri"/>
                </a:rPr>
                <a:t> Achived</a:t>
              </a:r>
              <a:r>
                <a:rPr lang="en-US" sz="1200" b="0" i="0" u="none" strike="noStrike">
                  <a:ln>
                    <a:solidFill>
                      <a:schemeClr val="bg1"/>
                    </a:solidFill>
                  </a:ln>
                  <a:solidFill>
                    <a:srgbClr val="595959"/>
                  </a:solidFill>
                  <a:latin typeface="Avenir Book" panose="02000503020000020003" pitchFamily="2" charset="0"/>
                  <a:ea typeface="+mn-ea"/>
                  <a:cs typeface="Calibri"/>
                </a:rPr>
                <a:t>  </a:t>
              </a:r>
            </a:p>
          </xdr:txBody>
        </xdr:sp>
      </xdr:grpSp>
    </xdr:grpSp>
    <xdr:clientData/>
  </xdr:twoCellAnchor>
  <xdr:twoCellAnchor>
    <xdr:from>
      <xdr:col>12</xdr:col>
      <xdr:colOff>360617</xdr:colOff>
      <xdr:row>10</xdr:row>
      <xdr:rowOff>47037</xdr:rowOff>
    </xdr:from>
    <xdr:to>
      <xdr:col>13</xdr:col>
      <xdr:colOff>501728</xdr:colOff>
      <xdr:row>18</xdr:row>
      <xdr:rowOff>141111</xdr:rowOff>
    </xdr:to>
    <xdr:cxnSp macro="">
      <xdr:nvCxnSpPr>
        <xdr:cNvPr id="99" name="Straight Connector 98">
          <a:extLst>
            <a:ext uri="{FF2B5EF4-FFF2-40B4-BE49-F238E27FC236}">
              <a16:creationId xmlns:a16="http://schemas.microsoft.com/office/drawing/2014/main" id="{502C798D-A984-AB8C-2C05-97019AB2A1F7}"/>
            </a:ext>
          </a:extLst>
        </xdr:cNvPr>
        <xdr:cNvCxnSpPr/>
      </xdr:nvCxnSpPr>
      <xdr:spPr>
        <a:xfrm flipH="1">
          <a:off x="10332469" y="2085309"/>
          <a:ext cx="972099" cy="1724691"/>
        </a:xfrm>
        <a:prstGeom prst="line">
          <a:avLst/>
        </a:prstGeom>
        <a:ln w="25400">
          <a:gradFill>
            <a:gsLst>
              <a:gs pos="9000">
                <a:srgbClr val="009396"/>
              </a:gs>
              <a:gs pos="100000">
                <a:srgbClr val="7030A0"/>
              </a:gs>
            </a:gsLst>
            <a:lin ang="162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815308</xdr:colOff>
      <xdr:row>19</xdr:row>
      <xdr:rowOff>156790</xdr:rowOff>
    </xdr:from>
    <xdr:to>
      <xdr:col>15</xdr:col>
      <xdr:colOff>62716</xdr:colOff>
      <xdr:row>22</xdr:row>
      <xdr:rowOff>62716</xdr:rowOff>
    </xdr:to>
    <xdr:cxnSp macro="">
      <xdr:nvCxnSpPr>
        <xdr:cNvPr id="100" name="Straight Connector 99">
          <a:extLst>
            <a:ext uri="{FF2B5EF4-FFF2-40B4-BE49-F238E27FC236}">
              <a16:creationId xmlns:a16="http://schemas.microsoft.com/office/drawing/2014/main" id="{12F4C0CE-0C26-3A40-A2AD-E8B7031963FE}"/>
            </a:ext>
          </a:extLst>
        </xdr:cNvPr>
        <xdr:cNvCxnSpPr/>
      </xdr:nvCxnSpPr>
      <xdr:spPr>
        <a:xfrm flipH="1">
          <a:off x="10787160" y="4029506"/>
          <a:ext cx="1740371" cy="517408"/>
        </a:xfrm>
        <a:prstGeom prst="line">
          <a:avLst/>
        </a:prstGeom>
        <a:ln w="25400">
          <a:gradFill>
            <a:gsLst>
              <a:gs pos="9000">
                <a:srgbClr val="009396"/>
              </a:gs>
              <a:gs pos="100000">
                <a:srgbClr val="7030A0"/>
              </a:gs>
            </a:gsLst>
            <a:lin ang="162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360617</xdr:colOff>
      <xdr:row>12</xdr:row>
      <xdr:rowOff>156790</xdr:rowOff>
    </xdr:from>
    <xdr:to>
      <xdr:col>11</xdr:col>
      <xdr:colOff>297901</xdr:colOff>
      <xdr:row>19</xdr:row>
      <xdr:rowOff>172469</xdr:rowOff>
    </xdr:to>
    <xdr:cxnSp macro="">
      <xdr:nvCxnSpPr>
        <xdr:cNvPr id="104" name="Straight Connector 103">
          <a:extLst>
            <a:ext uri="{FF2B5EF4-FFF2-40B4-BE49-F238E27FC236}">
              <a16:creationId xmlns:a16="http://schemas.microsoft.com/office/drawing/2014/main" id="{00515D67-E3F7-3340-9A81-457B10F1BC6D}"/>
            </a:ext>
          </a:extLst>
        </xdr:cNvPr>
        <xdr:cNvCxnSpPr/>
      </xdr:nvCxnSpPr>
      <xdr:spPr>
        <a:xfrm>
          <a:off x="7839506" y="2602716"/>
          <a:ext cx="1599259" cy="1442469"/>
        </a:xfrm>
        <a:prstGeom prst="line">
          <a:avLst/>
        </a:prstGeom>
        <a:ln w="25400">
          <a:gradFill>
            <a:gsLst>
              <a:gs pos="9000">
                <a:srgbClr val="009396"/>
              </a:gs>
              <a:gs pos="100000">
                <a:srgbClr val="7030A0"/>
              </a:gs>
            </a:gsLst>
            <a:lin ang="162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721234</xdr:colOff>
      <xdr:row>24</xdr:row>
      <xdr:rowOff>125432</xdr:rowOff>
    </xdr:from>
    <xdr:to>
      <xdr:col>16</xdr:col>
      <xdr:colOff>533087</xdr:colOff>
      <xdr:row>32</xdr:row>
      <xdr:rowOff>62716</xdr:rowOff>
    </xdr:to>
    <xdr:cxnSp macro="">
      <xdr:nvCxnSpPr>
        <xdr:cNvPr id="106" name="Straight Connector 105">
          <a:extLst>
            <a:ext uri="{FF2B5EF4-FFF2-40B4-BE49-F238E27FC236}">
              <a16:creationId xmlns:a16="http://schemas.microsoft.com/office/drawing/2014/main" id="{882C0E87-AAAA-554F-8ED2-51CE42DB8591}"/>
            </a:ext>
          </a:extLst>
        </xdr:cNvPr>
        <xdr:cNvCxnSpPr/>
      </xdr:nvCxnSpPr>
      <xdr:spPr>
        <a:xfrm flipH="1" flipV="1">
          <a:off x="10693086" y="5017284"/>
          <a:ext cx="3135803" cy="1567901"/>
        </a:xfrm>
        <a:prstGeom prst="line">
          <a:avLst/>
        </a:prstGeom>
        <a:ln w="25400">
          <a:gradFill>
            <a:gsLst>
              <a:gs pos="9000">
                <a:srgbClr val="009396"/>
              </a:gs>
              <a:gs pos="100000">
                <a:srgbClr val="7030A0"/>
              </a:gs>
            </a:gsLst>
            <a:lin ang="162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156790</xdr:colOff>
      <xdr:row>24</xdr:row>
      <xdr:rowOff>31358</xdr:rowOff>
    </xdr:from>
    <xdr:to>
      <xdr:col>11</xdr:col>
      <xdr:colOff>203827</xdr:colOff>
      <xdr:row>27</xdr:row>
      <xdr:rowOff>172469</xdr:rowOff>
    </xdr:to>
    <xdr:cxnSp macro="">
      <xdr:nvCxnSpPr>
        <xdr:cNvPr id="107" name="Straight Connector 106">
          <a:extLst>
            <a:ext uri="{FF2B5EF4-FFF2-40B4-BE49-F238E27FC236}">
              <a16:creationId xmlns:a16="http://schemas.microsoft.com/office/drawing/2014/main" id="{BE67E5D6-A206-954E-B6D5-0E9861F73093}"/>
            </a:ext>
          </a:extLst>
        </xdr:cNvPr>
        <xdr:cNvCxnSpPr/>
      </xdr:nvCxnSpPr>
      <xdr:spPr>
        <a:xfrm flipV="1">
          <a:off x="6804691" y="4923210"/>
          <a:ext cx="2540000" cy="752592"/>
        </a:xfrm>
        <a:prstGeom prst="line">
          <a:avLst/>
        </a:prstGeom>
        <a:ln w="25400">
          <a:gradFill>
            <a:gsLst>
              <a:gs pos="9000">
                <a:srgbClr val="009396"/>
              </a:gs>
              <a:gs pos="100000">
                <a:srgbClr val="7030A0"/>
              </a:gs>
            </a:gsLst>
            <a:lin ang="162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15679</xdr:colOff>
      <xdr:row>25</xdr:row>
      <xdr:rowOff>172469</xdr:rowOff>
    </xdr:from>
    <xdr:to>
      <xdr:col>12</xdr:col>
      <xdr:colOff>141111</xdr:colOff>
      <xdr:row>34</xdr:row>
      <xdr:rowOff>94075</xdr:rowOff>
    </xdr:to>
    <xdr:cxnSp macro="">
      <xdr:nvCxnSpPr>
        <xdr:cNvPr id="105" name="Straight Connector 104">
          <a:extLst>
            <a:ext uri="{FF2B5EF4-FFF2-40B4-BE49-F238E27FC236}">
              <a16:creationId xmlns:a16="http://schemas.microsoft.com/office/drawing/2014/main" id="{73C38C81-A555-5E4A-BC00-2DFA82A11458}"/>
            </a:ext>
          </a:extLst>
        </xdr:cNvPr>
        <xdr:cNvCxnSpPr/>
      </xdr:nvCxnSpPr>
      <xdr:spPr>
        <a:xfrm flipH="1" flipV="1">
          <a:off x="9987531" y="5268148"/>
          <a:ext cx="125432" cy="1756050"/>
        </a:xfrm>
        <a:prstGeom prst="line">
          <a:avLst/>
        </a:prstGeom>
        <a:ln w="25400">
          <a:gradFill>
            <a:gsLst>
              <a:gs pos="9000">
                <a:srgbClr val="009396"/>
              </a:gs>
              <a:gs pos="100000">
                <a:srgbClr val="7030A0"/>
              </a:gs>
            </a:gsLst>
            <a:lin ang="1620000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663603</xdr:colOff>
      <xdr:row>38</xdr:row>
      <xdr:rowOff>91532</xdr:rowOff>
    </xdr:from>
    <xdr:to>
      <xdr:col>11</xdr:col>
      <xdr:colOff>297019</xdr:colOff>
      <xdr:row>40</xdr:row>
      <xdr:rowOff>136840</xdr:rowOff>
    </xdr:to>
    <xdr:sp macro="" textlink="">
      <xdr:nvSpPr>
        <xdr:cNvPr id="124" name="Doughnut 123">
          <a:extLst>
            <a:ext uri="{FF2B5EF4-FFF2-40B4-BE49-F238E27FC236}">
              <a16:creationId xmlns:a16="http://schemas.microsoft.com/office/drawing/2014/main" id="{EF7ABE21-D958-A564-0657-375E33EEF9C5}"/>
            </a:ext>
          </a:extLst>
        </xdr:cNvPr>
        <xdr:cNvSpPr/>
      </xdr:nvSpPr>
      <xdr:spPr>
        <a:xfrm>
          <a:off x="8901441" y="7917478"/>
          <a:ext cx="457200" cy="457200"/>
        </a:xfrm>
        <a:prstGeom prst="donut">
          <a:avLst>
            <a:gd name="adj" fmla="val 3769"/>
          </a:avLst>
        </a:prstGeom>
        <a:solidFill>
          <a:srgbClr val="00FF8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16</xdr:col>
      <xdr:colOff>446215</xdr:colOff>
      <xdr:row>18</xdr:row>
      <xdr:rowOff>45766</xdr:rowOff>
    </xdr:from>
    <xdr:to>
      <xdr:col>17</xdr:col>
      <xdr:colOff>79632</xdr:colOff>
      <xdr:row>20</xdr:row>
      <xdr:rowOff>91074</xdr:rowOff>
    </xdr:to>
    <xdr:sp macro="" textlink="">
      <xdr:nvSpPr>
        <xdr:cNvPr id="125" name="Doughnut 124">
          <a:extLst>
            <a:ext uri="{FF2B5EF4-FFF2-40B4-BE49-F238E27FC236}">
              <a16:creationId xmlns:a16="http://schemas.microsoft.com/office/drawing/2014/main" id="{08741759-2FAD-B34A-A773-ED2C32B50278}"/>
            </a:ext>
          </a:extLst>
        </xdr:cNvPr>
        <xdr:cNvSpPr/>
      </xdr:nvSpPr>
      <xdr:spPr>
        <a:xfrm>
          <a:off x="13626756" y="3752793"/>
          <a:ext cx="457200" cy="457200"/>
        </a:xfrm>
        <a:prstGeom prst="donut">
          <a:avLst>
            <a:gd name="adj" fmla="val 3769"/>
          </a:avLst>
        </a:prstGeom>
        <a:solidFill>
          <a:srgbClr val="00FF8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12</xdr:col>
      <xdr:colOff>83752</xdr:colOff>
      <xdr:row>5</xdr:row>
      <xdr:rowOff>106634</xdr:rowOff>
    </xdr:from>
    <xdr:to>
      <xdr:col>12</xdr:col>
      <xdr:colOff>540952</xdr:colOff>
      <xdr:row>7</xdr:row>
      <xdr:rowOff>151942</xdr:rowOff>
    </xdr:to>
    <xdr:sp macro="" textlink="">
      <xdr:nvSpPr>
        <xdr:cNvPr id="126" name="Doughnut 125">
          <a:extLst>
            <a:ext uri="{FF2B5EF4-FFF2-40B4-BE49-F238E27FC236}">
              <a16:creationId xmlns:a16="http://schemas.microsoft.com/office/drawing/2014/main" id="{5B4C4563-713A-3840-9A6B-01B0523A9DCB}"/>
            </a:ext>
          </a:extLst>
        </xdr:cNvPr>
        <xdr:cNvSpPr/>
      </xdr:nvSpPr>
      <xdr:spPr>
        <a:xfrm>
          <a:off x="9969157" y="1136364"/>
          <a:ext cx="457200" cy="457200"/>
        </a:xfrm>
        <a:prstGeom prst="donut">
          <a:avLst>
            <a:gd name="adj" fmla="val 3769"/>
          </a:avLst>
        </a:prstGeom>
        <a:solidFill>
          <a:srgbClr val="00FF8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8</xdr:col>
      <xdr:colOff>556511</xdr:colOff>
      <xdr:row>5</xdr:row>
      <xdr:rowOff>178945</xdr:rowOff>
    </xdr:from>
    <xdr:to>
      <xdr:col>9</xdr:col>
      <xdr:colOff>189927</xdr:colOff>
      <xdr:row>8</xdr:row>
      <xdr:rowOff>18307</xdr:rowOff>
    </xdr:to>
    <xdr:sp macro="" textlink="">
      <xdr:nvSpPr>
        <xdr:cNvPr id="127" name="Doughnut 126">
          <a:extLst>
            <a:ext uri="{FF2B5EF4-FFF2-40B4-BE49-F238E27FC236}">
              <a16:creationId xmlns:a16="http://schemas.microsoft.com/office/drawing/2014/main" id="{1C47A767-DDA4-DF40-A23E-113E57CE0071}"/>
            </a:ext>
          </a:extLst>
        </xdr:cNvPr>
        <xdr:cNvSpPr/>
      </xdr:nvSpPr>
      <xdr:spPr>
        <a:xfrm>
          <a:off x="7146781" y="1208675"/>
          <a:ext cx="457200" cy="457200"/>
        </a:xfrm>
        <a:prstGeom prst="donut">
          <a:avLst>
            <a:gd name="adj" fmla="val 3769"/>
          </a:avLst>
        </a:prstGeom>
        <a:solidFill>
          <a:srgbClr val="00FF8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17</xdr:col>
      <xdr:colOff>297020</xdr:colOff>
      <xdr:row>27</xdr:row>
      <xdr:rowOff>136839</xdr:rowOff>
    </xdr:from>
    <xdr:to>
      <xdr:col>17</xdr:col>
      <xdr:colOff>754220</xdr:colOff>
      <xdr:row>29</xdr:row>
      <xdr:rowOff>182148</xdr:rowOff>
    </xdr:to>
    <xdr:sp macro="" textlink="">
      <xdr:nvSpPr>
        <xdr:cNvPr id="128" name="Doughnut 127">
          <a:extLst>
            <a:ext uri="{FF2B5EF4-FFF2-40B4-BE49-F238E27FC236}">
              <a16:creationId xmlns:a16="http://schemas.microsoft.com/office/drawing/2014/main" id="{D1D2AAF4-EE44-324D-8555-631C9DBCAABD}"/>
            </a:ext>
          </a:extLst>
        </xdr:cNvPr>
        <xdr:cNvSpPr/>
      </xdr:nvSpPr>
      <xdr:spPr>
        <a:xfrm>
          <a:off x="14301344" y="5697380"/>
          <a:ext cx="457200" cy="457200"/>
        </a:xfrm>
        <a:prstGeom prst="donut">
          <a:avLst>
            <a:gd name="adj" fmla="val 3769"/>
          </a:avLst>
        </a:prstGeom>
        <a:solidFill>
          <a:srgbClr val="00FF8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5</xdr:col>
      <xdr:colOff>801242</xdr:colOff>
      <xdr:row>22</xdr:row>
      <xdr:rowOff>34906</xdr:rowOff>
    </xdr:from>
    <xdr:to>
      <xdr:col>6</xdr:col>
      <xdr:colOff>433824</xdr:colOff>
      <xdr:row>24</xdr:row>
      <xdr:rowOff>80214</xdr:rowOff>
    </xdr:to>
    <xdr:sp macro="" textlink="">
      <xdr:nvSpPr>
        <xdr:cNvPr id="129" name="Doughnut 128">
          <a:extLst>
            <a:ext uri="{FF2B5EF4-FFF2-40B4-BE49-F238E27FC236}">
              <a16:creationId xmlns:a16="http://schemas.microsoft.com/office/drawing/2014/main" id="{8E3848FC-5553-CE4B-B73D-0D18EA5ACE5F}"/>
            </a:ext>
          </a:extLst>
        </xdr:cNvPr>
        <xdr:cNvSpPr/>
      </xdr:nvSpPr>
      <xdr:spPr>
        <a:xfrm>
          <a:off x="4928742" y="4505306"/>
          <a:ext cx="458082" cy="451708"/>
        </a:xfrm>
        <a:prstGeom prst="donut">
          <a:avLst>
            <a:gd name="adj" fmla="val 3769"/>
          </a:avLst>
        </a:prstGeom>
        <a:solidFill>
          <a:srgbClr val="00FF8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xdr:col>
      <xdr:colOff>374827</xdr:colOff>
      <xdr:row>24</xdr:row>
      <xdr:rowOff>4410</xdr:rowOff>
    </xdr:from>
    <xdr:to>
      <xdr:col>7</xdr:col>
      <xdr:colOff>176389</xdr:colOff>
      <xdr:row>27</xdr:row>
      <xdr:rowOff>22049</xdr:rowOff>
    </xdr:to>
    <xdr:cxnSp macro="">
      <xdr:nvCxnSpPr>
        <xdr:cNvPr id="131" name="Straight Connector 130">
          <a:extLst>
            <a:ext uri="{FF2B5EF4-FFF2-40B4-BE49-F238E27FC236}">
              <a16:creationId xmlns:a16="http://schemas.microsoft.com/office/drawing/2014/main" id="{41CC9FDB-DCC0-A88E-60B2-31272BB88715}"/>
            </a:ext>
          </a:extLst>
        </xdr:cNvPr>
        <xdr:cNvCxnSpPr/>
      </xdr:nvCxnSpPr>
      <xdr:spPr>
        <a:xfrm>
          <a:off x="5322535" y="4872743"/>
          <a:ext cx="626180" cy="626181"/>
        </a:xfrm>
        <a:prstGeom prst="line">
          <a:avLst/>
        </a:prstGeom>
        <a:ln w="12700">
          <a:gradFill>
            <a:gsLst>
              <a:gs pos="0">
                <a:srgbClr val="00FF8F"/>
              </a:gs>
              <a:gs pos="69000">
                <a:srgbClr val="065A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229941</xdr:colOff>
      <xdr:row>37</xdr:row>
      <xdr:rowOff>88195</xdr:rowOff>
    </xdr:from>
    <xdr:to>
      <xdr:col>11</xdr:col>
      <xdr:colOff>749652</xdr:colOff>
      <xdr:row>38</xdr:row>
      <xdr:rowOff>157580</xdr:rowOff>
    </xdr:to>
    <xdr:cxnSp macro="">
      <xdr:nvCxnSpPr>
        <xdr:cNvPr id="134" name="Straight Connector 133">
          <a:extLst>
            <a:ext uri="{FF2B5EF4-FFF2-40B4-BE49-F238E27FC236}">
              <a16:creationId xmlns:a16="http://schemas.microsoft.com/office/drawing/2014/main" id="{C43BAC33-8144-F5C1-D4A2-BAC8B3A1C515}"/>
            </a:ext>
          </a:extLst>
        </xdr:cNvPr>
        <xdr:cNvCxnSpPr>
          <a:stCxn id="124" idx="7"/>
        </xdr:cNvCxnSpPr>
      </xdr:nvCxnSpPr>
      <xdr:spPr>
        <a:xfrm flipV="1">
          <a:off x="9300740" y="7593542"/>
          <a:ext cx="519711" cy="272232"/>
        </a:xfrm>
        <a:prstGeom prst="line">
          <a:avLst/>
        </a:prstGeom>
        <a:ln w="12700">
          <a:gradFill>
            <a:gsLst>
              <a:gs pos="0">
                <a:srgbClr val="00FF8F"/>
              </a:gs>
              <a:gs pos="75000">
                <a:srgbClr val="065A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136701</xdr:colOff>
      <xdr:row>29</xdr:row>
      <xdr:rowOff>116100</xdr:rowOff>
    </xdr:from>
    <xdr:to>
      <xdr:col>17</xdr:col>
      <xdr:colOff>363975</xdr:colOff>
      <xdr:row>31</xdr:row>
      <xdr:rowOff>83785</xdr:rowOff>
    </xdr:to>
    <xdr:cxnSp macro="">
      <xdr:nvCxnSpPr>
        <xdr:cNvPr id="136" name="Straight Connector 135">
          <a:extLst>
            <a:ext uri="{FF2B5EF4-FFF2-40B4-BE49-F238E27FC236}">
              <a16:creationId xmlns:a16="http://schemas.microsoft.com/office/drawing/2014/main" id="{77AD9933-2A40-284B-C086-DCF85850D2F6}"/>
            </a:ext>
          </a:extLst>
        </xdr:cNvPr>
        <xdr:cNvCxnSpPr>
          <a:stCxn id="128" idx="3"/>
        </xdr:cNvCxnSpPr>
      </xdr:nvCxnSpPr>
      <xdr:spPr>
        <a:xfrm flipH="1">
          <a:off x="14155208" y="5998669"/>
          <a:ext cx="227274" cy="373380"/>
        </a:xfrm>
        <a:prstGeom prst="line">
          <a:avLst/>
        </a:prstGeom>
        <a:ln w="12700">
          <a:gradFill>
            <a:gsLst>
              <a:gs pos="0">
                <a:srgbClr val="00FF8F"/>
              </a:gs>
              <a:gs pos="77000">
                <a:srgbClr val="065A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736423</xdr:colOff>
      <xdr:row>19</xdr:row>
      <xdr:rowOff>48507</xdr:rowOff>
    </xdr:from>
    <xdr:to>
      <xdr:col>16</xdr:col>
      <xdr:colOff>446215</xdr:colOff>
      <xdr:row>19</xdr:row>
      <xdr:rowOff>68420</xdr:rowOff>
    </xdr:to>
    <xdr:cxnSp macro="">
      <xdr:nvCxnSpPr>
        <xdr:cNvPr id="138" name="Straight Connector 137">
          <a:extLst>
            <a:ext uri="{FF2B5EF4-FFF2-40B4-BE49-F238E27FC236}">
              <a16:creationId xmlns:a16="http://schemas.microsoft.com/office/drawing/2014/main" id="{D4CDDB0B-E370-533A-20E5-A666D3DB5D0A}"/>
            </a:ext>
          </a:extLst>
        </xdr:cNvPr>
        <xdr:cNvCxnSpPr>
          <a:stCxn id="125" idx="2"/>
        </xdr:cNvCxnSpPr>
      </xdr:nvCxnSpPr>
      <xdr:spPr>
        <a:xfrm flipH="1" flipV="1">
          <a:off x="13105694" y="3902604"/>
          <a:ext cx="534410" cy="19913"/>
        </a:xfrm>
        <a:prstGeom prst="line">
          <a:avLst/>
        </a:prstGeom>
        <a:ln w="12700">
          <a:gradFill>
            <a:gsLst>
              <a:gs pos="77000">
                <a:srgbClr val="009396"/>
              </a:gs>
              <a:gs pos="0">
                <a:srgbClr val="00FF8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533576</xdr:colOff>
      <xdr:row>7</xdr:row>
      <xdr:rowOff>4409</xdr:rowOff>
    </xdr:from>
    <xdr:to>
      <xdr:col>13</xdr:col>
      <xdr:colOff>299861</xdr:colOff>
      <xdr:row>7</xdr:row>
      <xdr:rowOff>92604</xdr:rowOff>
    </xdr:to>
    <xdr:cxnSp macro="">
      <xdr:nvCxnSpPr>
        <xdr:cNvPr id="142" name="Straight Connector 141">
          <a:extLst>
            <a:ext uri="{FF2B5EF4-FFF2-40B4-BE49-F238E27FC236}">
              <a16:creationId xmlns:a16="http://schemas.microsoft.com/office/drawing/2014/main" id="{94896BA9-7294-F4DE-580E-3CA4A2D7CC86}"/>
            </a:ext>
          </a:extLst>
        </xdr:cNvPr>
        <xdr:cNvCxnSpPr/>
      </xdr:nvCxnSpPr>
      <xdr:spPr>
        <a:xfrm>
          <a:off x="10428993" y="1424340"/>
          <a:ext cx="590903" cy="88195"/>
        </a:xfrm>
        <a:prstGeom prst="line">
          <a:avLst/>
        </a:prstGeom>
        <a:ln w="12700">
          <a:gradFill>
            <a:gsLst>
              <a:gs pos="0">
                <a:srgbClr val="00FF8F"/>
              </a:gs>
              <a:gs pos="84000">
                <a:srgbClr val="065A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811389</xdr:colOff>
      <xdr:row>8</xdr:row>
      <xdr:rowOff>17639</xdr:rowOff>
    </xdr:from>
    <xdr:to>
      <xdr:col>9</xdr:col>
      <xdr:colOff>105833</xdr:colOff>
      <xdr:row>10</xdr:row>
      <xdr:rowOff>114653</xdr:rowOff>
    </xdr:to>
    <xdr:cxnSp macro="">
      <xdr:nvCxnSpPr>
        <xdr:cNvPr id="145" name="Straight Connector 144">
          <a:extLst>
            <a:ext uri="{FF2B5EF4-FFF2-40B4-BE49-F238E27FC236}">
              <a16:creationId xmlns:a16="http://schemas.microsoft.com/office/drawing/2014/main" id="{4854E98E-ED37-AE05-82E9-02DB5A8321DB}"/>
            </a:ext>
          </a:extLst>
        </xdr:cNvPr>
        <xdr:cNvCxnSpPr/>
      </xdr:nvCxnSpPr>
      <xdr:spPr>
        <a:xfrm>
          <a:off x="7408333" y="1640417"/>
          <a:ext cx="119063" cy="502708"/>
        </a:xfrm>
        <a:prstGeom prst="line">
          <a:avLst/>
        </a:prstGeom>
        <a:ln w="12700">
          <a:gradFill>
            <a:gsLst>
              <a:gs pos="0">
                <a:srgbClr val="00FF8F"/>
              </a:gs>
              <a:gs pos="84000">
                <a:srgbClr val="065A60"/>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392492</xdr:colOff>
      <xdr:row>22</xdr:row>
      <xdr:rowOff>81643</xdr:rowOff>
    </xdr:from>
    <xdr:to>
      <xdr:col>7</xdr:col>
      <xdr:colOff>30411</xdr:colOff>
      <xdr:row>24</xdr:row>
      <xdr:rowOff>32903</xdr:rowOff>
    </xdr:to>
    <xdr:sp macro="" textlink="Pivottables!AX15">
      <xdr:nvSpPr>
        <xdr:cNvPr id="147" name="TextBox 146">
          <a:extLst>
            <a:ext uri="{FF2B5EF4-FFF2-40B4-BE49-F238E27FC236}">
              <a16:creationId xmlns:a16="http://schemas.microsoft.com/office/drawing/2014/main" id="{D76022F0-2063-9945-B319-C9E4A2B82D97}"/>
            </a:ext>
          </a:extLst>
        </xdr:cNvPr>
        <xdr:cNvSpPr txBox="1"/>
      </xdr:nvSpPr>
      <xdr:spPr>
        <a:xfrm>
          <a:off x="4535111" y="4605262"/>
          <a:ext cx="1294967" cy="362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2EF678-59DE-B547-A515-CB56B7562D42}" type="TxLink">
            <a:rPr lang="en-US" sz="1200" b="0" i="0" u="none" strike="noStrike">
              <a:solidFill>
                <a:schemeClr val="bg1"/>
              </a:solidFill>
              <a:latin typeface="Calibri"/>
              <a:cs typeface="Calibri"/>
            </a:rPr>
            <a:pPr algn="ctr"/>
            <a:t>27%</a:t>
          </a:fld>
          <a:endParaRPr lang="en-US">
            <a:solidFill>
              <a:schemeClr val="bg1"/>
            </a:solidFill>
          </a:endParaRPr>
        </a:p>
      </xdr:txBody>
    </xdr:sp>
    <xdr:clientData/>
  </xdr:twoCellAnchor>
  <xdr:twoCellAnchor>
    <xdr:from>
      <xdr:col>10</xdr:col>
      <xdr:colOff>586618</xdr:colOff>
      <xdr:row>38</xdr:row>
      <xdr:rowOff>139095</xdr:rowOff>
    </xdr:from>
    <xdr:to>
      <xdr:col>11</xdr:col>
      <xdr:colOff>412014</xdr:colOff>
      <xdr:row>40</xdr:row>
      <xdr:rowOff>102450</xdr:rowOff>
    </xdr:to>
    <xdr:sp macro="" textlink="Pivottables!AX23">
      <xdr:nvSpPr>
        <xdr:cNvPr id="148" name="TextBox 147">
          <a:extLst>
            <a:ext uri="{FF2B5EF4-FFF2-40B4-BE49-F238E27FC236}">
              <a16:creationId xmlns:a16="http://schemas.microsoft.com/office/drawing/2014/main" id="{10A2DB60-29A7-164B-9BCA-BCF0FA60DFF5}"/>
            </a:ext>
          </a:extLst>
        </xdr:cNvPr>
        <xdr:cNvSpPr txBox="1"/>
      </xdr:nvSpPr>
      <xdr:spPr>
        <a:xfrm>
          <a:off x="8871856" y="7952619"/>
          <a:ext cx="653920" cy="374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FE2A59-3370-4243-A8F0-03DDB0B02C2E}" type="TxLink">
            <a:rPr lang="en-US" sz="1200" b="0" i="0" u="none" strike="noStrike">
              <a:solidFill>
                <a:schemeClr val="bg1"/>
              </a:solidFill>
              <a:latin typeface="Calibri"/>
              <a:cs typeface="Calibri"/>
            </a:rPr>
            <a:pPr algn="ctr"/>
            <a:t>19%</a:t>
          </a:fld>
          <a:endParaRPr lang="en-US">
            <a:solidFill>
              <a:schemeClr val="bg1"/>
            </a:solidFill>
          </a:endParaRPr>
        </a:p>
      </xdr:txBody>
    </xdr:sp>
    <xdr:clientData/>
  </xdr:twoCellAnchor>
  <xdr:twoCellAnchor>
    <xdr:from>
      <xdr:col>17</xdr:col>
      <xdr:colOff>217713</xdr:colOff>
      <xdr:row>27</xdr:row>
      <xdr:rowOff>175377</xdr:rowOff>
    </xdr:from>
    <xdr:to>
      <xdr:col>18</xdr:col>
      <xdr:colOff>43109</xdr:colOff>
      <xdr:row>29</xdr:row>
      <xdr:rowOff>138732</xdr:rowOff>
    </xdr:to>
    <xdr:sp macro="" textlink="Pivottables!AX21">
      <xdr:nvSpPr>
        <xdr:cNvPr id="149" name="TextBox 148">
          <a:extLst>
            <a:ext uri="{FF2B5EF4-FFF2-40B4-BE49-F238E27FC236}">
              <a16:creationId xmlns:a16="http://schemas.microsoft.com/office/drawing/2014/main" id="{19BFB74E-47E2-A14D-AD72-2E79FAD61751}"/>
            </a:ext>
          </a:extLst>
        </xdr:cNvPr>
        <xdr:cNvSpPr txBox="1"/>
      </xdr:nvSpPr>
      <xdr:spPr>
        <a:xfrm>
          <a:off x="14302618" y="5727091"/>
          <a:ext cx="653920" cy="374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B77D3BB-7041-E642-815B-9D192C62F028}" type="TxLink">
            <a:rPr lang="en-US" sz="1200" b="0" i="0" u="none" strike="noStrike">
              <a:solidFill>
                <a:schemeClr val="bg1"/>
              </a:solidFill>
              <a:latin typeface="Calibri"/>
              <a:cs typeface="Calibri"/>
            </a:rPr>
            <a:pPr algn="ctr"/>
            <a:t>10%</a:t>
          </a:fld>
          <a:endParaRPr lang="en-US">
            <a:solidFill>
              <a:schemeClr val="bg1"/>
            </a:solidFill>
          </a:endParaRPr>
        </a:p>
      </xdr:txBody>
    </xdr:sp>
    <xdr:clientData/>
  </xdr:twoCellAnchor>
  <xdr:twoCellAnchor>
    <xdr:from>
      <xdr:col>16</xdr:col>
      <xdr:colOff>356810</xdr:colOff>
      <xdr:row>18</xdr:row>
      <xdr:rowOff>78620</xdr:rowOff>
    </xdr:from>
    <xdr:to>
      <xdr:col>17</xdr:col>
      <xdr:colOff>182206</xdr:colOff>
      <xdr:row>20</xdr:row>
      <xdr:rowOff>41975</xdr:rowOff>
    </xdr:to>
    <xdr:sp macro="" textlink="Pivottables!AX30">
      <xdr:nvSpPr>
        <xdr:cNvPr id="150" name="TextBox 149">
          <a:extLst>
            <a:ext uri="{FF2B5EF4-FFF2-40B4-BE49-F238E27FC236}">
              <a16:creationId xmlns:a16="http://schemas.microsoft.com/office/drawing/2014/main" id="{E282D364-AC70-EB48-ACD7-D6C16778202A}"/>
            </a:ext>
          </a:extLst>
        </xdr:cNvPr>
        <xdr:cNvSpPr txBox="1"/>
      </xdr:nvSpPr>
      <xdr:spPr>
        <a:xfrm>
          <a:off x="13613191" y="3779763"/>
          <a:ext cx="653920" cy="374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5AF21A-275A-6F40-A44B-4D75AA6D4B99}" type="TxLink">
            <a:rPr lang="en-US" sz="1200" b="0" i="0" u="none" strike="noStrike">
              <a:solidFill>
                <a:schemeClr val="bg1"/>
              </a:solidFill>
              <a:latin typeface="Calibri"/>
              <a:cs typeface="Calibri"/>
            </a:rPr>
            <a:pPr algn="ctr"/>
            <a:t>15%</a:t>
          </a:fld>
          <a:endParaRPr lang="en-US">
            <a:solidFill>
              <a:schemeClr val="bg1"/>
            </a:solidFill>
          </a:endParaRPr>
        </a:p>
      </xdr:txBody>
    </xdr:sp>
    <xdr:clientData/>
  </xdr:twoCellAnchor>
  <xdr:twoCellAnchor>
    <xdr:from>
      <xdr:col>12</xdr:col>
      <xdr:colOff>0</xdr:colOff>
      <xdr:row>5</xdr:row>
      <xdr:rowOff>145143</xdr:rowOff>
    </xdr:from>
    <xdr:to>
      <xdr:col>12</xdr:col>
      <xdr:colOff>653920</xdr:colOff>
      <xdr:row>7</xdr:row>
      <xdr:rowOff>108498</xdr:rowOff>
    </xdr:to>
    <xdr:sp macro="" textlink="Pivottables!AX33">
      <xdr:nvSpPr>
        <xdr:cNvPr id="151" name="TextBox 150">
          <a:extLst>
            <a:ext uri="{FF2B5EF4-FFF2-40B4-BE49-F238E27FC236}">
              <a16:creationId xmlns:a16="http://schemas.microsoft.com/office/drawing/2014/main" id="{94C9E5B3-54F7-2842-814A-37A5772879AA}"/>
            </a:ext>
          </a:extLst>
        </xdr:cNvPr>
        <xdr:cNvSpPr txBox="1"/>
      </xdr:nvSpPr>
      <xdr:spPr>
        <a:xfrm>
          <a:off x="9942286" y="1173238"/>
          <a:ext cx="653920" cy="374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5EB6DB-537B-3243-9ABD-108C053086EF}" type="TxLink">
            <a:rPr lang="en-US" sz="1200" b="0" i="0" u="none" strike="noStrike">
              <a:solidFill>
                <a:schemeClr val="bg1"/>
              </a:solidFill>
              <a:latin typeface="Calibri"/>
              <a:cs typeface="Calibri"/>
            </a:rPr>
            <a:pPr algn="ctr"/>
            <a:t>21%</a:t>
          </a:fld>
          <a:endParaRPr lang="en-US">
            <a:solidFill>
              <a:schemeClr val="bg1"/>
            </a:solidFill>
          </a:endParaRPr>
        </a:p>
      </xdr:txBody>
    </xdr:sp>
    <xdr:clientData/>
  </xdr:twoCellAnchor>
  <xdr:twoCellAnchor>
    <xdr:from>
      <xdr:col>8</xdr:col>
      <xdr:colOff>477762</xdr:colOff>
      <xdr:row>6</xdr:row>
      <xdr:rowOff>12095</xdr:rowOff>
    </xdr:from>
    <xdr:to>
      <xdr:col>9</xdr:col>
      <xdr:colOff>303158</xdr:colOff>
      <xdr:row>7</xdr:row>
      <xdr:rowOff>181069</xdr:rowOff>
    </xdr:to>
    <xdr:sp macro="" textlink="Pivottables!AX26">
      <xdr:nvSpPr>
        <xdr:cNvPr id="152" name="TextBox 151">
          <a:extLst>
            <a:ext uri="{FF2B5EF4-FFF2-40B4-BE49-F238E27FC236}">
              <a16:creationId xmlns:a16="http://schemas.microsoft.com/office/drawing/2014/main" id="{4FD1FBC0-86EF-B14C-8EA7-6E05CA3E3698}"/>
            </a:ext>
          </a:extLst>
        </xdr:cNvPr>
        <xdr:cNvSpPr txBox="1"/>
      </xdr:nvSpPr>
      <xdr:spPr>
        <a:xfrm>
          <a:off x="7105952" y="1245809"/>
          <a:ext cx="653920" cy="374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BDD2DC-1B6B-2F45-9B65-D07ADFBACA54}" type="TxLink">
            <a:rPr lang="en-US" sz="1200" b="0" i="0" u="none" strike="noStrike">
              <a:solidFill>
                <a:schemeClr val="bg1"/>
              </a:solidFill>
              <a:latin typeface="Calibri"/>
              <a:cs typeface="Calibri"/>
            </a:rPr>
            <a:pPr algn="ctr"/>
            <a:t>8%</a:t>
          </a:fld>
          <a:endParaRPr lang="en-US">
            <a:solidFill>
              <a:schemeClr val="bg1"/>
            </a:solidFill>
          </a:endParaRPr>
        </a:p>
      </xdr:txBody>
    </xdr:sp>
    <xdr:clientData/>
  </xdr:twoCellAnchor>
  <xdr:twoCellAnchor>
    <xdr:from>
      <xdr:col>7</xdr:col>
      <xdr:colOff>247431</xdr:colOff>
      <xdr:row>28</xdr:row>
      <xdr:rowOff>102578</xdr:rowOff>
    </xdr:from>
    <xdr:to>
      <xdr:col>8</xdr:col>
      <xdr:colOff>72827</xdr:colOff>
      <xdr:row>30</xdr:row>
      <xdr:rowOff>61662</xdr:rowOff>
    </xdr:to>
    <xdr:sp macro="" textlink="Pivottables!AV15">
      <xdr:nvSpPr>
        <xdr:cNvPr id="153" name="TextBox 152">
          <a:extLst>
            <a:ext uri="{FF2B5EF4-FFF2-40B4-BE49-F238E27FC236}">
              <a16:creationId xmlns:a16="http://schemas.microsoft.com/office/drawing/2014/main" id="{F89C3187-B51B-4544-886E-80A104CC0B49}"/>
            </a:ext>
          </a:extLst>
        </xdr:cNvPr>
        <xdr:cNvSpPr txBox="1"/>
      </xdr:nvSpPr>
      <xdr:spPr>
        <a:xfrm>
          <a:off x="6018949" y="5874096"/>
          <a:ext cx="649899" cy="37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5B2A3F-EF39-2F42-B182-B92C9E92786A}" type="TxLink">
            <a:rPr lang="en-US" sz="800" b="0" i="0" u="none" strike="noStrike">
              <a:solidFill>
                <a:schemeClr val="bg1"/>
              </a:solidFill>
              <a:latin typeface="Calibri"/>
              <a:cs typeface="Calibri"/>
            </a:rPr>
            <a:pPr algn="ctr"/>
            <a:t>Advertising</a:t>
          </a:fld>
          <a:endParaRPr lang="en-US" sz="800">
            <a:solidFill>
              <a:schemeClr val="bg1"/>
            </a:solidFill>
          </a:endParaRPr>
        </a:p>
      </xdr:txBody>
    </xdr:sp>
    <xdr:clientData/>
  </xdr:twoCellAnchor>
  <xdr:twoCellAnchor>
    <xdr:from>
      <xdr:col>11</xdr:col>
      <xdr:colOff>784608</xdr:colOff>
      <xdr:row>35</xdr:row>
      <xdr:rowOff>113038</xdr:rowOff>
    </xdr:from>
    <xdr:to>
      <xdr:col>12</xdr:col>
      <xdr:colOff>609740</xdr:colOff>
      <xdr:row>37</xdr:row>
      <xdr:rowOff>72123</xdr:rowOff>
    </xdr:to>
    <xdr:sp macro="" textlink="Pivottables!AV23">
      <xdr:nvSpPr>
        <xdr:cNvPr id="154" name="TextBox 153">
          <a:extLst>
            <a:ext uri="{FF2B5EF4-FFF2-40B4-BE49-F238E27FC236}">
              <a16:creationId xmlns:a16="http://schemas.microsoft.com/office/drawing/2014/main" id="{61760452-53F2-B04D-8E81-18A40218D22F}"/>
            </a:ext>
          </a:extLst>
        </xdr:cNvPr>
        <xdr:cNvSpPr txBox="1"/>
      </xdr:nvSpPr>
      <xdr:spPr>
        <a:xfrm>
          <a:off x="9854137" y="7327436"/>
          <a:ext cx="649634" cy="37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F45C4D7-B9B5-D54E-AFC6-768B34ADCA8E}" type="TxLink">
            <a:rPr lang="en-US" sz="800" b="0" i="0" u="none" strike="noStrike">
              <a:solidFill>
                <a:schemeClr val="bg1"/>
              </a:solidFill>
              <a:latin typeface="Calibri"/>
              <a:cs typeface="Calibri"/>
            </a:rPr>
            <a:pPr algn="ctr"/>
            <a:t>Licensing</a:t>
          </a:fld>
          <a:endParaRPr lang="en-US" sz="800">
            <a:solidFill>
              <a:schemeClr val="bg1"/>
            </a:solidFill>
          </a:endParaRPr>
        </a:p>
      </xdr:txBody>
    </xdr:sp>
    <xdr:clientData/>
  </xdr:twoCellAnchor>
  <xdr:twoCellAnchor>
    <xdr:from>
      <xdr:col>16</xdr:col>
      <xdr:colOff>458796</xdr:colOff>
      <xdr:row>32</xdr:row>
      <xdr:rowOff>86440</xdr:rowOff>
    </xdr:from>
    <xdr:to>
      <xdr:col>17</xdr:col>
      <xdr:colOff>283927</xdr:colOff>
      <xdr:row>34</xdr:row>
      <xdr:rowOff>45525</xdr:rowOff>
    </xdr:to>
    <xdr:sp macro="" textlink="Pivottables!AV21">
      <xdr:nvSpPr>
        <xdr:cNvPr id="155" name="TextBox 154">
          <a:extLst>
            <a:ext uri="{FF2B5EF4-FFF2-40B4-BE49-F238E27FC236}">
              <a16:creationId xmlns:a16="http://schemas.microsoft.com/office/drawing/2014/main" id="{54D1B761-1227-D841-AEC6-C9DF519E00DF}"/>
            </a:ext>
          </a:extLst>
        </xdr:cNvPr>
        <xdr:cNvSpPr txBox="1"/>
      </xdr:nvSpPr>
      <xdr:spPr>
        <a:xfrm>
          <a:off x="13650838" y="6682461"/>
          <a:ext cx="649634" cy="37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DE50E0-0AE7-DE4D-82F2-A390C27B5920}" type="TxLink">
            <a:rPr lang="en-US" sz="800" b="0" i="0" u="none" strike="noStrike">
              <a:solidFill>
                <a:schemeClr val="bg1"/>
              </a:solidFill>
              <a:latin typeface="Calibri"/>
              <a:cs typeface="Calibri"/>
            </a:rPr>
            <a:pPr algn="ctr"/>
            <a:t>Asset sale</a:t>
          </a:fld>
          <a:endParaRPr lang="en-US" sz="800">
            <a:solidFill>
              <a:schemeClr val="bg1"/>
            </a:solidFill>
          </a:endParaRPr>
        </a:p>
      </xdr:txBody>
    </xdr:sp>
    <xdr:clientData/>
  </xdr:twoCellAnchor>
  <xdr:twoCellAnchor>
    <xdr:from>
      <xdr:col>14</xdr:col>
      <xdr:colOff>804554</xdr:colOff>
      <xdr:row>18</xdr:row>
      <xdr:rowOff>53194</xdr:rowOff>
    </xdr:from>
    <xdr:to>
      <xdr:col>15</xdr:col>
      <xdr:colOff>678220</xdr:colOff>
      <xdr:row>20</xdr:row>
      <xdr:rowOff>12279</xdr:rowOff>
    </xdr:to>
    <xdr:sp macro="" textlink="Pivottables!AV30">
      <xdr:nvSpPr>
        <xdr:cNvPr id="156" name="TextBox 155">
          <a:extLst>
            <a:ext uri="{FF2B5EF4-FFF2-40B4-BE49-F238E27FC236}">
              <a16:creationId xmlns:a16="http://schemas.microsoft.com/office/drawing/2014/main" id="{CE8C5F46-1677-1841-AD2F-3E7D76F000D6}"/>
            </a:ext>
          </a:extLst>
        </xdr:cNvPr>
        <xdr:cNvSpPr txBox="1"/>
      </xdr:nvSpPr>
      <xdr:spPr>
        <a:xfrm>
          <a:off x="12347591" y="3763456"/>
          <a:ext cx="698168" cy="37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E42350-5DA7-E24A-B7A3-37C2928CE66B}" type="TxLink">
            <a:rPr lang="en-US" sz="800" b="0" i="0" u="none" strike="noStrike">
              <a:solidFill>
                <a:schemeClr val="bg1"/>
              </a:solidFill>
              <a:latin typeface="Calibri"/>
              <a:cs typeface="Calibri"/>
            </a:rPr>
            <a:pPr algn="ctr"/>
            <a:t>Subscription</a:t>
          </a:fld>
          <a:endParaRPr lang="en-US" sz="800">
            <a:solidFill>
              <a:schemeClr val="bg1"/>
            </a:solidFill>
          </a:endParaRPr>
        </a:p>
      </xdr:txBody>
    </xdr:sp>
    <xdr:clientData/>
  </xdr:twoCellAnchor>
  <xdr:twoCellAnchor>
    <xdr:from>
      <xdr:col>13</xdr:col>
      <xdr:colOff>398952</xdr:colOff>
      <xdr:row>7</xdr:row>
      <xdr:rowOff>179529</xdr:rowOff>
    </xdr:from>
    <xdr:to>
      <xdr:col>14</xdr:col>
      <xdr:colOff>224083</xdr:colOff>
      <xdr:row>9</xdr:row>
      <xdr:rowOff>138614</xdr:rowOff>
    </xdr:to>
    <xdr:sp macro="" textlink="Pivottables!AV33">
      <xdr:nvSpPr>
        <xdr:cNvPr id="157" name="TextBox 156">
          <a:extLst>
            <a:ext uri="{FF2B5EF4-FFF2-40B4-BE49-F238E27FC236}">
              <a16:creationId xmlns:a16="http://schemas.microsoft.com/office/drawing/2014/main" id="{5F53BED8-01B1-8046-A400-5B2E846B5AE9}"/>
            </a:ext>
          </a:extLst>
        </xdr:cNvPr>
        <xdr:cNvSpPr txBox="1"/>
      </xdr:nvSpPr>
      <xdr:spPr>
        <a:xfrm>
          <a:off x="11117486" y="1622409"/>
          <a:ext cx="649634" cy="37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09CB67-3F29-8641-B46B-FF15D4741131}" type="TxLink">
            <a:rPr lang="en-US" sz="800" b="0" i="0" u="none" strike="noStrike">
              <a:solidFill>
                <a:schemeClr val="bg1"/>
              </a:solidFill>
              <a:latin typeface="Calibri"/>
              <a:cs typeface="Calibri"/>
            </a:rPr>
            <a:pPr algn="ctr"/>
            <a:t>Usage fees</a:t>
          </a:fld>
          <a:endParaRPr lang="en-US" sz="800">
            <a:solidFill>
              <a:schemeClr val="bg1"/>
            </a:solidFill>
          </a:endParaRPr>
        </a:p>
      </xdr:txBody>
    </xdr:sp>
    <xdr:clientData/>
  </xdr:twoCellAnchor>
  <xdr:twoCellAnchor>
    <xdr:from>
      <xdr:col>8</xdr:col>
      <xdr:colOff>711466</xdr:colOff>
      <xdr:row>11</xdr:row>
      <xdr:rowOff>66493</xdr:rowOff>
    </xdr:from>
    <xdr:to>
      <xdr:col>9</xdr:col>
      <xdr:colOff>536597</xdr:colOff>
      <xdr:row>13</xdr:row>
      <xdr:rowOff>25577</xdr:rowOff>
    </xdr:to>
    <xdr:sp macro="" textlink="Pivottables!AV26">
      <xdr:nvSpPr>
        <xdr:cNvPr id="158" name="TextBox 157">
          <a:extLst>
            <a:ext uri="{FF2B5EF4-FFF2-40B4-BE49-F238E27FC236}">
              <a16:creationId xmlns:a16="http://schemas.microsoft.com/office/drawing/2014/main" id="{D3586FB8-AA12-F849-9C33-4C6FBC2DD470}"/>
            </a:ext>
          </a:extLst>
        </xdr:cNvPr>
        <xdr:cNvSpPr txBox="1"/>
      </xdr:nvSpPr>
      <xdr:spPr>
        <a:xfrm>
          <a:off x="7307487" y="2333875"/>
          <a:ext cx="649634" cy="37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75628B-DE86-9842-8CF2-16DD5E5C2B08}" type="TxLink">
            <a:rPr lang="en-US" sz="800" b="0" i="0" u="none" strike="noStrike">
              <a:solidFill>
                <a:schemeClr val="bg1"/>
              </a:solidFill>
              <a:latin typeface="Calibri"/>
              <a:cs typeface="Calibri"/>
            </a:rPr>
            <a:pPr algn="ctr"/>
            <a:t>Renting</a:t>
          </a:fld>
          <a:endParaRPr lang="en-US" sz="800">
            <a:solidFill>
              <a:schemeClr val="bg1"/>
            </a:solidFill>
          </a:endParaRPr>
        </a:p>
      </xdr:txBody>
    </xdr:sp>
    <xdr:clientData/>
  </xdr:twoCellAnchor>
  <xdr:twoCellAnchor>
    <xdr:from>
      <xdr:col>8</xdr:col>
      <xdr:colOff>279400</xdr:colOff>
      <xdr:row>7</xdr:row>
      <xdr:rowOff>177800</xdr:rowOff>
    </xdr:from>
    <xdr:to>
      <xdr:col>15</xdr:col>
      <xdr:colOff>546100</xdr:colOff>
      <xdr:row>36</xdr:row>
      <xdr:rowOff>38100</xdr:rowOff>
    </xdr:to>
    <xdr:sp macro="" textlink="">
      <xdr:nvSpPr>
        <xdr:cNvPr id="162" name="Oval 161">
          <a:extLst>
            <a:ext uri="{FF2B5EF4-FFF2-40B4-BE49-F238E27FC236}">
              <a16:creationId xmlns:a16="http://schemas.microsoft.com/office/drawing/2014/main" id="{BF2075A1-E910-6290-09A5-E1CC2381D950}"/>
            </a:ext>
          </a:extLst>
        </xdr:cNvPr>
        <xdr:cNvSpPr/>
      </xdr:nvSpPr>
      <xdr:spPr>
        <a:xfrm>
          <a:off x="6883400" y="1600200"/>
          <a:ext cx="6045200" cy="5753100"/>
        </a:xfrm>
        <a:prstGeom prst="ellipse">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88900</xdr:colOff>
      <xdr:row>3</xdr:row>
      <xdr:rowOff>114300</xdr:rowOff>
    </xdr:from>
    <xdr:to>
      <xdr:col>16</xdr:col>
      <xdr:colOff>711200</xdr:colOff>
      <xdr:row>40</xdr:row>
      <xdr:rowOff>139700</xdr:rowOff>
    </xdr:to>
    <xdr:sp macro="" textlink="">
      <xdr:nvSpPr>
        <xdr:cNvPr id="163" name="Oval 162">
          <a:extLst>
            <a:ext uri="{FF2B5EF4-FFF2-40B4-BE49-F238E27FC236}">
              <a16:creationId xmlns:a16="http://schemas.microsoft.com/office/drawing/2014/main" id="{240CCC5A-F052-1D49-9338-16748FF2384D}"/>
            </a:ext>
          </a:extLst>
        </xdr:cNvPr>
        <xdr:cNvSpPr/>
      </xdr:nvSpPr>
      <xdr:spPr>
        <a:xfrm>
          <a:off x="5867400" y="723900"/>
          <a:ext cx="8051800" cy="7543800"/>
        </a:xfrm>
        <a:prstGeom prst="ellipse">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0.35041</cdr:x>
      <cdr:y>0.30778</cdr:y>
    </cdr:from>
    <cdr:to>
      <cdr:x>0.61215</cdr:x>
      <cdr:y>0.68162</cdr:y>
    </cdr:to>
    <cdr:sp macro="" textlink="">
      <cdr:nvSpPr>
        <cdr:cNvPr id="2" name="Oval 1">
          <a:extLst xmlns:a="http://schemas.openxmlformats.org/drawingml/2006/main">
            <a:ext uri="{FF2B5EF4-FFF2-40B4-BE49-F238E27FC236}">
              <a16:creationId xmlns:a16="http://schemas.microsoft.com/office/drawing/2014/main" id="{AE59EAE6-0BC0-B645-B238-FF286D357FE7}"/>
            </a:ext>
          </a:extLst>
        </cdr:cNvPr>
        <cdr:cNvSpPr/>
      </cdr:nvSpPr>
      <cdr:spPr>
        <a:xfrm xmlns:a="http://schemas.openxmlformats.org/drawingml/2006/main">
          <a:off x="3672651" y="2258405"/>
          <a:ext cx="2743200" cy="2743200"/>
        </a:xfrm>
        <a:prstGeom xmlns:a="http://schemas.openxmlformats.org/drawingml/2006/main" prst="ellipse">
          <a:avLst/>
        </a:prstGeom>
        <a:gradFill xmlns:a="http://schemas.openxmlformats.org/drawingml/2006/main" flip="none" rotWithShape="1">
          <a:gsLst>
            <a:gs pos="0">
              <a:srgbClr val="009396">
                <a:alpha val="20000"/>
              </a:srgbClr>
            </a:gs>
            <a:gs pos="60000">
              <a:srgbClr val="5C2984">
                <a:lumMod val="96000"/>
                <a:lumOff val="4000"/>
                <a:alpha val="20000"/>
              </a:srgbClr>
            </a:gs>
          </a:gsLst>
          <a:lin ang="16200000" scaled="0"/>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127000</xdr:colOff>
      <xdr:row>2</xdr:row>
      <xdr:rowOff>142240</xdr:rowOff>
    </xdr:to>
    <xdr:grpSp>
      <xdr:nvGrpSpPr>
        <xdr:cNvPr id="2" name="Group 1">
          <a:extLst>
            <a:ext uri="{FF2B5EF4-FFF2-40B4-BE49-F238E27FC236}">
              <a16:creationId xmlns:a16="http://schemas.microsoft.com/office/drawing/2014/main" id="{03F8D663-2DD8-8F40-B4D6-FC79F0619347}"/>
            </a:ext>
          </a:extLst>
        </xdr:cNvPr>
        <xdr:cNvGrpSpPr/>
      </xdr:nvGrpSpPr>
      <xdr:grpSpPr>
        <a:xfrm>
          <a:off x="0" y="0"/>
          <a:ext cx="18288000" cy="548640"/>
          <a:chOff x="12700" y="0"/>
          <a:chExt cx="18288000" cy="548640"/>
        </a:xfrm>
      </xdr:grpSpPr>
      <xdr:sp macro="" textlink="">
        <xdr:nvSpPr>
          <xdr:cNvPr id="3" name="Rectangle 2">
            <a:extLst>
              <a:ext uri="{FF2B5EF4-FFF2-40B4-BE49-F238E27FC236}">
                <a16:creationId xmlns:a16="http://schemas.microsoft.com/office/drawing/2014/main" id="{5B8FD7F3-A999-2B33-B2CE-9AF34052F9AB}"/>
              </a:ext>
            </a:extLst>
          </xdr:cNvPr>
          <xdr:cNvSpPr/>
        </xdr:nvSpPr>
        <xdr:spPr>
          <a:xfrm>
            <a:off x="12700" y="0"/>
            <a:ext cx="18288000" cy="548640"/>
          </a:xfrm>
          <a:prstGeom prst="rect">
            <a:avLst/>
          </a:prstGeom>
          <a:solidFill>
            <a:srgbClr val="3E1F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
            <a:hlinkClick xmlns:r="http://schemas.openxmlformats.org/officeDocument/2006/relationships" r:id="rId1" tooltip="Geographically"/>
            <a:extLst>
              <a:ext uri="{FF2B5EF4-FFF2-40B4-BE49-F238E27FC236}">
                <a16:creationId xmlns:a16="http://schemas.microsoft.com/office/drawing/2014/main" id="{33E48F07-0DFD-7EB7-8D13-8BBB76893AFF}"/>
              </a:ext>
            </a:extLst>
          </xdr:cNvPr>
          <xdr:cNvSpPr txBox="1"/>
        </xdr:nvSpPr>
        <xdr:spPr>
          <a:xfrm>
            <a:off x="10880318" y="25400"/>
            <a:ext cx="14859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latin typeface="Avenir Book" panose="02000503020000020003" pitchFamily="2" charset="0"/>
              </a:rPr>
              <a:t> Geographically   </a:t>
            </a:r>
          </a:p>
          <a:p>
            <a:pPr algn="ctr"/>
            <a:r>
              <a:rPr lang="en-GB" sz="1400">
                <a:latin typeface="Avenir Book" panose="02000503020000020003" pitchFamily="2" charset="0"/>
              </a:rPr>
              <a:t> </a:t>
            </a:r>
          </a:p>
        </xdr:txBody>
      </xdr:sp>
      <xdr:sp macro="" textlink="">
        <xdr:nvSpPr>
          <xdr:cNvPr id="7" name="TextBox 6">
            <a:hlinkClick xmlns:r="http://schemas.openxmlformats.org/officeDocument/2006/relationships" r:id="rId2" tooltip="Income Sources"/>
            <a:extLst>
              <a:ext uri="{FF2B5EF4-FFF2-40B4-BE49-F238E27FC236}">
                <a16:creationId xmlns:a16="http://schemas.microsoft.com/office/drawing/2014/main" id="{438F8D8E-81B1-3C0C-2ED9-A2A91E36E042}"/>
              </a:ext>
            </a:extLst>
          </xdr:cNvPr>
          <xdr:cNvSpPr txBox="1"/>
        </xdr:nvSpPr>
        <xdr:spPr>
          <a:xfrm>
            <a:off x="6370561" y="0"/>
            <a:ext cx="16383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latin typeface="Avenir Book" panose="02000503020000020003" pitchFamily="2" charset="0"/>
              </a:rPr>
              <a:t> Income Sources   </a:t>
            </a:r>
          </a:p>
          <a:p>
            <a:pPr algn="ctr"/>
            <a:r>
              <a:rPr lang="en-GB" sz="1400">
                <a:latin typeface="Avenir Book" panose="02000503020000020003" pitchFamily="2" charset="0"/>
              </a:rPr>
              <a:t>   </a:t>
            </a:r>
          </a:p>
        </xdr:txBody>
      </xdr:sp>
      <xdr:sp macro="" textlink="">
        <xdr:nvSpPr>
          <xdr:cNvPr id="8" name="Rounded Rectangle 7">
            <a:extLst>
              <a:ext uri="{FF2B5EF4-FFF2-40B4-BE49-F238E27FC236}">
                <a16:creationId xmlns:a16="http://schemas.microsoft.com/office/drawing/2014/main" id="{6F07333C-3CEF-5E75-48A1-567B7C168614}"/>
              </a:ext>
            </a:extLst>
          </xdr:cNvPr>
          <xdr:cNvSpPr/>
        </xdr:nvSpPr>
        <xdr:spPr>
          <a:xfrm>
            <a:off x="10972159" y="447915"/>
            <a:ext cx="1397000" cy="45720"/>
          </a:xfrm>
          <a:prstGeom prst="roundRect">
            <a:avLst>
              <a:gd name="adj" fmla="val 50000"/>
            </a:avLst>
          </a:prstGeom>
          <a:solidFill>
            <a:srgbClr val="0064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0</xdr:col>
      <xdr:colOff>736599</xdr:colOff>
      <xdr:row>19</xdr:row>
      <xdr:rowOff>8918</xdr:rowOff>
    </xdr:from>
    <xdr:to>
      <xdr:col>5</xdr:col>
      <xdr:colOff>165100</xdr:colOff>
      <xdr:row>28</xdr:row>
      <xdr:rowOff>171450</xdr:rowOff>
    </xdr:to>
    <xdr:grpSp>
      <xdr:nvGrpSpPr>
        <xdr:cNvPr id="33" name="Group 32">
          <a:extLst>
            <a:ext uri="{FF2B5EF4-FFF2-40B4-BE49-F238E27FC236}">
              <a16:creationId xmlns:a16="http://schemas.microsoft.com/office/drawing/2014/main" id="{77C28EF2-5978-6DEC-3BEE-95254E112B98}"/>
            </a:ext>
          </a:extLst>
        </xdr:cNvPr>
        <xdr:cNvGrpSpPr/>
      </xdr:nvGrpSpPr>
      <xdr:grpSpPr>
        <a:xfrm>
          <a:off x="736599" y="3869718"/>
          <a:ext cx="3556001" cy="1991332"/>
          <a:chOff x="355599" y="1050318"/>
          <a:chExt cx="3556001" cy="1991332"/>
        </a:xfrm>
      </xdr:grpSpPr>
      <xdr:grpSp>
        <xdr:nvGrpSpPr>
          <xdr:cNvPr id="12" name="Group 11">
            <a:extLst>
              <a:ext uri="{FF2B5EF4-FFF2-40B4-BE49-F238E27FC236}">
                <a16:creationId xmlns:a16="http://schemas.microsoft.com/office/drawing/2014/main" id="{0C9D560D-6861-6A86-D907-862980ABE512}"/>
              </a:ext>
            </a:extLst>
          </xdr:cNvPr>
          <xdr:cNvGrpSpPr/>
        </xdr:nvGrpSpPr>
        <xdr:grpSpPr>
          <a:xfrm>
            <a:off x="355600" y="1050318"/>
            <a:ext cx="3556000" cy="159965"/>
            <a:chOff x="711200" y="1873250"/>
            <a:chExt cx="3556000" cy="342900"/>
          </a:xfrm>
        </xdr:grpSpPr>
        <xdr:sp macro="" textlink="Pivottables!G18">
          <xdr:nvSpPr>
            <xdr:cNvPr id="9" name="TextBox 8">
              <a:extLst>
                <a:ext uri="{FF2B5EF4-FFF2-40B4-BE49-F238E27FC236}">
                  <a16:creationId xmlns:a16="http://schemas.microsoft.com/office/drawing/2014/main" id="{6F57DA55-5DA1-4EBB-8D20-0B3056DE75B0}"/>
                </a:ext>
              </a:extLst>
            </xdr:cNvPr>
            <xdr:cNvSpPr txBox="1"/>
          </xdr:nvSpPr>
          <xdr:spPr>
            <a:xfrm>
              <a:off x="7112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5D4865D-3774-6244-89EB-DBD386F61079}" type="TxLink">
                <a:rPr lang="en-US" sz="1050" b="0" i="0" u="none" strike="noStrike">
                  <a:solidFill>
                    <a:schemeClr val="bg1"/>
                  </a:solidFill>
                  <a:latin typeface="Avenir Book"/>
                </a:rPr>
                <a:pPr algn="l"/>
                <a:t>Egypt</a:t>
              </a:fld>
              <a:endParaRPr lang="en-GB" sz="1000">
                <a:solidFill>
                  <a:schemeClr val="bg1"/>
                </a:solidFill>
              </a:endParaRPr>
            </a:p>
          </xdr:txBody>
        </xdr:sp>
        <xdr:sp macro="" textlink="Pivottables!H18">
          <xdr:nvSpPr>
            <xdr:cNvPr id="10" name="TextBox 9">
              <a:extLst>
                <a:ext uri="{FF2B5EF4-FFF2-40B4-BE49-F238E27FC236}">
                  <a16:creationId xmlns:a16="http://schemas.microsoft.com/office/drawing/2014/main" id="{35989CD5-36D5-D72B-84F0-FB3296E67916}"/>
                </a:ext>
              </a:extLst>
            </xdr:cNvPr>
            <xdr:cNvSpPr txBox="1"/>
          </xdr:nvSpPr>
          <xdr:spPr>
            <a:xfrm>
              <a:off x="196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018D6F-BC06-5444-9002-726C78A6A1D4}" type="TxLink">
                <a:rPr lang="en-US" sz="1200" b="0" i="0" u="none" strike="noStrike">
                  <a:solidFill>
                    <a:schemeClr val="bg1"/>
                  </a:solidFill>
                  <a:latin typeface="Avenir Book"/>
                </a:rPr>
                <a:pPr algn="ctr"/>
                <a:t>342724</a:t>
              </a:fld>
              <a:endParaRPr lang="en-GB" sz="1000">
                <a:solidFill>
                  <a:schemeClr val="bg1"/>
                </a:solidFill>
              </a:endParaRPr>
            </a:p>
          </xdr:txBody>
        </xdr:sp>
        <xdr:sp macro="" textlink="Pivottables!I18">
          <xdr:nvSpPr>
            <xdr:cNvPr id="11" name="TextBox 10">
              <a:extLst>
                <a:ext uri="{FF2B5EF4-FFF2-40B4-BE49-F238E27FC236}">
                  <a16:creationId xmlns:a16="http://schemas.microsoft.com/office/drawing/2014/main" id="{EED72296-8951-490C-F961-61A0D2E3A6CF}"/>
                </a:ext>
              </a:extLst>
            </xdr:cNvPr>
            <xdr:cNvSpPr txBox="1"/>
          </xdr:nvSpPr>
          <xdr:spPr>
            <a:xfrm>
              <a:off x="323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3F826B-BDD1-8A4F-A65E-F4AB4F568BA2}" type="TxLink">
                <a:rPr lang="en-US" sz="1200" b="0" i="0" u="none" strike="noStrike">
                  <a:solidFill>
                    <a:schemeClr val="bg1"/>
                  </a:solidFill>
                  <a:latin typeface="Avenir Book"/>
                </a:rPr>
                <a:pPr algn="ctr"/>
                <a:t>26,62%</a:t>
              </a:fld>
              <a:endParaRPr lang="en-GB" sz="1000">
                <a:solidFill>
                  <a:schemeClr val="bg1"/>
                </a:solidFill>
              </a:endParaRPr>
            </a:p>
          </xdr:txBody>
        </xdr:sp>
      </xdr:grpSp>
      <xdr:grpSp>
        <xdr:nvGrpSpPr>
          <xdr:cNvPr id="13" name="Group 12">
            <a:extLst>
              <a:ext uri="{FF2B5EF4-FFF2-40B4-BE49-F238E27FC236}">
                <a16:creationId xmlns:a16="http://schemas.microsoft.com/office/drawing/2014/main" id="{C6478F15-0FA1-8810-7F9D-F131F383617E}"/>
              </a:ext>
            </a:extLst>
          </xdr:cNvPr>
          <xdr:cNvGrpSpPr/>
        </xdr:nvGrpSpPr>
        <xdr:grpSpPr>
          <a:xfrm>
            <a:off x="355600" y="1311910"/>
            <a:ext cx="3556000" cy="342900"/>
            <a:chOff x="711200" y="1873250"/>
            <a:chExt cx="3556000" cy="342900"/>
          </a:xfrm>
        </xdr:grpSpPr>
        <xdr:sp macro="" textlink="Pivottables!G19">
          <xdr:nvSpPr>
            <xdr:cNvPr id="14" name="TextBox 13">
              <a:extLst>
                <a:ext uri="{FF2B5EF4-FFF2-40B4-BE49-F238E27FC236}">
                  <a16:creationId xmlns:a16="http://schemas.microsoft.com/office/drawing/2014/main" id="{FFCC37B2-0F2F-4BCF-F9FF-DFEB43C82F64}"/>
                </a:ext>
              </a:extLst>
            </xdr:cNvPr>
            <xdr:cNvSpPr txBox="1"/>
          </xdr:nvSpPr>
          <xdr:spPr>
            <a:xfrm>
              <a:off x="7112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ED976B8-E546-214F-88AB-0D46061A47E3}" type="TxLink">
                <a:rPr lang="en-US" sz="1200" b="0" i="0" u="none" strike="noStrike">
                  <a:solidFill>
                    <a:srgbClr val="FFFFFF"/>
                  </a:solidFill>
                  <a:latin typeface="Avenir Book"/>
                </a:rPr>
                <a:pPr algn="l"/>
                <a:t>USA</a:t>
              </a:fld>
              <a:endParaRPr lang="en-GB" sz="1000">
                <a:solidFill>
                  <a:schemeClr val="bg1"/>
                </a:solidFill>
              </a:endParaRPr>
            </a:p>
          </xdr:txBody>
        </xdr:sp>
        <xdr:sp macro="" textlink="Pivottables!H19">
          <xdr:nvSpPr>
            <xdr:cNvPr id="15" name="TextBox 14">
              <a:extLst>
                <a:ext uri="{FF2B5EF4-FFF2-40B4-BE49-F238E27FC236}">
                  <a16:creationId xmlns:a16="http://schemas.microsoft.com/office/drawing/2014/main" id="{25F7C1E9-631C-471C-CD88-E59857FBBBAE}"/>
                </a:ext>
              </a:extLst>
            </xdr:cNvPr>
            <xdr:cNvSpPr txBox="1"/>
          </xdr:nvSpPr>
          <xdr:spPr>
            <a:xfrm>
              <a:off x="196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55A7BB-2631-1946-826F-5148DA685D8B}" type="TxLink">
                <a:rPr lang="en-US" sz="1200" b="0" i="0" u="none" strike="noStrike">
                  <a:solidFill>
                    <a:srgbClr val="FFFFFF"/>
                  </a:solidFill>
                  <a:latin typeface="Avenir Book"/>
                </a:rPr>
                <a:pPr algn="ctr"/>
                <a:t>238460</a:t>
              </a:fld>
              <a:endParaRPr lang="en-GB" sz="1000">
                <a:solidFill>
                  <a:schemeClr val="bg1"/>
                </a:solidFill>
              </a:endParaRPr>
            </a:p>
          </xdr:txBody>
        </xdr:sp>
        <xdr:sp macro="" textlink="Pivottables!I19">
          <xdr:nvSpPr>
            <xdr:cNvPr id="16" name="TextBox 15">
              <a:extLst>
                <a:ext uri="{FF2B5EF4-FFF2-40B4-BE49-F238E27FC236}">
                  <a16:creationId xmlns:a16="http://schemas.microsoft.com/office/drawing/2014/main" id="{C749842E-4CDB-39D1-5656-FBAB23A980E3}"/>
                </a:ext>
              </a:extLst>
            </xdr:cNvPr>
            <xdr:cNvSpPr txBox="1"/>
          </xdr:nvSpPr>
          <xdr:spPr>
            <a:xfrm>
              <a:off x="323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B3C5B4-525F-0440-B248-F4ABEF688FA0}" type="TxLink">
                <a:rPr lang="en-US" sz="1200" b="0" i="0" u="none" strike="noStrike">
                  <a:solidFill>
                    <a:srgbClr val="FFFFFF"/>
                  </a:solidFill>
                  <a:latin typeface="Avenir Book"/>
                </a:rPr>
                <a:pPr algn="ctr"/>
                <a:t>18,52%</a:t>
              </a:fld>
              <a:endParaRPr lang="en-GB" sz="1000">
                <a:solidFill>
                  <a:schemeClr val="bg1"/>
                </a:solidFill>
              </a:endParaRPr>
            </a:p>
          </xdr:txBody>
        </xdr:sp>
      </xdr:grpSp>
      <xdr:grpSp>
        <xdr:nvGrpSpPr>
          <xdr:cNvPr id="17" name="Group 16">
            <a:extLst>
              <a:ext uri="{FF2B5EF4-FFF2-40B4-BE49-F238E27FC236}">
                <a16:creationId xmlns:a16="http://schemas.microsoft.com/office/drawing/2014/main" id="{CF6268FC-0899-F0E8-FEA7-123A6C32F7F0}"/>
              </a:ext>
            </a:extLst>
          </xdr:cNvPr>
          <xdr:cNvGrpSpPr/>
        </xdr:nvGrpSpPr>
        <xdr:grpSpPr>
          <a:xfrm>
            <a:off x="355600" y="1664970"/>
            <a:ext cx="3556000" cy="342900"/>
            <a:chOff x="711200" y="1873250"/>
            <a:chExt cx="3556000" cy="342900"/>
          </a:xfrm>
        </xdr:grpSpPr>
        <xdr:sp macro="" textlink="Pivottables!G20">
          <xdr:nvSpPr>
            <xdr:cNvPr id="18" name="TextBox 17">
              <a:extLst>
                <a:ext uri="{FF2B5EF4-FFF2-40B4-BE49-F238E27FC236}">
                  <a16:creationId xmlns:a16="http://schemas.microsoft.com/office/drawing/2014/main" id="{99242B19-6FD2-5ED2-61A4-397C04DF1230}"/>
                </a:ext>
              </a:extLst>
            </xdr:cNvPr>
            <xdr:cNvSpPr txBox="1"/>
          </xdr:nvSpPr>
          <xdr:spPr>
            <a:xfrm>
              <a:off x="711200" y="1873250"/>
              <a:ext cx="1388179"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0E0E16E-E718-D245-A88D-FC226264EC3B}" type="TxLink">
                <a:rPr lang="en-US" sz="1200" b="0" i="0" u="none" strike="noStrike">
                  <a:solidFill>
                    <a:srgbClr val="FFFFFF"/>
                  </a:solidFill>
                  <a:latin typeface="Avenir Book"/>
                </a:rPr>
                <a:pPr algn="l"/>
                <a:t>Russia</a:t>
              </a:fld>
              <a:endParaRPr lang="en-GB" sz="1000">
                <a:solidFill>
                  <a:schemeClr val="bg1"/>
                </a:solidFill>
              </a:endParaRPr>
            </a:p>
          </xdr:txBody>
        </xdr:sp>
        <xdr:sp macro="" textlink="Pivottables!H20">
          <xdr:nvSpPr>
            <xdr:cNvPr id="19" name="TextBox 18">
              <a:extLst>
                <a:ext uri="{FF2B5EF4-FFF2-40B4-BE49-F238E27FC236}">
                  <a16:creationId xmlns:a16="http://schemas.microsoft.com/office/drawing/2014/main" id="{94388FED-4DBC-50A1-F0F3-DE7E62409C9C}"/>
                </a:ext>
              </a:extLst>
            </xdr:cNvPr>
            <xdr:cNvSpPr txBox="1"/>
          </xdr:nvSpPr>
          <xdr:spPr>
            <a:xfrm>
              <a:off x="196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FA01B2-2107-E94C-ACA4-6D2A39D6493A}" type="TxLink">
                <a:rPr lang="en-US" sz="1200" b="0" i="0" u="none" strike="noStrike">
                  <a:solidFill>
                    <a:srgbClr val="FFFFFF"/>
                  </a:solidFill>
                  <a:latin typeface="Avenir Book"/>
                </a:rPr>
                <a:pPr algn="ctr"/>
                <a:t>231288</a:t>
              </a:fld>
              <a:endParaRPr lang="en-GB" sz="1000">
                <a:solidFill>
                  <a:schemeClr val="bg1"/>
                </a:solidFill>
              </a:endParaRPr>
            </a:p>
          </xdr:txBody>
        </xdr:sp>
        <xdr:sp macro="" textlink="Pivottables!I20">
          <xdr:nvSpPr>
            <xdr:cNvPr id="20" name="TextBox 19">
              <a:extLst>
                <a:ext uri="{FF2B5EF4-FFF2-40B4-BE49-F238E27FC236}">
                  <a16:creationId xmlns:a16="http://schemas.microsoft.com/office/drawing/2014/main" id="{95570D0B-1B06-F664-22DD-E30344708AF4}"/>
                </a:ext>
              </a:extLst>
            </xdr:cNvPr>
            <xdr:cNvSpPr txBox="1"/>
          </xdr:nvSpPr>
          <xdr:spPr>
            <a:xfrm>
              <a:off x="323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CF16CE-88AB-964E-B67E-83B1B1CBA229}" type="TxLink">
                <a:rPr lang="en-US" sz="1200" b="0" i="0" u="none" strike="noStrike">
                  <a:solidFill>
                    <a:srgbClr val="FFFFFF"/>
                  </a:solidFill>
                  <a:latin typeface="Avenir Book"/>
                </a:rPr>
                <a:pPr algn="ctr"/>
                <a:t>17,96%</a:t>
              </a:fld>
              <a:endParaRPr lang="en-GB" sz="1000">
                <a:solidFill>
                  <a:schemeClr val="bg1"/>
                </a:solidFill>
              </a:endParaRPr>
            </a:p>
          </xdr:txBody>
        </xdr:sp>
      </xdr:grpSp>
      <xdr:grpSp>
        <xdr:nvGrpSpPr>
          <xdr:cNvPr id="21" name="Group 20">
            <a:extLst>
              <a:ext uri="{FF2B5EF4-FFF2-40B4-BE49-F238E27FC236}">
                <a16:creationId xmlns:a16="http://schemas.microsoft.com/office/drawing/2014/main" id="{D7D93CA0-021C-6F8D-20E4-0B21671E0657}"/>
              </a:ext>
            </a:extLst>
          </xdr:cNvPr>
          <xdr:cNvGrpSpPr/>
        </xdr:nvGrpSpPr>
        <xdr:grpSpPr>
          <a:xfrm>
            <a:off x="355599" y="1992630"/>
            <a:ext cx="3556001" cy="342900"/>
            <a:chOff x="711199" y="1873250"/>
            <a:chExt cx="3556001" cy="342900"/>
          </a:xfrm>
        </xdr:grpSpPr>
        <xdr:sp macro="" textlink="Pivottables!G21">
          <xdr:nvSpPr>
            <xdr:cNvPr id="22" name="TextBox 21">
              <a:extLst>
                <a:ext uri="{FF2B5EF4-FFF2-40B4-BE49-F238E27FC236}">
                  <a16:creationId xmlns:a16="http://schemas.microsoft.com/office/drawing/2014/main" id="{E3C9FD55-3A38-5B81-10A2-12391B7EF6FC}"/>
                </a:ext>
              </a:extLst>
            </xdr:cNvPr>
            <xdr:cNvSpPr txBox="1"/>
          </xdr:nvSpPr>
          <xdr:spPr>
            <a:xfrm>
              <a:off x="711199" y="1873250"/>
              <a:ext cx="1307658"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70381F5-3E2A-C74B-AACD-F0D2AA9A1AC5}" type="TxLink">
                <a:rPr lang="en-US" sz="1200" b="0" i="0" u="none" strike="noStrike">
                  <a:solidFill>
                    <a:srgbClr val="FFFFFF"/>
                  </a:solidFill>
                  <a:latin typeface="Avenir Book"/>
                </a:rPr>
                <a:pPr algn="l"/>
                <a:t>United Kingdom</a:t>
              </a:fld>
              <a:endParaRPr lang="en-GB" sz="1000">
                <a:solidFill>
                  <a:schemeClr val="bg1"/>
                </a:solidFill>
              </a:endParaRPr>
            </a:p>
          </xdr:txBody>
        </xdr:sp>
        <xdr:sp macro="" textlink="Pivottables!H21">
          <xdr:nvSpPr>
            <xdr:cNvPr id="23" name="TextBox 22">
              <a:extLst>
                <a:ext uri="{FF2B5EF4-FFF2-40B4-BE49-F238E27FC236}">
                  <a16:creationId xmlns:a16="http://schemas.microsoft.com/office/drawing/2014/main" id="{EF61905B-9629-D1AE-F3C3-9BD93B2C18FA}"/>
                </a:ext>
              </a:extLst>
            </xdr:cNvPr>
            <xdr:cNvSpPr txBox="1"/>
          </xdr:nvSpPr>
          <xdr:spPr>
            <a:xfrm>
              <a:off x="196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D0213B-C646-0D4C-B072-C73FB323EF7E}" type="TxLink">
                <a:rPr lang="en-US" sz="1200" b="0" i="0" u="none" strike="noStrike">
                  <a:solidFill>
                    <a:srgbClr val="FFFFFF"/>
                  </a:solidFill>
                  <a:latin typeface="Avenir Book"/>
                </a:rPr>
                <a:pPr algn="ctr"/>
                <a:t>210228</a:t>
              </a:fld>
              <a:endParaRPr lang="en-GB" sz="1000">
                <a:solidFill>
                  <a:schemeClr val="bg1"/>
                </a:solidFill>
              </a:endParaRPr>
            </a:p>
          </xdr:txBody>
        </xdr:sp>
        <xdr:sp macro="" textlink="Pivottables!I21">
          <xdr:nvSpPr>
            <xdr:cNvPr id="24" name="TextBox 23">
              <a:extLst>
                <a:ext uri="{FF2B5EF4-FFF2-40B4-BE49-F238E27FC236}">
                  <a16:creationId xmlns:a16="http://schemas.microsoft.com/office/drawing/2014/main" id="{03ED80C9-0C31-CDF5-5783-1EB720A74C76}"/>
                </a:ext>
              </a:extLst>
            </xdr:cNvPr>
            <xdr:cNvSpPr txBox="1"/>
          </xdr:nvSpPr>
          <xdr:spPr>
            <a:xfrm>
              <a:off x="323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F1CE83-7236-6840-AA13-B7E80D56645D}" type="TxLink">
                <a:rPr lang="en-US" sz="1200" b="0" i="0" u="none" strike="noStrike">
                  <a:solidFill>
                    <a:srgbClr val="FFFFFF"/>
                  </a:solidFill>
                  <a:latin typeface="Avenir Book"/>
                </a:rPr>
                <a:pPr algn="ctr"/>
                <a:t>16,33%</a:t>
              </a:fld>
              <a:endParaRPr lang="en-GB" sz="1000">
                <a:solidFill>
                  <a:schemeClr val="bg1"/>
                </a:solidFill>
              </a:endParaRPr>
            </a:p>
          </xdr:txBody>
        </xdr:sp>
      </xdr:grpSp>
      <xdr:grpSp>
        <xdr:nvGrpSpPr>
          <xdr:cNvPr id="25" name="Group 24">
            <a:extLst>
              <a:ext uri="{FF2B5EF4-FFF2-40B4-BE49-F238E27FC236}">
                <a16:creationId xmlns:a16="http://schemas.microsoft.com/office/drawing/2014/main" id="{8543EC52-4A45-AFA2-1045-9E6F5563B2DA}"/>
              </a:ext>
            </a:extLst>
          </xdr:cNvPr>
          <xdr:cNvGrpSpPr/>
        </xdr:nvGrpSpPr>
        <xdr:grpSpPr>
          <a:xfrm>
            <a:off x="355600" y="2345690"/>
            <a:ext cx="3556000" cy="342900"/>
            <a:chOff x="711200" y="1873250"/>
            <a:chExt cx="3556000" cy="342900"/>
          </a:xfrm>
        </xdr:grpSpPr>
        <xdr:sp macro="" textlink="Pivottables!G22">
          <xdr:nvSpPr>
            <xdr:cNvPr id="26" name="TextBox 25">
              <a:extLst>
                <a:ext uri="{FF2B5EF4-FFF2-40B4-BE49-F238E27FC236}">
                  <a16:creationId xmlns:a16="http://schemas.microsoft.com/office/drawing/2014/main" id="{2D3B4E6B-FE02-DE01-81B8-18A8F19F6CAC}"/>
                </a:ext>
              </a:extLst>
            </xdr:cNvPr>
            <xdr:cNvSpPr txBox="1"/>
          </xdr:nvSpPr>
          <xdr:spPr>
            <a:xfrm>
              <a:off x="711200" y="1873250"/>
              <a:ext cx="13208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C75CD96-4433-4740-9833-2CABCD59A5D3}" type="TxLink">
                <a:rPr lang="en-US" sz="1200" b="0" i="0" u="none" strike="noStrike">
                  <a:solidFill>
                    <a:srgbClr val="FFFFFF"/>
                  </a:solidFill>
                  <a:latin typeface="Avenir Book"/>
                </a:rPr>
                <a:pPr algn="l"/>
                <a:t>Canada</a:t>
              </a:fld>
              <a:endParaRPr lang="en-GB" sz="1000">
                <a:solidFill>
                  <a:schemeClr val="bg1"/>
                </a:solidFill>
              </a:endParaRPr>
            </a:p>
          </xdr:txBody>
        </xdr:sp>
        <xdr:sp macro="" textlink="Pivottables!H22">
          <xdr:nvSpPr>
            <xdr:cNvPr id="27" name="TextBox 26">
              <a:extLst>
                <a:ext uri="{FF2B5EF4-FFF2-40B4-BE49-F238E27FC236}">
                  <a16:creationId xmlns:a16="http://schemas.microsoft.com/office/drawing/2014/main" id="{9881BF0A-5822-427A-83AE-D0C5FDDC1CDA}"/>
                </a:ext>
              </a:extLst>
            </xdr:cNvPr>
            <xdr:cNvSpPr txBox="1"/>
          </xdr:nvSpPr>
          <xdr:spPr>
            <a:xfrm>
              <a:off x="196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19599B-58EA-8D4F-A408-D4E7C11D1AE0}" type="TxLink">
                <a:rPr lang="en-US" sz="1200" b="0" i="0" u="none" strike="noStrike">
                  <a:solidFill>
                    <a:srgbClr val="FFFFFF"/>
                  </a:solidFill>
                  <a:latin typeface="Avenir Book"/>
                </a:rPr>
                <a:pPr algn="ctr"/>
                <a:t>135984</a:t>
              </a:fld>
              <a:endParaRPr lang="en-GB" sz="1000">
                <a:solidFill>
                  <a:schemeClr val="bg1"/>
                </a:solidFill>
              </a:endParaRPr>
            </a:p>
          </xdr:txBody>
        </xdr:sp>
        <xdr:sp macro="" textlink="Pivottables!I22">
          <xdr:nvSpPr>
            <xdr:cNvPr id="28" name="TextBox 27">
              <a:extLst>
                <a:ext uri="{FF2B5EF4-FFF2-40B4-BE49-F238E27FC236}">
                  <a16:creationId xmlns:a16="http://schemas.microsoft.com/office/drawing/2014/main" id="{33F5B0CE-0D1F-9189-B183-6561F4098C72}"/>
                </a:ext>
              </a:extLst>
            </xdr:cNvPr>
            <xdr:cNvSpPr txBox="1"/>
          </xdr:nvSpPr>
          <xdr:spPr>
            <a:xfrm>
              <a:off x="323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1761AD-7F3A-9147-944F-4758E64D9BFC}" type="TxLink">
                <a:rPr lang="en-US" sz="1200" b="0" i="0" u="none" strike="noStrike">
                  <a:solidFill>
                    <a:srgbClr val="FFFFFF"/>
                  </a:solidFill>
                  <a:latin typeface="Avenir Book"/>
                </a:rPr>
                <a:pPr algn="ctr"/>
                <a:t>10,56%</a:t>
              </a:fld>
              <a:endParaRPr lang="en-GB" sz="1000">
                <a:solidFill>
                  <a:schemeClr val="bg1"/>
                </a:solidFill>
              </a:endParaRPr>
            </a:p>
          </xdr:txBody>
        </xdr:sp>
      </xdr:grpSp>
      <xdr:grpSp>
        <xdr:nvGrpSpPr>
          <xdr:cNvPr id="29" name="Group 28">
            <a:extLst>
              <a:ext uri="{FF2B5EF4-FFF2-40B4-BE49-F238E27FC236}">
                <a16:creationId xmlns:a16="http://schemas.microsoft.com/office/drawing/2014/main" id="{68725C0D-E1E7-DE88-2D1A-CC11FAEA4A56}"/>
              </a:ext>
            </a:extLst>
          </xdr:cNvPr>
          <xdr:cNvGrpSpPr/>
        </xdr:nvGrpSpPr>
        <xdr:grpSpPr>
          <a:xfrm>
            <a:off x="355600" y="2698750"/>
            <a:ext cx="3556000" cy="342900"/>
            <a:chOff x="711200" y="1873250"/>
            <a:chExt cx="3556000" cy="342900"/>
          </a:xfrm>
        </xdr:grpSpPr>
        <xdr:sp macro="" textlink="Pivottables!G23">
          <xdr:nvSpPr>
            <xdr:cNvPr id="30" name="TextBox 29">
              <a:extLst>
                <a:ext uri="{FF2B5EF4-FFF2-40B4-BE49-F238E27FC236}">
                  <a16:creationId xmlns:a16="http://schemas.microsoft.com/office/drawing/2014/main" id="{858D71A2-9EDA-012B-C01B-8A2E3724A232}"/>
                </a:ext>
              </a:extLst>
            </xdr:cNvPr>
            <xdr:cNvSpPr txBox="1"/>
          </xdr:nvSpPr>
          <xdr:spPr>
            <a:xfrm>
              <a:off x="7112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3A05700-E15F-274C-A215-562586DBBDED}" type="TxLink">
                <a:rPr lang="en-US" sz="1200" b="0" i="0" u="none" strike="noStrike">
                  <a:solidFill>
                    <a:srgbClr val="FFFFFF"/>
                  </a:solidFill>
                  <a:latin typeface="Avenir Book"/>
                </a:rPr>
                <a:pPr algn="l"/>
                <a:t>Brazil</a:t>
              </a:fld>
              <a:endParaRPr lang="en-GB" sz="1000">
                <a:solidFill>
                  <a:schemeClr val="bg1"/>
                </a:solidFill>
              </a:endParaRPr>
            </a:p>
          </xdr:txBody>
        </xdr:sp>
        <xdr:sp macro="" textlink="Pivottables!H23">
          <xdr:nvSpPr>
            <xdr:cNvPr id="31" name="TextBox 30">
              <a:extLst>
                <a:ext uri="{FF2B5EF4-FFF2-40B4-BE49-F238E27FC236}">
                  <a16:creationId xmlns:a16="http://schemas.microsoft.com/office/drawing/2014/main" id="{0CCA51CF-362A-DC76-AFD2-B84365B8DD16}"/>
                </a:ext>
              </a:extLst>
            </xdr:cNvPr>
            <xdr:cNvSpPr txBox="1"/>
          </xdr:nvSpPr>
          <xdr:spPr>
            <a:xfrm>
              <a:off x="196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155830-5E8B-DB4F-A379-73CE5C3534B6}" type="TxLink">
                <a:rPr lang="en-US" sz="1200" b="0" i="0" u="none" strike="noStrike">
                  <a:solidFill>
                    <a:srgbClr val="FFFFFF"/>
                  </a:solidFill>
                  <a:latin typeface="Avenir Book"/>
                </a:rPr>
                <a:pPr algn="ctr"/>
                <a:t>128888</a:t>
              </a:fld>
              <a:endParaRPr lang="en-GB" sz="1000">
                <a:solidFill>
                  <a:schemeClr val="bg1"/>
                </a:solidFill>
              </a:endParaRPr>
            </a:p>
          </xdr:txBody>
        </xdr:sp>
        <xdr:sp macro="" textlink="Pivottables!I23">
          <xdr:nvSpPr>
            <xdr:cNvPr id="32" name="TextBox 31">
              <a:extLst>
                <a:ext uri="{FF2B5EF4-FFF2-40B4-BE49-F238E27FC236}">
                  <a16:creationId xmlns:a16="http://schemas.microsoft.com/office/drawing/2014/main" id="{84F760C5-64A7-C610-C6C3-95D60EAD1D5C}"/>
                </a:ext>
              </a:extLst>
            </xdr:cNvPr>
            <xdr:cNvSpPr txBox="1"/>
          </xdr:nvSpPr>
          <xdr:spPr>
            <a:xfrm>
              <a:off x="3238500" y="1873250"/>
              <a:ext cx="1028700" cy="342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F8D7A8-52D6-3D4D-898D-884F2465A090}" type="TxLink">
                <a:rPr lang="en-US" sz="1200" b="0" i="0" u="none" strike="noStrike">
                  <a:solidFill>
                    <a:srgbClr val="FFFFFF"/>
                  </a:solidFill>
                  <a:latin typeface="Avenir Book"/>
                </a:rPr>
                <a:pPr algn="ctr"/>
                <a:t>10,01%</a:t>
              </a:fld>
              <a:endParaRPr lang="en-GB" sz="1000">
                <a:solidFill>
                  <a:schemeClr val="bg1"/>
                </a:solidFill>
              </a:endParaRPr>
            </a:p>
          </xdr:txBody>
        </xdr:sp>
      </xdr:grpSp>
    </xdr:grpSp>
    <xdr:clientData/>
  </xdr:twoCellAnchor>
  <xdr:twoCellAnchor>
    <xdr:from>
      <xdr:col>0</xdr:col>
      <xdr:colOff>419100</xdr:colOff>
      <xdr:row>6</xdr:row>
      <xdr:rowOff>101600</xdr:rowOff>
    </xdr:from>
    <xdr:to>
      <xdr:col>3</xdr:col>
      <xdr:colOff>762000</xdr:colOff>
      <xdr:row>9</xdr:row>
      <xdr:rowOff>114300</xdr:rowOff>
    </xdr:to>
    <xdr:sp macro="" textlink="">
      <xdr:nvSpPr>
        <xdr:cNvPr id="34" name="TextBox 33">
          <a:extLst>
            <a:ext uri="{FF2B5EF4-FFF2-40B4-BE49-F238E27FC236}">
              <a16:creationId xmlns:a16="http://schemas.microsoft.com/office/drawing/2014/main" id="{FAB166EA-47B4-2399-01D7-EBD2B587B44F}"/>
            </a:ext>
          </a:extLst>
        </xdr:cNvPr>
        <xdr:cNvSpPr txBox="1"/>
      </xdr:nvSpPr>
      <xdr:spPr>
        <a:xfrm>
          <a:off x="419100" y="1320800"/>
          <a:ext cx="2819400" cy="6223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2400" b="1">
              <a:ln>
                <a:noFill/>
              </a:ln>
              <a:solidFill>
                <a:schemeClr val="bg1"/>
              </a:solidFill>
              <a:latin typeface="Avenir Book" panose="02000503020000020003" pitchFamily="2" charset="0"/>
              <a:ea typeface="+mn-ea"/>
              <a:cs typeface="+mn-cs"/>
            </a:rPr>
            <a:t>Financial </a:t>
          </a:r>
          <a:r>
            <a:rPr lang="en-GB" sz="2600" b="1">
              <a:ln>
                <a:noFill/>
              </a:ln>
              <a:solidFill>
                <a:schemeClr val="bg1"/>
              </a:solidFill>
              <a:latin typeface="Avenir Book" panose="02000503020000020003" pitchFamily="2" charset="0"/>
              <a:ea typeface="+mn-ea"/>
              <a:cs typeface="+mn-cs"/>
            </a:rPr>
            <a:t>Statistics</a:t>
          </a:r>
        </a:p>
      </xdr:txBody>
    </xdr:sp>
    <xdr:clientData/>
  </xdr:twoCellAnchor>
  <xdr:twoCellAnchor>
    <xdr:from>
      <xdr:col>0</xdr:col>
      <xdr:colOff>203200</xdr:colOff>
      <xdr:row>8</xdr:row>
      <xdr:rowOff>114300</xdr:rowOff>
    </xdr:from>
    <xdr:to>
      <xdr:col>4</xdr:col>
      <xdr:colOff>469900</xdr:colOff>
      <xdr:row>13</xdr:row>
      <xdr:rowOff>76200</xdr:rowOff>
    </xdr:to>
    <xdr:sp macro="" textlink="Pivottables!K19">
      <xdr:nvSpPr>
        <xdr:cNvPr id="35" name="TextBox 34">
          <a:extLst>
            <a:ext uri="{FF2B5EF4-FFF2-40B4-BE49-F238E27FC236}">
              <a16:creationId xmlns:a16="http://schemas.microsoft.com/office/drawing/2014/main" id="{AE9F7917-B74C-316D-2E3B-7262EE7AE008}"/>
            </a:ext>
          </a:extLst>
        </xdr:cNvPr>
        <xdr:cNvSpPr txBox="1"/>
      </xdr:nvSpPr>
      <xdr:spPr>
        <a:xfrm>
          <a:off x="203200" y="1739900"/>
          <a:ext cx="3568700" cy="977900"/>
        </a:xfrm>
        <a:prstGeom prst="rect">
          <a:avLst/>
        </a:prstGeom>
        <a:solidFill>
          <a:schemeClr val="tx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1C49B5-3677-004B-878D-FE463812BFBB}" type="TxLink">
            <a:rPr lang="en-US" sz="4800" b="0" i="0" u="none" strike="noStrike">
              <a:ln>
                <a:noFill/>
              </a:ln>
              <a:solidFill>
                <a:schemeClr val="bg1"/>
              </a:solidFill>
              <a:latin typeface="Avenir Book" panose="02000503020000020003" pitchFamily="2" charset="0"/>
              <a:ea typeface="+mn-ea"/>
              <a:cs typeface="Calibri"/>
            </a:rPr>
            <a:pPr marL="0" indent="0"/>
            <a:t> $1.287.572 </a:t>
          </a:fld>
          <a:endParaRPr lang="en-GB" sz="4800" b="1">
            <a:ln>
              <a:noFill/>
            </a:ln>
            <a:solidFill>
              <a:schemeClr val="bg1"/>
            </a:solidFill>
            <a:latin typeface="Avenir Book" panose="02000503020000020003" pitchFamily="2" charset="0"/>
            <a:ea typeface="+mn-ea"/>
            <a:cs typeface="+mn-cs"/>
          </a:endParaRPr>
        </a:p>
      </xdr:txBody>
    </xdr:sp>
    <xdr:clientData/>
  </xdr:twoCellAnchor>
  <xdr:twoCellAnchor editAs="oneCell">
    <xdr:from>
      <xdr:col>0</xdr:col>
      <xdr:colOff>355600</xdr:colOff>
      <xdr:row>13</xdr:row>
      <xdr:rowOff>76200</xdr:rowOff>
    </xdr:from>
    <xdr:to>
      <xdr:col>5</xdr:col>
      <xdr:colOff>482600</xdr:colOff>
      <xdr:row>15</xdr:row>
      <xdr:rowOff>76200</xdr:rowOff>
    </xdr:to>
    <mc:AlternateContent xmlns:mc="http://schemas.openxmlformats.org/markup-compatibility/2006" xmlns:a14="http://schemas.microsoft.com/office/drawing/2010/main">
      <mc:Choice Requires="a14">
        <xdr:graphicFrame macro="">
          <xdr:nvGraphicFramePr>
            <xdr:cNvPr id="36" name="Year 1">
              <a:extLst>
                <a:ext uri="{FF2B5EF4-FFF2-40B4-BE49-F238E27FC236}">
                  <a16:creationId xmlns:a16="http://schemas.microsoft.com/office/drawing/2014/main" id="{4C4F7CB4-D82E-D146-82EF-F94EB9C7D09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55600" y="2673279"/>
              <a:ext cx="4265202" cy="399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254000</xdr:colOff>
      <xdr:row>15</xdr:row>
      <xdr:rowOff>152400</xdr:rowOff>
    </xdr:from>
    <xdr:to>
      <xdr:col>5</xdr:col>
      <xdr:colOff>533400</xdr:colOff>
      <xdr:row>17</xdr:row>
      <xdr:rowOff>152400</xdr:rowOff>
    </xdr:to>
    <xdr:graphicFrame macro="">
      <xdr:nvGraphicFramePr>
        <xdr:cNvPr id="37" name="Chart 36">
          <a:extLst>
            <a:ext uri="{FF2B5EF4-FFF2-40B4-BE49-F238E27FC236}">
              <a16:creationId xmlns:a16="http://schemas.microsoft.com/office/drawing/2014/main" id="{4B59F4B3-4A19-F441-9D5F-7D92DC955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342900</xdr:colOff>
      <xdr:row>18</xdr:row>
      <xdr:rowOff>101600</xdr:rowOff>
    </xdr:from>
    <xdr:to>
      <xdr:col>1</xdr:col>
      <xdr:colOff>50800</xdr:colOff>
      <xdr:row>28</xdr:row>
      <xdr:rowOff>50800</xdr:rowOff>
    </xdr:to>
    <xdr:grpSp>
      <xdr:nvGrpSpPr>
        <xdr:cNvPr id="38" name="Group 37">
          <a:extLst>
            <a:ext uri="{FF2B5EF4-FFF2-40B4-BE49-F238E27FC236}">
              <a16:creationId xmlns:a16="http://schemas.microsoft.com/office/drawing/2014/main" id="{C62D6718-7050-0246-9702-945E1F31D0C9}"/>
            </a:ext>
          </a:extLst>
        </xdr:cNvPr>
        <xdr:cNvGrpSpPr/>
      </xdr:nvGrpSpPr>
      <xdr:grpSpPr>
        <a:xfrm>
          <a:off x="342900" y="3759200"/>
          <a:ext cx="533400" cy="1981200"/>
          <a:chOff x="291313" y="7872401"/>
          <a:chExt cx="295604" cy="2495763"/>
        </a:xfrm>
      </xdr:grpSpPr>
      <xdr:sp macro="" textlink="">
        <xdr:nvSpPr>
          <xdr:cNvPr id="39" name="TextBox 38">
            <a:extLst>
              <a:ext uri="{FF2B5EF4-FFF2-40B4-BE49-F238E27FC236}">
                <a16:creationId xmlns:a16="http://schemas.microsoft.com/office/drawing/2014/main" id="{84BFFD26-01DB-3B73-F497-C3AB36E26080}"/>
              </a:ext>
            </a:extLst>
          </xdr:cNvPr>
          <xdr:cNvSpPr txBox="1"/>
        </xdr:nvSpPr>
        <xdr:spPr>
          <a:xfrm>
            <a:off x="291313" y="7872401"/>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65A60"/>
                </a:solidFill>
              </a:rPr>
              <a:t>•</a:t>
            </a:r>
          </a:p>
        </xdr:txBody>
      </xdr:sp>
      <xdr:sp macro="" textlink="">
        <xdr:nvSpPr>
          <xdr:cNvPr id="40" name="TextBox 39">
            <a:extLst>
              <a:ext uri="{FF2B5EF4-FFF2-40B4-BE49-F238E27FC236}">
                <a16:creationId xmlns:a16="http://schemas.microsoft.com/office/drawing/2014/main" id="{D77774E0-BBEB-2735-D76A-AB13010BA935}"/>
              </a:ext>
            </a:extLst>
          </xdr:cNvPr>
          <xdr:cNvSpPr txBox="1"/>
        </xdr:nvSpPr>
        <xdr:spPr>
          <a:xfrm>
            <a:off x="291313" y="8304029"/>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65A60"/>
                </a:solidFill>
              </a:rPr>
              <a:t>•</a:t>
            </a:r>
          </a:p>
        </xdr:txBody>
      </xdr:sp>
      <xdr:sp macro="" textlink="">
        <xdr:nvSpPr>
          <xdr:cNvPr id="41" name="TextBox 40">
            <a:extLst>
              <a:ext uri="{FF2B5EF4-FFF2-40B4-BE49-F238E27FC236}">
                <a16:creationId xmlns:a16="http://schemas.microsoft.com/office/drawing/2014/main" id="{1C615118-803D-F499-9A9B-7C377D30798B}"/>
              </a:ext>
            </a:extLst>
          </xdr:cNvPr>
          <xdr:cNvSpPr txBox="1"/>
        </xdr:nvSpPr>
        <xdr:spPr>
          <a:xfrm>
            <a:off x="291313" y="8735657"/>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65A60"/>
                </a:solidFill>
              </a:rPr>
              <a:t>•</a:t>
            </a:r>
          </a:p>
        </xdr:txBody>
      </xdr:sp>
      <xdr:sp macro="" textlink="">
        <xdr:nvSpPr>
          <xdr:cNvPr id="42" name="TextBox 41">
            <a:extLst>
              <a:ext uri="{FF2B5EF4-FFF2-40B4-BE49-F238E27FC236}">
                <a16:creationId xmlns:a16="http://schemas.microsoft.com/office/drawing/2014/main" id="{3894420E-1240-2252-704A-0211693A47AF}"/>
              </a:ext>
            </a:extLst>
          </xdr:cNvPr>
          <xdr:cNvSpPr txBox="1"/>
        </xdr:nvSpPr>
        <xdr:spPr>
          <a:xfrm>
            <a:off x="291313" y="9167285"/>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65A60"/>
                </a:solidFill>
              </a:rPr>
              <a:t>•</a:t>
            </a:r>
          </a:p>
        </xdr:txBody>
      </xdr:sp>
      <xdr:sp macro="" textlink="">
        <xdr:nvSpPr>
          <xdr:cNvPr id="43" name="TextBox 42">
            <a:extLst>
              <a:ext uri="{FF2B5EF4-FFF2-40B4-BE49-F238E27FC236}">
                <a16:creationId xmlns:a16="http://schemas.microsoft.com/office/drawing/2014/main" id="{D853DBB4-C8E8-BEBB-E017-6F67CE611605}"/>
              </a:ext>
            </a:extLst>
          </xdr:cNvPr>
          <xdr:cNvSpPr txBox="1"/>
        </xdr:nvSpPr>
        <xdr:spPr>
          <a:xfrm>
            <a:off x="291313" y="9598913"/>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65A60"/>
                </a:solidFill>
              </a:rPr>
              <a:t>•</a:t>
            </a:r>
          </a:p>
        </xdr:txBody>
      </xdr:sp>
      <xdr:sp macro="" textlink="">
        <xdr:nvSpPr>
          <xdr:cNvPr id="44" name="TextBox 43">
            <a:extLst>
              <a:ext uri="{FF2B5EF4-FFF2-40B4-BE49-F238E27FC236}">
                <a16:creationId xmlns:a16="http://schemas.microsoft.com/office/drawing/2014/main" id="{6C7E5138-7D77-14E9-FAC4-31598CE0F90E}"/>
              </a:ext>
            </a:extLst>
          </xdr:cNvPr>
          <xdr:cNvSpPr txBox="1"/>
        </xdr:nvSpPr>
        <xdr:spPr>
          <a:xfrm>
            <a:off x="291313" y="10030543"/>
            <a:ext cx="295604" cy="337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65A60"/>
                </a:solidFill>
              </a:rPr>
              <a:t>•</a:t>
            </a:r>
          </a:p>
        </xdr:txBody>
      </xdr:sp>
    </xdr:grpSp>
    <xdr:clientData/>
  </xdr:twoCellAnchor>
  <xdr:twoCellAnchor>
    <xdr:from>
      <xdr:col>1</xdr:col>
      <xdr:colOff>25400</xdr:colOff>
      <xdr:row>29</xdr:row>
      <xdr:rowOff>76200</xdr:rowOff>
    </xdr:from>
    <xdr:to>
      <xdr:col>5</xdr:col>
      <xdr:colOff>106680</xdr:colOff>
      <xdr:row>46</xdr:row>
      <xdr:rowOff>59944</xdr:rowOff>
    </xdr:to>
    <xdr:graphicFrame macro="">
      <xdr:nvGraphicFramePr>
        <xdr:cNvPr id="45" name="Chart 44">
          <a:extLst>
            <a:ext uri="{FF2B5EF4-FFF2-40B4-BE49-F238E27FC236}">
              <a16:creationId xmlns:a16="http://schemas.microsoft.com/office/drawing/2014/main" id="{F0B002E1-FAAE-3341-B835-AA190CD37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222250</xdr:colOff>
      <xdr:row>33</xdr:row>
      <xdr:rowOff>177800</xdr:rowOff>
    </xdr:from>
    <xdr:to>
      <xdr:col>3</xdr:col>
      <xdr:colOff>768350</xdr:colOff>
      <xdr:row>38</xdr:row>
      <xdr:rowOff>139700</xdr:rowOff>
    </xdr:to>
    <xdr:sp macro="" textlink="Pivottables!$N$31">
      <xdr:nvSpPr>
        <xdr:cNvPr id="46" name="TextBox 45">
          <a:extLst>
            <a:ext uri="{FF2B5EF4-FFF2-40B4-BE49-F238E27FC236}">
              <a16:creationId xmlns:a16="http://schemas.microsoft.com/office/drawing/2014/main" id="{DBEC3200-5380-FE61-B328-90573DD2C977}"/>
            </a:ext>
          </a:extLst>
        </xdr:cNvPr>
        <xdr:cNvSpPr txBox="1"/>
      </xdr:nvSpPr>
      <xdr:spPr>
        <a:xfrm>
          <a:off x="1873250" y="6883400"/>
          <a:ext cx="1371600" cy="97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BABB118-7751-F145-A44D-4F3A2B00DD6A}" type="TxLink">
            <a:rPr lang="en-US" sz="4800" b="0" i="0" u="none" strike="noStrike">
              <a:ln>
                <a:noFill/>
              </a:ln>
              <a:solidFill>
                <a:schemeClr val="bg1"/>
              </a:solidFill>
              <a:latin typeface="Avenir Book" panose="02000503020000020003" pitchFamily="2" charset="0"/>
              <a:ea typeface="+mn-ea"/>
              <a:cs typeface="Calibri"/>
            </a:rPr>
            <a:pPr marL="0" indent="0"/>
            <a:t>73%</a:t>
          </a:fld>
          <a:endParaRPr lang="en-GB" sz="4800" b="1">
            <a:ln>
              <a:noFill/>
            </a:ln>
            <a:solidFill>
              <a:schemeClr val="bg1"/>
            </a:solidFill>
            <a:latin typeface="Avenir Book" panose="02000503020000020003" pitchFamily="2" charset="0"/>
            <a:ea typeface="+mn-ea"/>
            <a:cs typeface="+mn-cs"/>
          </a:endParaRPr>
        </a:p>
      </xdr:txBody>
    </xdr:sp>
    <xdr:clientData/>
  </xdr:twoCellAnchor>
  <xdr:twoCellAnchor>
    <xdr:from>
      <xdr:col>1</xdr:col>
      <xdr:colOff>749300</xdr:colOff>
      <xdr:row>38</xdr:row>
      <xdr:rowOff>101600</xdr:rowOff>
    </xdr:from>
    <xdr:to>
      <xdr:col>4</xdr:col>
      <xdr:colOff>241300</xdr:colOff>
      <xdr:row>41</xdr:row>
      <xdr:rowOff>12700</xdr:rowOff>
    </xdr:to>
    <xdr:sp macro="" textlink="">
      <xdr:nvSpPr>
        <xdr:cNvPr id="47" name="TextBox 46">
          <a:extLst>
            <a:ext uri="{FF2B5EF4-FFF2-40B4-BE49-F238E27FC236}">
              <a16:creationId xmlns:a16="http://schemas.microsoft.com/office/drawing/2014/main" id="{65785A45-8877-D64C-45C8-B080F3CB4478}"/>
            </a:ext>
          </a:extLst>
        </xdr:cNvPr>
        <xdr:cNvSpPr txBox="1"/>
      </xdr:nvSpPr>
      <xdr:spPr>
        <a:xfrm>
          <a:off x="1574800" y="7823200"/>
          <a:ext cx="19685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GB" sz="1200" b="1">
              <a:ln>
                <a:noFill/>
              </a:ln>
              <a:solidFill>
                <a:schemeClr val="bg1"/>
              </a:solidFill>
              <a:latin typeface="Avenir Book" panose="02000503020000020003" pitchFamily="2" charset="0"/>
              <a:ea typeface="+mn-ea"/>
              <a:cs typeface="+mn-cs"/>
            </a:rPr>
            <a:t>Sales Precantage </a:t>
          </a:r>
        </a:p>
        <a:p>
          <a:pPr marL="0" indent="0" algn="ctr"/>
          <a:r>
            <a:rPr lang="en-GB" sz="1200" b="1">
              <a:ln>
                <a:noFill/>
              </a:ln>
              <a:solidFill>
                <a:schemeClr val="bg1"/>
              </a:solidFill>
              <a:latin typeface="Avenir Book" panose="02000503020000020003" pitchFamily="2" charset="0"/>
              <a:ea typeface="+mn-ea"/>
              <a:cs typeface="+mn-cs"/>
            </a:rPr>
            <a:t>Achieved</a:t>
          </a:r>
        </a:p>
      </xdr:txBody>
    </xdr:sp>
    <xdr:clientData/>
  </xdr:twoCellAnchor>
  <xdr:twoCellAnchor editAs="oneCell">
    <xdr:from>
      <xdr:col>5</xdr:col>
      <xdr:colOff>508001</xdr:colOff>
      <xdr:row>6</xdr:row>
      <xdr:rowOff>20899</xdr:rowOff>
    </xdr:from>
    <xdr:to>
      <xdr:col>21</xdr:col>
      <xdr:colOff>581052</xdr:colOff>
      <xdr:row>45</xdr:row>
      <xdr:rowOff>118531</xdr:rowOff>
    </xdr:to>
    <xdr:pic>
      <xdr:nvPicPr>
        <xdr:cNvPr id="90" name="Graphic 89">
          <a:extLst>
            <a:ext uri="{FF2B5EF4-FFF2-40B4-BE49-F238E27FC236}">
              <a16:creationId xmlns:a16="http://schemas.microsoft.com/office/drawing/2014/main" id="{011D81D0-1917-1033-5A42-1E3F2A0E586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22801" y="1240099"/>
          <a:ext cx="13240411" cy="8022432"/>
        </a:xfrm>
        <a:prstGeom prst="rect">
          <a:avLst/>
        </a:prstGeom>
      </xdr:spPr>
    </xdr:pic>
    <xdr:clientData/>
  </xdr:twoCellAnchor>
  <xdr:twoCellAnchor>
    <xdr:from>
      <xdr:col>6</xdr:col>
      <xdr:colOff>340410</xdr:colOff>
      <xdr:row>7</xdr:row>
      <xdr:rowOff>134844</xdr:rowOff>
    </xdr:from>
    <xdr:to>
      <xdr:col>8</xdr:col>
      <xdr:colOff>509742</xdr:colOff>
      <xdr:row>10</xdr:row>
      <xdr:rowOff>165324</xdr:rowOff>
    </xdr:to>
    <xdr:grpSp>
      <xdr:nvGrpSpPr>
        <xdr:cNvPr id="102" name="Group 101">
          <a:extLst>
            <a:ext uri="{FF2B5EF4-FFF2-40B4-BE49-F238E27FC236}">
              <a16:creationId xmlns:a16="http://schemas.microsoft.com/office/drawing/2014/main" id="{E4D52C73-B023-D7BF-56C8-D7001F63AEED}"/>
            </a:ext>
          </a:extLst>
        </xdr:cNvPr>
        <xdr:cNvGrpSpPr/>
      </xdr:nvGrpSpPr>
      <xdr:grpSpPr>
        <a:xfrm>
          <a:off x="5293410" y="1557244"/>
          <a:ext cx="1820332" cy="640080"/>
          <a:chOff x="6100234" y="2692400"/>
          <a:chExt cx="1820333" cy="640080"/>
        </a:xfrm>
      </xdr:grpSpPr>
      <xdr:grpSp>
        <xdr:nvGrpSpPr>
          <xdr:cNvPr id="98" name="Group 97">
            <a:extLst>
              <a:ext uri="{FF2B5EF4-FFF2-40B4-BE49-F238E27FC236}">
                <a16:creationId xmlns:a16="http://schemas.microsoft.com/office/drawing/2014/main" id="{0CC8ED2C-E724-65E6-49EE-86956EB0EE88}"/>
              </a:ext>
            </a:extLst>
          </xdr:cNvPr>
          <xdr:cNvGrpSpPr/>
        </xdr:nvGrpSpPr>
        <xdr:grpSpPr>
          <a:xfrm>
            <a:off x="6100234" y="2692400"/>
            <a:ext cx="1820333" cy="640080"/>
            <a:chOff x="6096435" y="2661356"/>
            <a:chExt cx="1819247" cy="632915"/>
          </a:xfrm>
        </xdr:grpSpPr>
        <xdr:sp macro="" textlink="">
          <xdr:nvSpPr>
            <xdr:cNvPr id="92" name="Rounded Rectangle 91">
              <a:extLst>
                <a:ext uri="{FF2B5EF4-FFF2-40B4-BE49-F238E27FC236}">
                  <a16:creationId xmlns:a16="http://schemas.microsoft.com/office/drawing/2014/main" id="{BD2F74AC-AC76-934A-5483-1AF0D38EA610}"/>
                </a:ext>
              </a:extLst>
            </xdr:cNvPr>
            <xdr:cNvSpPr/>
          </xdr:nvSpPr>
          <xdr:spPr>
            <a:xfrm>
              <a:off x="6096435" y="2661356"/>
              <a:ext cx="1819247" cy="63291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3" name="Rounded Rectangle 92">
              <a:extLst>
                <a:ext uri="{FF2B5EF4-FFF2-40B4-BE49-F238E27FC236}">
                  <a16:creationId xmlns:a16="http://schemas.microsoft.com/office/drawing/2014/main" id="{3CAA1197-25E4-4446-89B6-24AB8B0E01AC}"/>
                </a:ext>
              </a:extLst>
            </xdr:cNvPr>
            <xdr:cNvSpPr/>
          </xdr:nvSpPr>
          <xdr:spPr>
            <a:xfrm>
              <a:off x="6234801" y="2778336"/>
              <a:ext cx="371873" cy="401624"/>
            </a:xfrm>
            <a:prstGeom prst="roundRect">
              <a:avLst/>
            </a:prstGeom>
            <a:gradFill>
              <a:gsLst>
                <a:gs pos="0">
                  <a:srgbClr val="BA8C0E">
                    <a:lumMod val="67000"/>
                  </a:srgbClr>
                </a:gs>
                <a:gs pos="99000">
                  <a:srgbClr val="FFFF00"/>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97" name="Graphic 96" descr="City with solid fill">
              <a:extLst>
                <a:ext uri="{FF2B5EF4-FFF2-40B4-BE49-F238E27FC236}">
                  <a16:creationId xmlns:a16="http://schemas.microsoft.com/office/drawing/2014/main" id="{BFC15DB4-72EC-032B-4E9B-32A907EA8E8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00504" y="2859415"/>
              <a:ext cx="240467" cy="239466"/>
            </a:xfrm>
            <a:prstGeom prst="rect">
              <a:avLst/>
            </a:prstGeom>
          </xdr:spPr>
        </xdr:pic>
      </xdr:grpSp>
      <xdr:grpSp>
        <xdr:nvGrpSpPr>
          <xdr:cNvPr id="101" name="Group 100">
            <a:extLst>
              <a:ext uri="{FF2B5EF4-FFF2-40B4-BE49-F238E27FC236}">
                <a16:creationId xmlns:a16="http://schemas.microsoft.com/office/drawing/2014/main" id="{7E8C4B73-43E1-14F7-F4F2-58ABC156D9F6}"/>
              </a:ext>
            </a:extLst>
          </xdr:cNvPr>
          <xdr:cNvGrpSpPr/>
        </xdr:nvGrpSpPr>
        <xdr:grpSpPr>
          <a:xfrm>
            <a:off x="6577951" y="2717800"/>
            <a:ext cx="1166338" cy="533401"/>
            <a:chOff x="6577951" y="2717800"/>
            <a:chExt cx="1166338" cy="533401"/>
          </a:xfrm>
        </xdr:grpSpPr>
        <xdr:sp macro="" textlink="Pivottables!$M$19">
          <xdr:nvSpPr>
            <xdr:cNvPr id="99" name="TextBox 98">
              <a:extLst>
                <a:ext uri="{FF2B5EF4-FFF2-40B4-BE49-F238E27FC236}">
                  <a16:creationId xmlns:a16="http://schemas.microsoft.com/office/drawing/2014/main" id="{12589988-8EFB-B845-A8B7-2461D63C0846}"/>
                </a:ext>
              </a:extLst>
            </xdr:cNvPr>
            <xdr:cNvSpPr txBox="1"/>
          </xdr:nvSpPr>
          <xdr:spPr>
            <a:xfrm>
              <a:off x="6640038" y="2717800"/>
              <a:ext cx="731497" cy="29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91C7C2-597A-CF42-9B16-4230B6388C4E}" type="TxLink">
                <a:rPr lang="en-US" sz="1200" b="0" i="0" u="none" strike="noStrike">
                  <a:ln>
                    <a:noFill/>
                  </a:ln>
                  <a:solidFill>
                    <a:schemeClr val="bg1"/>
                  </a:solidFill>
                  <a:latin typeface="Avenir Book" panose="02000503020000020003" pitchFamily="2" charset="0"/>
                  <a:ea typeface="+mn-ea"/>
                  <a:cs typeface="Calibri"/>
                </a:rPr>
                <a:pPr marL="0" indent="0"/>
                <a:t>Canada</a:t>
              </a:fld>
              <a:endParaRPr lang="en-GB" sz="2600" b="1">
                <a:ln>
                  <a:noFill/>
                </a:ln>
                <a:solidFill>
                  <a:schemeClr val="bg1"/>
                </a:solidFill>
                <a:latin typeface="Avenir Book" panose="02000503020000020003" pitchFamily="2" charset="0"/>
                <a:ea typeface="+mn-ea"/>
                <a:cs typeface="+mn-cs"/>
              </a:endParaRPr>
            </a:p>
          </xdr:txBody>
        </xdr:sp>
        <xdr:sp macro="" textlink="Pivottables!O19">
          <xdr:nvSpPr>
            <xdr:cNvPr id="100" name="TextBox 99">
              <a:extLst>
                <a:ext uri="{FF2B5EF4-FFF2-40B4-BE49-F238E27FC236}">
                  <a16:creationId xmlns:a16="http://schemas.microsoft.com/office/drawing/2014/main" id="{2D354765-3544-5441-B7A8-A6DBAAD3566F}"/>
                </a:ext>
              </a:extLst>
            </xdr:cNvPr>
            <xdr:cNvSpPr txBox="1"/>
          </xdr:nvSpPr>
          <xdr:spPr>
            <a:xfrm>
              <a:off x="6577951" y="2896034"/>
              <a:ext cx="1166338" cy="35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0FE36FC-83E9-934F-92F1-DBD11746BA32}" type="TxLink">
                <a:rPr lang="en-US" sz="1600" b="0" i="0" u="none" strike="noStrike">
                  <a:ln>
                    <a:noFill/>
                  </a:ln>
                  <a:solidFill>
                    <a:schemeClr val="bg1"/>
                  </a:solidFill>
                  <a:latin typeface="Avenir Book" panose="02000503020000020003" pitchFamily="2" charset="0"/>
                  <a:ea typeface="+mn-ea"/>
                  <a:cs typeface="Calibri"/>
                </a:rPr>
                <a:pPr marL="0" indent="0"/>
                <a:t> 135.984  </a:t>
              </a:fld>
              <a:endParaRPr lang="en-US" sz="1600" b="0" i="0" u="none" strike="noStrike">
                <a:ln>
                  <a:noFill/>
                </a:ln>
                <a:solidFill>
                  <a:schemeClr val="bg1"/>
                </a:solidFill>
                <a:latin typeface="Avenir Book" panose="02000503020000020003" pitchFamily="2" charset="0"/>
                <a:ea typeface="+mn-ea"/>
                <a:cs typeface="Calibri"/>
              </a:endParaRPr>
            </a:p>
          </xdr:txBody>
        </xdr:sp>
      </xdr:grpSp>
    </xdr:grpSp>
    <xdr:clientData/>
  </xdr:twoCellAnchor>
  <xdr:twoCellAnchor>
    <xdr:from>
      <xdr:col>18</xdr:col>
      <xdr:colOff>87125</xdr:colOff>
      <xdr:row>10</xdr:row>
      <xdr:rowOff>7652</xdr:rowOff>
    </xdr:from>
    <xdr:to>
      <xdr:col>20</xdr:col>
      <xdr:colOff>255896</xdr:colOff>
      <xdr:row>13</xdr:row>
      <xdr:rowOff>38133</xdr:rowOff>
    </xdr:to>
    <xdr:grpSp>
      <xdr:nvGrpSpPr>
        <xdr:cNvPr id="103" name="Group 102">
          <a:extLst>
            <a:ext uri="{FF2B5EF4-FFF2-40B4-BE49-F238E27FC236}">
              <a16:creationId xmlns:a16="http://schemas.microsoft.com/office/drawing/2014/main" id="{4FDB183A-13DE-A84D-B680-C1F85369F04C}"/>
            </a:ext>
          </a:extLst>
        </xdr:cNvPr>
        <xdr:cNvGrpSpPr/>
      </xdr:nvGrpSpPr>
      <xdr:grpSpPr>
        <a:xfrm>
          <a:off x="14946125" y="2039652"/>
          <a:ext cx="1819771" cy="640081"/>
          <a:chOff x="6100234" y="2692400"/>
          <a:chExt cx="1820333" cy="640080"/>
        </a:xfrm>
      </xdr:grpSpPr>
      <xdr:grpSp>
        <xdr:nvGrpSpPr>
          <xdr:cNvPr id="104" name="Group 103">
            <a:extLst>
              <a:ext uri="{FF2B5EF4-FFF2-40B4-BE49-F238E27FC236}">
                <a16:creationId xmlns:a16="http://schemas.microsoft.com/office/drawing/2014/main" id="{4F687F95-CC79-75BE-6590-A8024CB906DB}"/>
              </a:ext>
            </a:extLst>
          </xdr:cNvPr>
          <xdr:cNvGrpSpPr/>
        </xdr:nvGrpSpPr>
        <xdr:grpSpPr>
          <a:xfrm>
            <a:off x="6100234" y="2692400"/>
            <a:ext cx="1820333" cy="640080"/>
            <a:chOff x="6096435" y="2661356"/>
            <a:chExt cx="1819247" cy="632915"/>
          </a:xfrm>
        </xdr:grpSpPr>
        <xdr:sp macro="" textlink="">
          <xdr:nvSpPr>
            <xdr:cNvPr id="108" name="Rounded Rectangle 107">
              <a:extLst>
                <a:ext uri="{FF2B5EF4-FFF2-40B4-BE49-F238E27FC236}">
                  <a16:creationId xmlns:a16="http://schemas.microsoft.com/office/drawing/2014/main" id="{1B82A6BF-3B3D-A780-4AB4-1A43A192AA01}"/>
                </a:ext>
              </a:extLst>
            </xdr:cNvPr>
            <xdr:cNvSpPr/>
          </xdr:nvSpPr>
          <xdr:spPr>
            <a:xfrm>
              <a:off x="6096435" y="2661356"/>
              <a:ext cx="1819247" cy="63291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9" name="Rounded Rectangle 108">
              <a:extLst>
                <a:ext uri="{FF2B5EF4-FFF2-40B4-BE49-F238E27FC236}">
                  <a16:creationId xmlns:a16="http://schemas.microsoft.com/office/drawing/2014/main" id="{017D72B3-E4A7-96E0-89C6-2F8F7CF78C20}"/>
                </a:ext>
              </a:extLst>
            </xdr:cNvPr>
            <xdr:cNvSpPr/>
          </xdr:nvSpPr>
          <xdr:spPr>
            <a:xfrm>
              <a:off x="6234801" y="2778336"/>
              <a:ext cx="371873" cy="401624"/>
            </a:xfrm>
            <a:prstGeom prst="roundRect">
              <a:avLst/>
            </a:prstGeom>
            <a:gradFill>
              <a:gsLst>
                <a:gs pos="100000">
                  <a:srgbClr val="00B0F0"/>
                </a:gs>
                <a:gs pos="15000">
                  <a:srgbClr val="0070C0">
                    <a:lumMod val="81000"/>
                  </a:srgb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10" name="Graphic 109" descr="City with solid fill">
              <a:extLst>
                <a:ext uri="{FF2B5EF4-FFF2-40B4-BE49-F238E27FC236}">
                  <a16:creationId xmlns:a16="http://schemas.microsoft.com/office/drawing/2014/main" id="{84EF70FE-E59F-0F8C-B9F5-5F9F9ADF917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00504" y="2859415"/>
              <a:ext cx="240467" cy="239466"/>
            </a:xfrm>
            <a:prstGeom prst="rect">
              <a:avLst/>
            </a:prstGeom>
          </xdr:spPr>
        </xdr:pic>
      </xdr:grpSp>
      <xdr:grpSp>
        <xdr:nvGrpSpPr>
          <xdr:cNvPr id="105" name="Group 104">
            <a:extLst>
              <a:ext uri="{FF2B5EF4-FFF2-40B4-BE49-F238E27FC236}">
                <a16:creationId xmlns:a16="http://schemas.microsoft.com/office/drawing/2014/main" id="{308D3864-D8E9-26D5-3FD8-74C66EA7F3AE}"/>
              </a:ext>
            </a:extLst>
          </xdr:cNvPr>
          <xdr:cNvGrpSpPr/>
        </xdr:nvGrpSpPr>
        <xdr:grpSpPr>
          <a:xfrm>
            <a:off x="6577951" y="2717800"/>
            <a:ext cx="1166338" cy="533401"/>
            <a:chOff x="6577951" y="2717800"/>
            <a:chExt cx="1166338" cy="533401"/>
          </a:xfrm>
        </xdr:grpSpPr>
        <xdr:sp macro="" textlink="Pivottables!M21">
          <xdr:nvSpPr>
            <xdr:cNvPr id="106" name="TextBox 105">
              <a:extLst>
                <a:ext uri="{FF2B5EF4-FFF2-40B4-BE49-F238E27FC236}">
                  <a16:creationId xmlns:a16="http://schemas.microsoft.com/office/drawing/2014/main" id="{5C887942-BF21-0918-C80F-6965C7F0A76B}"/>
                </a:ext>
              </a:extLst>
            </xdr:cNvPr>
            <xdr:cNvSpPr txBox="1"/>
          </xdr:nvSpPr>
          <xdr:spPr>
            <a:xfrm>
              <a:off x="6640038" y="2717800"/>
              <a:ext cx="731497" cy="29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A2389DD-F2A4-DC40-8EE6-3634040BE72C}" type="TxLink">
                <a:rPr lang="en-US" sz="1200" b="0" i="0" u="none" strike="noStrike">
                  <a:ln>
                    <a:noFill/>
                  </a:ln>
                  <a:solidFill>
                    <a:srgbClr val="FFFFFF"/>
                  </a:solidFill>
                  <a:latin typeface="Avenir Book"/>
                  <a:ea typeface="+mn-ea"/>
                  <a:cs typeface="Calibri"/>
                </a:rPr>
                <a:pPr marL="0" indent="0"/>
                <a:t>Russia</a:t>
              </a:fld>
              <a:endParaRPr lang="en-GB" sz="2600" b="1">
                <a:ln>
                  <a:noFill/>
                </a:ln>
                <a:solidFill>
                  <a:schemeClr val="bg1"/>
                </a:solidFill>
                <a:latin typeface="Avenir Book" panose="02000503020000020003" pitchFamily="2" charset="0"/>
                <a:ea typeface="+mn-ea"/>
                <a:cs typeface="+mn-cs"/>
              </a:endParaRPr>
            </a:p>
          </xdr:txBody>
        </xdr:sp>
        <xdr:sp macro="" textlink="Pivottables!O21">
          <xdr:nvSpPr>
            <xdr:cNvPr id="107" name="TextBox 106">
              <a:extLst>
                <a:ext uri="{FF2B5EF4-FFF2-40B4-BE49-F238E27FC236}">
                  <a16:creationId xmlns:a16="http://schemas.microsoft.com/office/drawing/2014/main" id="{DFD2AA0C-7398-7119-53AA-6A6987A9E4F2}"/>
                </a:ext>
              </a:extLst>
            </xdr:cNvPr>
            <xdr:cNvSpPr txBox="1"/>
          </xdr:nvSpPr>
          <xdr:spPr>
            <a:xfrm>
              <a:off x="6577951" y="2896034"/>
              <a:ext cx="1166338" cy="35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6BEF7B-52F7-DA49-A18A-B14DBA532737}" type="TxLink">
                <a:rPr lang="en-US" sz="1600" b="0" i="0" u="none" strike="noStrike">
                  <a:ln>
                    <a:noFill/>
                  </a:ln>
                  <a:solidFill>
                    <a:srgbClr val="FFFFFF"/>
                  </a:solidFill>
                  <a:latin typeface="Avenir Book"/>
                  <a:ea typeface="+mn-ea"/>
                  <a:cs typeface="Calibri"/>
                </a:rPr>
                <a:pPr marL="0" indent="0"/>
                <a:t> 231.288  </a:t>
              </a:fld>
              <a:endParaRPr lang="en-US" sz="1600" b="0" i="0" u="none" strike="noStrike">
                <a:ln>
                  <a:noFill/>
                </a:ln>
                <a:solidFill>
                  <a:schemeClr val="bg1"/>
                </a:solidFill>
                <a:latin typeface="Avenir Book" panose="02000503020000020003" pitchFamily="2" charset="0"/>
                <a:ea typeface="+mn-ea"/>
                <a:cs typeface="Calibri"/>
              </a:endParaRPr>
            </a:p>
          </xdr:txBody>
        </xdr:sp>
      </xdr:grpSp>
    </xdr:grpSp>
    <xdr:clientData/>
  </xdr:twoCellAnchor>
  <xdr:twoCellAnchor>
    <xdr:from>
      <xdr:col>5</xdr:col>
      <xdr:colOff>785284</xdr:colOff>
      <xdr:row>20</xdr:row>
      <xdr:rowOff>96369</xdr:rowOff>
    </xdr:from>
    <xdr:to>
      <xdr:col>8</xdr:col>
      <xdr:colOff>132852</xdr:colOff>
      <xdr:row>23</xdr:row>
      <xdr:rowOff>126850</xdr:rowOff>
    </xdr:to>
    <xdr:grpSp>
      <xdr:nvGrpSpPr>
        <xdr:cNvPr id="111" name="Group 110">
          <a:extLst>
            <a:ext uri="{FF2B5EF4-FFF2-40B4-BE49-F238E27FC236}">
              <a16:creationId xmlns:a16="http://schemas.microsoft.com/office/drawing/2014/main" id="{A1B90CEF-B607-ED45-A07E-18C9547CF873}"/>
            </a:ext>
          </a:extLst>
        </xdr:cNvPr>
        <xdr:cNvGrpSpPr/>
      </xdr:nvGrpSpPr>
      <xdr:grpSpPr>
        <a:xfrm>
          <a:off x="4912784" y="4160369"/>
          <a:ext cx="1824068" cy="640081"/>
          <a:chOff x="6100234" y="2692400"/>
          <a:chExt cx="1820333" cy="640080"/>
        </a:xfrm>
      </xdr:grpSpPr>
      <xdr:grpSp>
        <xdr:nvGrpSpPr>
          <xdr:cNvPr id="112" name="Group 111">
            <a:extLst>
              <a:ext uri="{FF2B5EF4-FFF2-40B4-BE49-F238E27FC236}">
                <a16:creationId xmlns:a16="http://schemas.microsoft.com/office/drawing/2014/main" id="{9B3E3A4B-90E6-2EC0-A368-D06992E5E86F}"/>
              </a:ext>
            </a:extLst>
          </xdr:cNvPr>
          <xdr:cNvGrpSpPr/>
        </xdr:nvGrpSpPr>
        <xdr:grpSpPr>
          <a:xfrm>
            <a:off x="6100234" y="2692400"/>
            <a:ext cx="1820333" cy="640080"/>
            <a:chOff x="6096435" y="2661356"/>
            <a:chExt cx="1819247" cy="632915"/>
          </a:xfrm>
        </xdr:grpSpPr>
        <xdr:sp macro="" textlink="">
          <xdr:nvSpPr>
            <xdr:cNvPr id="116" name="Rounded Rectangle 115">
              <a:extLst>
                <a:ext uri="{FF2B5EF4-FFF2-40B4-BE49-F238E27FC236}">
                  <a16:creationId xmlns:a16="http://schemas.microsoft.com/office/drawing/2014/main" id="{8ADA8A31-3A88-3206-A724-B732E85E7F4D}"/>
                </a:ext>
              </a:extLst>
            </xdr:cNvPr>
            <xdr:cNvSpPr/>
          </xdr:nvSpPr>
          <xdr:spPr>
            <a:xfrm>
              <a:off x="6096435" y="2661356"/>
              <a:ext cx="1819247" cy="63291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7" name="Rounded Rectangle 116">
              <a:extLst>
                <a:ext uri="{FF2B5EF4-FFF2-40B4-BE49-F238E27FC236}">
                  <a16:creationId xmlns:a16="http://schemas.microsoft.com/office/drawing/2014/main" id="{C4556F5E-410B-B75D-4CEE-D65EABF61701}"/>
                </a:ext>
              </a:extLst>
            </xdr:cNvPr>
            <xdr:cNvSpPr/>
          </xdr:nvSpPr>
          <xdr:spPr>
            <a:xfrm>
              <a:off x="6234801" y="2778336"/>
              <a:ext cx="371873" cy="401624"/>
            </a:xfrm>
            <a:prstGeom prst="roundRect">
              <a:avLst/>
            </a:prstGeom>
            <a:gradFill>
              <a:gsLst>
                <a:gs pos="0">
                  <a:srgbClr val="00B0F0">
                    <a:lumMod val="53000"/>
                  </a:srgbClr>
                </a:gs>
                <a:gs pos="99000">
                  <a:srgbClr val="00FFF8"/>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18" name="Graphic 117" descr="City with solid fill">
              <a:extLst>
                <a:ext uri="{FF2B5EF4-FFF2-40B4-BE49-F238E27FC236}">
                  <a16:creationId xmlns:a16="http://schemas.microsoft.com/office/drawing/2014/main" id="{1C184C3B-DB76-9DC9-00F8-7AA50D21EA8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00504" y="2859415"/>
              <a:ext cx="240467" cy="239466"/>
            </a:xfrm>
            <a:prstGeom prst="rect">
              <a:avLst/>
            </a:prstGeom>
          </xdr:spPr>
        </xdr:pic>
      </xdr:grpSp>
      <xdr:grpSp>
        <xdr:nvGrpSpPr>
          <xdr:cNvPr id="113" name="Group 112">
            <a:extLst>
              <a:ext uri="{FF2B5EF4-FFF2-40B4-BE49-F238E27FC236}">
                <a16:creationId xmlns:a16="http://schemas.microsoft.com/office/drawing/2014/main" id="{D750D7BB-AF4C-90DF-92E0-095E66DFAF0A}"/>
              </a:ext>
            </a:extLst>
          </xdr:cNvPr>
          <xdr:cNvGrpSpPr/>
        </xdr:nvGrpSpPr>
        <xdr:grpSpPr>
          <a:xfrm>
            <a:off x="6577951" y="2717800"/>
            <a:ext cx="1166338" cy="533401"/>
            <a:chOff x="6577951" y="2717800"/>
            <a:chExt cx="1166338" cy="533401"/>
          </a:xfrm>
        </xdr:grpSpPr>
        <xdr:sp macro="" textlink="Pivottables!M23">
          <xdr:nvSpPr>
            <xdr:cNvPr id="114" name="TextBox 113">
              <a:extLst>
                <a:ext uri="{FF2B5EF4-FFF2-40B4-BE49-F238E27FC236}">
                  <a16:creationId xmlns:a16="http://schemas.microsoft.com/office/drawing/2014/main" id="{D3F8A4F8-B1E4-F3D9-E7D4-6C7D5BEA8C24}"/>
                </a:ext>
              </a:extLst>
            </xdr:cNvPr>
            <xdr:cNvSpPr txBox="1"/>
          </xdr:nvSpPr>
          <xdr:spPr>
            <a:xfrm>
              <a:off x="6640038" y="2717800"/>
              <a:ext cx="731497" cy="29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1992EB2-2DF5-0C44-BE75-045813C506D2}" type="TxLink">
                <a:rPr lang="en-US" sz="1200" b="0" i="0" u="none" strike="noStrike">
                  <a:ln>
                    <a:noFill/>
                  </a:ln>
                  <a:solidFill>
                    <a:srgbClr val="FFFFFF"/>
                  </a:solidFill>
                  <a:latin typeface="Avenir Book"/>
                  <a:ea typeface="+mn-ea"/>
                  <a:cs typeface="Calibri"/>
                </a:rPr>
                <a:pPr marL="0" indent="0"/>
                <a:t>USA</a:t>
              </a:fld>
              <a:endParaRPr lang="en-GB" sz="2600" b="1">
                <a:ln>
                  <a:noFill/>
                </a:ln>
                <a:solidFill>
                  <a:schemeClr val="bg1"/>
                </a:solidFill>
                <a:latin typeface="Avenir Book" panose="02000503020000020003" pitchFamily="2" charset="0"/>
                <a:ea typeface="+mn-ea"/>
                <a:cs typeface="+mn-cs"/>
              </a:endParaRPr>
            </a:p>
          </xdr:txBody>
        </xdr:sp>
        <xdr:sp macro="" textlink="Pivottables!O23">
          <xdr:nvSpPr>
            <xdr:cNvPr id="115" name="TextBox 114">
              <a:extLst>
                <a:ext uri="{FF2B5EF4-FFF2-40B4-BE49-F238E27FC236}">
                  <a16:creationId xmlns:a16="http://schemas.microsoft.com/office/drawing/2014/main" id="{32AB4EC6-D4EA-44D4-1082-7D2C7DECE261}"/>
                </a:ext>
              </a:extLst>
            </xdr:cNvPr>
            <xdr:cNvSpPr txBox="1"/>
          </xdr:nvSpPr>
          <xdr:spPr>
            <a:xfrm>
              <a:off x="6577951" y="2896034"/>
              <a:ext cx="1166338" cy="35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DD6D4E4-12BA-6C45-92B2-9FBEE17E8B44}" type="TxLink">
                <a:rPr lang="en-US" sz="1600" b="0" i="0" u="none" strike="noStrike">
                  <a:ln>
                    <a:noFill/>
                  </a:ln>
                  <a:solidFill>
                    <a:srgbClr val="FFFFFF"/>
                  </a:solidFill>
                  <a:latin typeface="Avenir Book"/>
                  <a:ea typeface="+mn-ea"/>
                  <a:cs typeface="Calibri"/>
                </a:rPr>
                <a:pPr marL="0" indent="0"/>
                <a:t> 238.460  </a:t>
              </a:fld>
              <a:endParaRPr lang="en-US" sz="1600" b="0" i="0" u="none" strike="noStrike">
                <a:ln>
                  <a:noFill/>
                </a:ln>
                <a:solidFill>
                  <a:schemeClr val="bg1"/>
                </a:solidFill>
                <a:latin typeface="Avenir Book" panose="02000503020000020003" pitchFamily="2" charset="0"/>
                <a:ea typeface="+mn-ea"/>
                <a:cs typeface="Calibri"/>
              </a:endParaRPr>
            </a:p>
          </xdr:txBody>
        </xdr:sp>
      </xdr:grpSp>
    </xdr:grpSp>
    <xdr:clientData/>
  </xdr:twoCellAnchor>
  <xdr:twoCellAnchor>
    <xdr:from>
      <xdr:col>14</xdr:col>
      <xdr:colOff>729166</xdr:colOff>
      <xdr:row>20</xdr:row>
      <xdr:rowOff>189945</xdr:rowOff>
    </xdr:from>
    <xdr:to>
      <xdr:col>17</xdr:col>
      <xdr:colOff>73560</xdr:colOff>
      <xdr:row>24</xdr:row>
      <xdr:rowOff>19896</xdr:rowOff>
    </xdr:to>
    <xdr:grpSp>
      <xdr:nvGrpSpPr>
        <xdr:cNvPr id="119" name="Group 118">
          <a:extLst>
            <a:ext uri="{FF2B5EF4-FFF2-40B4-BE49-F238E27FC236}">
              <a16:creationId xmlns:a16="http://schemas.microsoft.com/office/drawing/2014/main" id="{57E0B8FF-ED48-EE4E-BC25-52B30A40171B}"/>
            </a:ext>
          </a:extLst>
        </xdr:cNvPr>
        <xdr:cNvGrpSpPr/>
      </xdr:nvGrpSpPr>
      <xdr:grpSpPr>
        <a:xfrm>
          <a:off x="12286166" y="4253945"/>
          <a:ext cx="1820894" cy="642751"/>
          <a:chOff x="6100234" y="2692400"/>
          <a:chExt cx="1820333" cy="640080"/>
        </a:xfrm>
      </xdr:grpSpPr>
      <xdr:grpSp>
        <xdr:nvGrpSpPr>
          <xdr:cNvPr id="120" name="Group 119">
            <a:extLst>
              <a:ext uri="{FF2B5EF4-FFF2-40B4-BE49-F238E27FC236}">
                <a16:creationId xmlns:a16="http://schemas.microsoft.com/office/drawing/2014/main" id="{5B031F55-BEE8-82BB-343C-882300243661}"/>
              </a:ext>
            </a:extLst>
          </xdr:cNvPr>
          <xdr:cNvGrpSpPr/>
        </xdr:nvGrpSpPr>
        <xdr:grpSpPr>
          <a:xfrm>
            <a:off x="6100234" y="2692400"/>
            <a:ext cx="1820333" cy="640080"/>
            <a:chOff x="6096435" y="2661356"/>
            <a:chExt cx="1819247" cy="632915"/>
          </a:xfrm>
        </xdr:grpSpPr>
        <xdr:sp macro="" textlink="">
          <xdr:nvSpPr>
            <xdr:cNvPr id="124" name="Rounded Rectangle 123">
              <a:extLst>
                <a:ext uri="{FF2B5EF4-FFF2-40B4-BE49-F238E27FC236}">
                  <a16:creationId xmlns:a16="http://schemas.microsoft.com/office/drawing/2014/main" id="{EFA9EFE6-D855-0EB5-51A0-4762443A9410}"/>
                </a:ext>
              </a:extLst>
            </xdr:cNvPr>
            <xdr:cNvSpPr/>
          </xdr:nvSpPr>
          <xdr:spPr>
            <a:xfrm>
              <a:off x="6096435" y="2661356"/>
              <a:ext cx="1819247" cy="63291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5" name="Rounded Rectangle 124">
              <a:extLst>
                <a:ext uri="{FF2B5EF4-FFF2-40B4-BE49-F238E27FC236}">
                  <a16:creationId xmlns:a16="http://schemas.microsoft.com/office/drawing/2014/main" id="{1DFAC8DB-1BAA-DA77-ED88-149901B485C6}"/>
                </a:ext>
              </a:extLst>
            </xdr:cNvPr>
            <xdr:cNvSpPr/>
          </xdr:nvSpPr>
          <xdr:spPr>
            <a:xfrm>
              <a:off x="6234801" y="2778336"/>
              <a:ext cx="371873" cy="401624"/>
            </a:xfrm>
            <a:prstGeom prst="roundRect">
              <a:avLst/>
            </a:prstGeom>
            <a:gradFill>
              <a:gsLst>
                <a:gs pos="100000">
                  <a:srgbClr val="BC5561">
                    <a:lumMod val="70000"/>
                  </a:srgbClr>
                </a:gs>
                <a:gs pos="14000">
                  <a:srgbClr val="FF0000">
                    <a:lumMod val="77000"/>
                  </a:srgb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26" name="Graphic 125" descr="City with solid fill">
              <a:extLst>
                <a:ext uri="{FF2B5EF4-FFF2-40B4-BE49-F238E27FC236}">
                  <a16:creationId xmlns:a16="http://schemas.microsoft.com/office/drawing/2014/main" id="{F0219EE1-BA8A-4968-E491-547F730AE81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00504" y="2859415"/>
              <a:ext cx="240467" cy="239466"/>
            </a:xfrm>
            <a:prstGeom prst="rect">
              <a:avLst/>
            </a:prstGeom>
          </xdr:spPr>
        </xdr:pic>
      </xdr:grpSp>
      <xdr:grpSp>
        <xdr:nvGrpSpPr>
          <xdr:cNvPr id="121" name="Group 120">
            <a:extLst>
              <a:ext uri="{FF2B5EF4-FFF2-40B4-BE49-F238E27FC236}">
                <a16:creationId xmlns:a16="http://schemas.microsoft.com/office/drawing/2014/main" id="{6C1EDD0A-EE65-309C-76C0-60EA52BC0E69}"/>
              </a:ext>
            </a:extLst>
          </xdr:cNvPr>
          <xdr:cNvGrpSpPr/>
        </xdr:nvGrpSpPr>
        <xdr:grpSpPr>
          <a:xfrm>
            <a:off x="6577951" y="2717800"/>
            <a:ext cx="1166338" cy="533401"/>
            <a:chOff x="6577951" y="2717800"/>
            <a:chExt cx="1166338" cy="533401"/>
          </a:xfrm>
        </xdr:grpSpPr>
        <xdr:sp macro="" textlink="Pivottables!M20">
          <xdr:nvSpPr>
            <xdr:cNvPr id="122" name="TextBox 121">
              <a:extLst>
                <a:ext uri="{FF2B5EF4-FFF2-40B4-BE49-F238E27FC236}">
                  <a16:creationId xmlns:a16="http://schemas.microsoft.com/office/drawing/2014/main" id="{F6E7F1DA-FE2A-F4D7-7DDF-D1485B807238}"/>
                </a:ext>
              </a:extLst>
            </xdr:cNvPr>
            <xdr:cNvSpPr txBox="1"/>
          </xdr:nvSpPr>
          <xdr:spPr>
            <a:xfrm>
              <a:off x="6640038" y="2717800"/>
              <a:ext cx="731497" cy="29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2DA39C-DD42-4944-A490-D76FBF6D4362}" type="TxLink">
                <a:rPr lang="en-US" sz="1200" b="0" i="0" u="none" strike="noStrike">
                  <a:ln>
                    <a:noFill/>
                  </a:ln>
                  <a:solidFill>
                    <a:srgbClr val="FFFFFF"/>
                  </a:solidFill>
                  <a:latin typeface="Avenir Book"/>
                  <a:ea typeface="+mn-ea"/>
                  <a:cs typeface="Calibri"/>
                </a:rPr>
                <a:pPr marL="0" indent="0"/>
                <a:t>Egypt</a:t>
              </a:fld>
              <a:endParaRPr lang="en-GB" sz="2600" b="1">
                <a:ln>
                  <a:noFill/>
                </a:ln>
                <a:solidFill>
                  <a:schemeClr val="bg1"/>
                </a:solidFill>
                <a:latin typeface="Avenir Book" panose="02000503020000020003" pitchFamily="2" charset="0"/>
                <a:ea typeface="+mn-ea"/>
                <a:cs typeface="+mn-cs"/>
              </a:endParaRPr>
            </a:p>
          </xdr:txBody>
        </xdr:sp>
        <xdr:sp macro="" textlink="Pivottables!O20">
          <xdr:nvSpPr>
            <xdr:cNvPr id="123" name="TextBox 122">
              <a:extLst>
                <a:ext uri="{FF2B5EF4-FFF2-40B4-BE49-F238E27FC236}">
                  <a16:creationId xmlns:a16="http://schemas.microsoft.com/office/drawing/2014/main" id="{EEEF447D-409F-B9FF-9DD8-17C545ADC434}"/>
                </a:ext>
              </a:extLst>
            </xdr:cNvPr>
            <xdr:cNvSpPr txBox="1"/>
          </xdr:nvSpPr>
          <xdr:spPr>
            <a:xfrm>
              <a:off x="6577951" y="2896034"/>
              <a:ext cx="1166338" cy="35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5614E5-49A3-5D48-9F26-31A6185B0678}" type="TxLink">
                <a:rPr lang="en-US" sz="1600" b="0" i="0" u="none" strike="noStrike">
                  <a:ln>
                    <a:noFill/>
                  </a:ln>
                  <a:solidFill>
                    <a:srgbClr val="FFFFFF"/>
                  </a:solidFill>
                  <a:latin typeface="Avenir Book"/>
                  <a:ea typeface="+mn-ea"/>
                  <a:cs typeface="Calibri"/>
                </a:rPr>
                <a:pPr marL="0" indent="0"/>
                <a:t> 342.724  </a:t>
              </a:fld>
              <a:endParaRPr lang="en-US" sz="1600" b="0" i="0" u="none" strike="noStrike">
                <a:ln>
                  <a:noFill/>
                </a:ln>
                <a:solidFill>
                  <a:schemeClr val="bg1"/>
                </a:solidFill>
                <a:latin typeface="Avenir Book" panose="02000503020000020003" pitchFamily="2" charset="0"/>
                <a:ea typeface="+mn-ea"/>
                <a:cs typeface="Calibri"/>
              </a:endParaRPr>
            </a:p>
          </xdr:txBody>
        </xdr:sp>
      </xdr:grpSp>
    </xdr:grpSp>
    <xdr:clientData/>
  </xdr:twoCellAnchor>
  <xdr:twoCellAnchor>
    <xdr:from>
      <xdr:col>17</xdr:col>
      <xdr:colOff>243848</xdr:colOff>
      <xdr:row>15</xdr:row>
      <xdr:rowOff>200382</xdr:rowOff>
    </xdr:from>
    <xdr:to>
      <xdr:col>18</xdr:col>
      <xdr:colOff>49345</xdr:colOff>
      <xdr:row>18</xdr:row>
      <xdr:rowOff>41968</xdr:rowOff>
    </xdr:to>
    <xdr:grpSp>
      <xdr:nvGrpSpPr>
        <xdr:cNvPr id="801" name="Group 800">
          <a:extLst>
            <a:ext uri="{FF2B5EF4-FFF2-40B4-BE49-F238E27FC236}">
              <a16:creationId xmlns:a16="http://schemas.microsoft.com/office/drawing/2014/main" id="{2FB5CFEE-0C85-EA41-8D2B-00D1059CC633}"/>
            </a:ext>
          </a:extLst>
        </xdr:cNvPr>
        <xdr:cNvGrpSpPr/>
      </xdr:nvGrpSpPr>
      <xdr:grpSpPr>
        <a:xfrm>
          <a:off x="14277348" y="3248382"/>
          <a:ext cx="630997" cy="451186"/>
          <a:chOff x="5716831" y="6672191"/>
          <a:chExt cx="629279" cy="457658"/>
        </a:xfrm>
      </xdr:grpSpPr>
      <xdr:sp macro="" textlink="Pivottables!B21">
        <xdr:nvSpPr>
          <xdr:cNvPr id="797" name="TextBox 796">
            <a:extLst>
              <a:ext uri="{FF2B5EF4-FFF2-40B4-BE49-F238E27FC236}">
                <a16:creationId xmlns:a16="http://schemas.microsoft.com/office/drawing/2014/main" id="{15F1D2B6-8B1B-5398-0B8B-4D03A3614922}"/>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798" name="TextBox 797">
            <a:extLst>
              <a:ext uri="{FF2B5EF4-FFF2-40B4-BE49-F238E27FC236}">
                <a16:creationId xmlns:a16="http://schemas.microsoft.com/office/drawing/2014/main" id="{8F097810-AA03-DB4B-BEC1-4F9A91BCF26E}"/>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16</xdr:col>
      <xdr:colOff>756876</xdr:colOff>
      <xdr:row>14</xdr:row>
      <xdr:rowOff>109681</xdr:rowOff>
    </xdr:from>
    <xdr:to>
      <xdr:col>17</xdr:col>
      <xdr:colOff>562372</xdr:colOff>
      <xdr:row>16</xdr:row>
      <xdr:rowOff>155447</xdr:rowOff>
    </xdr:to>
    <xdr:grpSp>
      <xdr:nvGrpSpPr>
        <xdr:cNvPr id="802" name="Group 801">
          <a:extLst>
            <a:ext uri="{FF2B5EF4-FFF2-40B4-BE49-F238E27FC236}">
              <a16:creationId xmlns:a16="http://schemas.microsoft.com/office/drawing/2014/main" id="{B37817BF-5D2D-D346-E763-E84B3729C873}"/>
            </a:ext>
          </a:extLst>
        </xdr:cNvPr>
        <xdr:cNvGrpSpPr/>
      </xdr:nvGrpSpPr>
      <xdr:grpSpPr>
        <a:xfrm>
          <a:off x="13964876" y="2954481"/>
          <a:ext cx="630996" cy="452166"/>
          <a:chOff x="8275596" y="6856856"/>
          <a:chExt cx="629279" cy="457658"/>
        </a:xfrm>
      </xdr:grpSpPr>
      <xdr:sp macro="" textlink="Pivottables!C21">
        <xdr:nvSpPr>
          <xdr:cNvPr id="799" name="TextBox 798">
            <a:extLst>
              <a:ext uri="{FF2B5EF4-FFF2-40B4-BE49-F238E27FC236}">
                <a16:creationId xmlns:a16="http://schemas.microsoft.com/office/drawing/2014/main" id="{8D4D85D9-5929-E244-B640-24849A88DD8C}"/>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00" name="TextBox 799">
            <a:extLst>
              <a:ext uri="{FF2B5EF4-FFF2-40B4-BE49-F238E27FC236}">
                <a16:creationId xmlns:a16="http://schemas.microsoft.com/office/drawing/2014/main" id="{F953ECF5-7350-894F-8366-B85C8DD0A6B2}"/>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16</xdr:col>
      <xdr:colOff>767856</xdr:colOff>
      <xdr:row>15</xdr:row>
      <xdr:rowOff>7994</xdr:rowOff>
    </xdr:from>
    <xdr:to>
      <xdr:col>17</xdr:col>
      <xdr:colOff>573352</xdr:colOff>
      <xdr:row>17</xdr:row>
      <xdr:rowOff>53760</xdr:rowOff>
    </xdr:to>
    <xdr:grpSp>
      <xdr:nvGrpSpPr>
        <xdr:cNvPr id="803" name="Group 802">
          <a:extLst>
            <a:ext uri="{FF2B5EF4-FFF2-40B4-BE49-F238E27FC236}">
              <a16:creationId xmlns:a16="http://schemas.microsoft.com/office/drawing/2014/main" id="{915B057A-7113-154D-86BB-BD31BA37533F}"/>
            </a:ext>
          </a:extLst>
        </xdr:cNvPr>
        <xdr:cNvGrpSpPr/>
      </xdr:nvGrpSpPr>
      <xdr:grpSpPr>
        <a:xfrm>
          <a:off x="13975856" y="3055994"/>
          <a:ext cx="630996" cy="452166"/>
          <a:chOff x="5716831" y="6672191"/>
          <a:chExt cx="629279" cy="457658"/>
        </a:xfrm>
      </xdr:grpSpPr>
      <xdr:sp macro="" textlink="Pivottables!B21">
        <xdr:nvSpPr>
          <xdr:cNvPr id="804" name="TextBox 803">
            <a:extLst>
              <a:ext uri="{FF2B5EF4-FFF2-40B4-BE49-F238E27FC236}">
                <a16:creationId xmlns:a16="http://schemas.microsoft.com/office/drawing/2014/main" id="{84DF6D3F-4973-C363-1348-A0CBAEBA5DB1}"/>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05" name="TextBox 804">
            <a:extLst>
              <a:ext uri="{FF2B5EF4-FFF2-40B4-BE49-F238E27FC236}">
                <a16:creationId xmlns:a16="http://schemas.microsoft.com/office/drawing/2014/main" id="{B32EACA4-CEB2-B8CE-AF39-7AA9E2939064}"/>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148455</xdr:colOff>
      <xdr:row>16</xdr:row>
      <xdr:rowOff>195380</xdr:rowOff>
    </xdr:from>
    <xdr:to>
      <xdr:col>17</xdr:col>
      <xdr:colOff>778839</xdr:colOff>
      <xdr:row>19</xdr:row>
      <xdr:rowOff>36966</xdr:rowOff>
    </xdr:to>
    <xdr:grpSp>
      <xdr:nvGrpSpPr>
        <xdr:cNvPr id="806" name="Group 805">
          <a:extLst>
            <a:ext uri="{FF2B5EF4-FFF2-40B4-BE49-F238E27FC236}">
              <a16:creationId xmlns:a16="http://schemas.microsoft.com/office/drawing/2014/main" id="{2D5FEA8D-38F0-0141-BB69-BEBEE4371145}"/>
            </a:ext>
          </a:extLst>
        </xdr:cNvPr>
        <xdr:cNvGrpSpPr/>
      </xdr:nvGrpSpPr>
      <xdr:grpSpPr>
        <a:xfrm>
          <a:off x="14181955" y="3446580"/>
          <a:ext cx="630384" cy="451186"/>
          <a:chOff x="5716831" y="6672191"/>
          <a:chExt cx="629279" cy="457658"/>
        </a:xfrm>
      </xdr:grpSpPr>
      <xdr:sp macro="" textlink="Pivottables!B21">
        <xdr:nvSpPr>
          <xdr:cNvPr id="807" name="TextBox 806">
            <a:extLst>
              <a:ext uri="{FF2B5EF4-FFF2-40B4-BE49-F238E27FC236}">
                <a16:creationId xmlns:a16="http://schemas.microsoft.com/office/drawing/2014/main" id="{AD530001-1B40-F336-4077-925B94E8AF05}"/>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08" name="TextBox 807">
            <a:extLst>
              <a:ext uri="{FF2B5EF4-FFF2-40B4-BE49-F238E27FC236}">
                <a16:creationId xmlns:a16="http://schemas.microsoft.com/office/drawing/2014/main" id="{2B92D8EC-B754-7665-B959-ABB20E1998C2}"/>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244789</xdr:colOff>
      <xdr:row>15</xdr:row>
      <xdr:rowOff>8841</xdr:rowOff>
    </xdr:from>
    <xdr:to>
      <xdr:col>18</xdr:col>
      <xdr:colOff>49181</xdr:colOff>
      <xdr:row>17</xdr:row>
      <xdr:rowOff>52841</xdr:rowOff>
    </xdr:to>
    <xdr:grpSp>
      <xdr:nvGrpSpPr>
        <xdr:cNvPr id="809" name="Group 808">
          <a:extLst>
            <a:ext uri="{FF2B5EF4-FFF2-40B4-BE49-F238E27FC236}">
              <a16:creationId xmlns:a16="http://schemas.microsoft.com/office/drawing/2014/main" id="{F91740B7-FEDE-EF4E-8647-4F2768D1FF65}"/>
            </a:ext>
          </a:extLst>
        </xdr:cNvPr>
        <xdr:cNvGrpSpPr/>
      </xdr:nvGrpSpPr>
      <xdr:grpSpPr>
        <a:xfrm>
          <a:off x="14278289" y="3056841"/>
          <a:ext cx="629892" cy="450400"/>
          <a:chOff x="5716831" y="6672191"/>
          <a:chExt cx="629279" cy="457658"/>
        </a:xfrm>
      </xdr:grpSpPr>
      <xdr:sp macro="" textlink="Pivottables!B21">
        <xdr:nvSpPr>
          <xdr:cNvPr id="810" name="TextBox 809">
            <a:extLst>
              <a:ext uri="{FF2B5EF4-FFF2-40B4-BE49-F238E27FC236}">
                <a16:creationId xmlns:a16="http://schemas.microsoft.com/office/drawing/2014/main" id="{1341D493-B9B8-1D71-77C5-75F72FE04328}"/>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11" name="TextBox 810">
            <a:extLst>
              <a:ext uri="{FF2B5EF4-FFF2-40B4-BE49-F238E27FC236}">
                <a16:creationId xmlns:a16="http://schemas.microsoft.com/office/drawing/2014/main" id="{F2981665-D77D-9EB2-CA78-5BB85B025035}"/>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458443</xdr:colOff>
      <xdr:row>13</xdr:row>
      <xdr:rowOff>118639</xdr:rowOff>
    </xdr:from>
    <xdr:to>
      <xdr:col>18</xdr:col>
      <xdr:colOff>263938</xdr:colOff>
      <xdr:row>15</xdr:row>
      <xdr:rowOff>164405</xdr:rowOff>
    </xdr:to>
    <xdr:grpSp>
      <xdr:nvGrpSpPr>
        <xdr:cNvPr id="812" name="Group 811">
          <a:extLst>
            <a:ext uri="{FF2B5EF4-FFF2-40B4-BE49-F238E27FC236}">
              <a16:creationId xmlns:a16="http://schemas.microsoft.com/office/drawing/2014/main" id="{D5005AFB-A687-8B40-BFC7-6100644E20E1}"/>
            </a:ext>
          </a:extLst>
        </xdr:cNvPr>
        <xdr:cNvGrpSpPr/>
      </xdr:nvGrpSpPr>
      <xdr:grpSpPr>
        <a:xfrm>
          <a:off x="14491943" y="2760239"/>
          <a:ext cx="630995" cy="452166"/>
          <a:chOff x="5716831" y="6672191"/>
          <a:chExt cx="629279" cy="457658"/>
        </a:xfrm>
      </xdr:grpSpPr>
      <xdr:sp macro="" textlink="Pivottables!B21">
        <xdr:nvSpPr>
          <xdr:cNvPr id="813" name="TextBox 812">
            <a:extLst>
              <a:ext uri="{FF2B5EF4-FFF2-40B4-BE49-F238E27FC236}">
                <a16:creationId xmlns:a16="http://schemas.microsoft.com/office/drawing/2014/main" id="{72287AF6-9FBB-CFBC-BCEE-1A768643633A}"/>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14" name="TextBox 813">
            <a:extLst>
              <a:ext uri="{FF2B5EF4-FFF2-40B4-BE49-F238E27FC236}">
                <a16:creationId xmlns:a16="http://schemas.microsoft.com/office/drawing/2014/main" id="{84F3DB7D-9390-64C6-5E07-2E0ECF1DD630}"/>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447500</xdr:colOff>
      <xdr:row>14</xdr:row>
      <xdr:rowOff>114096</xdr:rowOff>
    </xdr:from>
    <xdr:to>
      <xdr:col>18</xdr:col>
      <xdr:colOff>252995</xdr:colOff>
      <xdr:row>16</xdr:row>
      <xdr:rowOff>159862</xdr:rowOff>
    </xdr:to>
    <xdr:grpSp>
      <xdr:nvGrpSpPr>
        <xdr:cNvPr id="815" name="Group 814">
          <a:extLst>
            <a:ext uri="{FF2B5EF4-FFF2-40B4-BE49-F238E27FC236}">
              <a16:creationId xmlns:a16="http://schemas.microsoft.com/office/drawing/2014/main" id="{0067ABB6-3A38-394B-AE91-C3C66BEED92D}"/>
            </a:ext>
          </a:extLst>
        </xdr:cNvPr>
        <xdr:cNvGrpSpPr/>
      </xdr:nvGrpSpPr>
      <xdr:grpSpPr>
        <a:xfrm>
          <a:off x="14481000" y="2958896"/>
          <a:ext cx="630995" cy="452166"/>
          <a:chOff x="5716831" y="6672191"/>
          <a:chExt cx="629279" cy="457658"/>
        </a:xfrm>
      </xdr:grpSpPr>
      <xdr:sp macro="" textlink="Pivottables!B21">
        <xdr:nvSpPr>
          <xdr:cNvPr id="816" name="TextBox 815">
            <a:extLst>
              <a:ext uri="{FF2B5EF4-FFF2-40B4-BE49-F238E27FC236}">
                <a16:creationId xmlns:a16="http://schemas.microsoft.com/office/drawing/2014/main" id="{F70BAFC0-2EF9-5995-E348-F93E99BCF8E5}"/>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17" name="TextBox 816">
            <a:extLst>
              <a:ext uri="{FF2B5EF4-FFF2-40B4-BE49-F238E27FC236}">
                <a16:creationId xmlns:a16="http://schemas.microsoft.com/office/drawing/2014/main" id="{4A06041A-A67D-EB49-7E33-CA9D5703E598}"/>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248710</xdr:colOff>
      <xdr:row>14</xdr:row>
      <xdr:rowOff>11547</xdr:rowOff>
    </xdr:from>
    <xdr:to>
      <xdr:col>18</xdr:col>
      <xdr:colOff>54205</xdr:colOff>
      <xdr:row>16</xdr:row>
      <xdr:rowOff>57313</xdr:rowOff>
    </xdr:to>
    <xdr:grpSp>
      <xdr:nvGrpSpPr>
        <xdr:cNvPr id="818" name="Group 817">
          <a:extLst>
            <a:ext uri="{FF2B5EF4-FFF2-40B4-BE49-F238E27FC236}">
              <a16:creationId xmlns:a16="http://schemas.microsoft.com/office/drawing/2014/main" id="{7A3CB4A9-DC90-9A44-8306-C90A61F4E83B}"/>
            </a:ext>
          </a:extLst>
        </xdr:cNvPr>
        <xdr:cNvGrpSpPr/>
      </xdr:nvGrpSpPr>
      <xdr:grpSpPr>
        <a:xfrm>
          <a:off x="14282210" y="2856347"/>
          <a:ext cx="630995" cy="452166"/>
          <a:chOff x="5716831" y="6672191"/>
          <a:chExt cx="629279" cy="457658"/>
        </a:xfrm>
      </xdr:grpSpPr>
      <xdr:sp macro="" textlink="Pivottables!B21">
        <xdr:nvSpPr>
          <xdr:cNvPr id="819" name="TextBox 818">
            <a:extLst>
              <a:ext uri="{FF2B5EF4-FFF2-40B4-BE49-F238E27FC236}">
                <a16:creationId xmlns:a16="http://schemas.microsoft.com/office/drawing/2014/main" id="{EFABC9B2-18B4-11AA-9D8D-0A6726223389}"/>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20" name="TextBox 819">
            <a:extLst>
              <a:ext uri="{FF2B5EF4-FFF2-40B4-BE49-F238E27FC236}">
                <a16:creationId xmlns:a16="http://schemas.microsoft.com/office/drawing/2014/main" id="{06B61DB7-07AF-803D-DB62-7BB766C3CA13}"/>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662460</xdr:colOff>
      <xdr:row>15</xdr:row>
      <xdr:rowOff>8771</xdr:rowOff>
    </xdr:from>
    <xdr:to>
      <xdr:col>18</xdr:col>
      <xdr:colOff>467955</xdr:colOff>
      <xdr:row>17</xdr:row>
      <xdr:rowOff>52771</xdr:rowOff>
    </xdr:to>
    <xdr:grpSp>
      <xdr:nvGrpSpPr>
        <xdr:cNvPr id="821" name="Group 820">
          <a:extLst>
            <a:ext uri="{FF2B5EF4-FFF2-40B4-BE49-F238E27FC236}">
              <a16:creationId xmlns:a16="http://schemas.microsoft.com/office/drawing/2014/main" id="{CFF398B4-4A7E-B14F-A5FE-929B57FFE20B}"/>
            </a:ext>
          </a:extLst>
        </xdr:cNvPr>
        <xdr:cNvGrpSpPr/>
      </xdr:nvGrpSpPr>
      <xdr:grpSpPr>
        <a:xfrm>
          <a:off x="14695960" y="3056771"/>
          <a:ext cx="630995" cy="450400"/>
          <a:chOff x="5716831" y="6672191"/>
          <a:chExt cx="629279" cy="457658"/>
        </a:xfrm>
      </xdr:grpSpPr>
      <xdr:sp macro="" textlink="Pivottables!B21">
        <xdr:nvSpPr>
          <xdr:cNvPr id="822" name="TextBox 821">
            <a:extLst>
              <a:ext uri="{FF2B5EF4-FFF2-40B4-BE49-F238E27FC236}">
                <a16:creationId xmlns:a16="http://schemas.microsoft.com/office/drawing/2014/main" id="{7FCBC021-81FB-77B5-21A8-A7C0A54F9A48}"/>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23" name="TextBox 822">
            <a:extLst>
              <a:ext uri="{FF2B5EF4-FFF2-40B4-BE49-F238E27FC236}">
                <a16:creationId xmlns:a16="http://schemas.microsoft.com/office/drawing/2014/main" id="{C9AA1E28-C451-0B3E-BEC2-0ACAE777B206}"/>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451420</xdr:colOff>
      <xdr:row>15</xdr:row>
      <xdr:rowOff>106317</xdr:rowOff>
    </xdr:from>
    <xdr:to>
      <xdr:col>18</xdr:col>
      <xdr:colOff>256915</xdr:colOff>
      <xdr:row>17</xdr:row>
      <xdr:rowOff>152083</xdr:rowOff>
    </xdr:to>
    <xdr:grpSp>
      <xdr:nvGrpSpPr>
        <xdr:cNvPr id="824" name="Group 823">
          <a:extLst>
            <a:ext uri="{FF2B5EF4-FFF2-40B4-BE49-F238E27FC236}">
              <a16:creationId xmlns:a16="http://schemas.microsoft.com/office/drawing/2014/main" id="{DD1B7D5C-8AFE-E54C-BE65-EC314FEECEC2}"/>
            </a:ext>
          </a:extLst>
        </xdr:cNvPr>
        <xdr:cNvGrpSpPr/>
      </xdr:nvGrpSpPr>
      <xdr:grpSpPr>
        <a:xfrm>
          <a:off x="14484920" y="3154317"/>
          <a:ext cx="630995" cy="452166"/>
          <a:chOff x="5716831" y="6672191"/>
          <a:chExt cx="629279" cy="457658"/>
        </a:xfrm>
      </xdr:grpSpPr>
      <xdr:sp macro="" textlink="Pivottables!B21">
        <xdr:nvSpPr>
          <xdr:cNvPr id="825" name="TextBox 824">
            <a:extLst>
              <a:ext uri="{FF2B5EF4-FFF2-40B4-BE49-F238E27FC236}">
                <a16:creationId xmlns:a16="http://schemas.microsoft.com/office/drawing/2014/main" id="{EB5F80BC-A2B1-587F-C4D6-6032160601DE}"/>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26" name="TextBox 825">
            <a:extLst>
              <a:ext uri="{FF2B5EF4-FFF2-40B4-BE49-F238E27FC236}">
                <a16:creationId xmlns:a16="http://schemas.microsoft.com/office/drawing/2014/main" id="{DA065162-4EDE-EDF8-A945-B76E561663CA}"/>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662093</xdr:colOff>
      <xdr:row>13</xdr:row>
      <xdr:rowOff>118108</xdr:rowOff>
    </xdr:from>
    <xdr:to>
      <xdr:col>18</xdr:col>
      <xdr:colOff>466485</xdr:colOff>
      <xdr:row>15</xdr:row>
      <xdr:rowOff>163874</xdr:rowOff>
    </xdr:to>
    <xdr:grpSp>
      <xdr:nvGrpSpPr>
        <xdr:cNvPr id="827" name="Group 826">
          <a:extLst>
            <a:ext uri="{FF2B5EF4-FFF2-40B4-BE49-F238E27FC236}">
              <a16:creationId xmlns:a16="http://schemas.microsoft.com/office/drawing/2014/main" id="{0455104A-E234-B94F-B40B-6BBF4790577E}"/>
            </a:ext>
          </a:extLst>
        </xdr:cNvPr>
        <xdr:cNvGrpSpPr/>
      </xdr:nvGrpSpPr>
      <xdr:grpSpPr>
        <a:xfrm>
          <a:off x="14695593" y="2759708"/>
          <a:ext cx="629892" cy="452166"/>
          <a:chOff x="5716831" y="6672191"/>
          <a:chExt cx="629279" cy="457658"/>
        </a:xfrm>
      </xdr:grpSpPr>
      <xdr:sp macro="" textlink="Pivottables!B21">
        <xdr:nvSpPr>
          <xdr:cNvPr id="828" name="TextBox 827">
            <a:extLst>
              <a:ext uri="{FF2B5EF4-FFF2-40B4-BE49-F238E27FC236}">
                <a16:creationId xmlns:a16="http://schemas.microsoft.com/office/drawing/2014/main" id="{C9DFCEA5-28AC-4F46-E8D1-631A354C9629}"/>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E8B8AE-E19B-104E-8A9D-DB71F30C6C46}" type="TxLink">
              <a:rPr lang="en-US" sz="2000" b="0" i="0" u="none" strike="noStrike">
                <a:solidFill>
                  <a:srgbClr val="02FF8F"/>
                </a:solidFill>
                <a:latin typeface="Calibri"/>
                <a:cs typeface="Calibri"/>
              </a:rPr>
              <a:pPr algn="ctr"/>
              <a:t> </a:t>
            </a:fld>
            <a:endParaRPr lang="en-GB" sz="1100"/>
          </a:p>
        </xdr:txBody>
      </xdr:sp>
      <xdr:sp macro="" textlink="Pivottables!D21">
        <xdr:nvSpPr>
          <xdr:cNvPr id="829" name="TextBox 828">
            <a:extLst>
              <a:ext uri="{FF2B5EF4-FFF2-40B4-BE49-F238E27FC236}">
                <a16:creationId xmlns:a16="http://schemas.microsoft.com/office/drawing/2014/main" id="{3ED60E4E-1297-D641-5924-1EABA42399B9}"/>
              </a:ext>
            </a:extLst>
          </xdr:cNvPr>
          <xdr:cNvSpPr txBox="1"/>
        </xdr:nvSpPr>
        <xdr:spPr>
          <a:xfrm>
            <a:off x="5716831" y="6672191"/>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15EFBCF-56FF-C24D-B9AE-1BB755F56203}"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17</xdr:col>
      <xdr:colOff>758182</xdr:colOff>
      <xdr:row>15</xdr:row>
      <xdr:rowOff>106904</xdr:rowOff>
    </xdr:from>
    <xdr:to>
      <xdr:col>18</xdr:col>
      <xdr:colOff>563679</xdr:colOff>
      <xdr:row>17</xdr:row>
      <xdr:rowOff>152670</xdr:rowOff>
    </xdr:to>
    <xdr:grpSp>
      <xdr:nvGrpSpPr>
        <xdr:cNvPr id="830" name="Group 829">
          <a:extLst>
            <a:ext uri="{FF2B5EF4-FFF2-40B4-BE49-F238E27FC236}">
              <a16:creationId xmlns:a16="http://schemas.microsoft.com/office/drawing/2014/main" id="{EFB8ECD1-EF07-FC4C-84A1-B923C89FF163}"/>
            </a:ext>
          </a:extLst>
        </xdr:cNvPr>
        <xdr:cNvGrpSpPr/>
      </xdr:nvGrpSpPr>
      <xdr:grpSpPr>
        <a:xfrm>
          <a:off x="14791682" y="3154904"/>
          <a:ext cx="630997" cy="452166"/>
          <a:chOff x="8275596" y="6856856"/>
          <a:chExt cx="629279" cy="457658"/>
        </a:xfrm>
      </xdr:grpSpPr>
      <xdr:sp macro="" textlink="Pivottables!C21">
        <xdr:nvSpPr>
          <xdr:cNvPr id="831" name="TextBox 830">
            <a:extLst>
              <a:ext uri="{FF2B5EF4-FFF2-40B4-BE49-F238E27FC236}">
                <a16:creationId xmlns:a16="http://schemas.microsoft.com/office/drawing/2014/main" id="{482014F0-DA40-B66C-2C44-A3E91E921FD0}"/>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32" name="TextBox 831">
            <a:extLst>
              <a:ext uri="{FF2B5EF4-FFF2-40B4-BE49-F238E27FC236}">
                <a16:creationId xmlns:a16="http://schemas.microsoft.com/office/drawing/2014/main" id="{D0476638-C92E-89EB-BE74-400B31BA44BB}"/>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40775</xdr:colOff>
      <xdr:row>14</xdr:row>
      <xdr:rowOff>108211</xdr:rowOff>
    </xdr:from>
    <xdr:to>
      <xdr:col>17</xdr:col>
      <xdr:colOff>671159</xdr:colOff>
      <xdr:row>16</xdr:row>
      <xdr:rowOff>153977</xdr:rowOff>
    </xdr:to>
    <xdr:grpSp>
      <xdr:nvGrpSpPr>
        <xdr:cNvPr id="833" name="Group 832">
          <a:extLst>
            <a:ext uri="{FF2B5EF4-FFF2-40B4-BE49-F238E27FC236}">
              <a16:creationId xmlns:a16="http://schemas.microsoft.com/office/drawing/2014/main" id="{1CFC5498-8FED-A844-8C48-437F624AD346}"/>
            </a:ext>
          </a:extLst>
        </xdr:cNvPr>
        <xdr:cNvGrpSpPr/>
      </xdr:nvGrpSpPr>
      <xdr:grpSpPr>
        <a:xfrm>
          <a:off x="14074275" y="2953011"/>
          <a:ext cx="630384" cy="452166"/>
          <a:chOff x="8275596" y="6856856"/>
          <a:chExt cx="629279" cy="457658"/>
        </a:xfrm>
      </xdr:grpSpPr>
      <xdr:sp macro="" textlink="Pivottables!C21">
        <xdr:nvSpPr>
          <xdr:cNvPr id="834" name="TextBox 833">
            <a:extLst>
              <a:ext uri="{FF2B5EF4-FFF2-40B4-BE49-F238E27FC236}">
                <a16:creationId xmlns:a16="http://schemas.microsoft.com/office/drawing/2014/main" id="{74D32CBC-DC9C-6E23-E67A-4676670998D8}"/>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35" name="TextBox 834">
            <a:extLst>
              <a:ext uri="{FF2B5EF4-FFF2-40B4-BE49-F238E27FC236}">
                <a16:creationId xmlns:a16="http://schemas.microsoft.com/office/drawing/2014/main" id="{25E8EC64-A3A1-6857-C9A3-297B6E676807}"/>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556616</xdr:colOff>
      <xdr:row>13</xdr:row>
      <xdr:rowOff>113601</xdr:rowOff>
    </xdr:from>
    <xdr:to>
      <xdr:col>18</xdr:col>
      <xdr:colOff>362113</xdr:colOff>
      <xdr:row>15</xdr:row>
      <xdr:rowOff>159367</xdr:rowOff>
    </xdr:to>
    <xdr:grpSp>
      <xdr:nvGrpSpPr>
        <xdr:cNvPr id="836" name="Group 835">
          <a:extLst>
            <a:ext uri="{FF2B5EF4-FFF2-40B4-BE49-F238E27FC236}">
              <a16:creationId xmlns:a16="http://schemas.microsoft.com/office/drawing/2014/main" id="{9F59DCA5-2D3D-B240-BC6A-662A5C87D602}"/>
            </a:ext>
          </a:extLst>
        </xdr:cNvPr>
        <xdr:cNvGrpSpPr/>
      </xdr:nvGrpSpPr>
      <xdr:grpSpPr>
        <a:xfrm>
          <a:off x="14590116" y="2755201"/>
          <a:ext cx="630997" cy="452166"/>
          <a:chOff x="8275596" y="6856856"/>
          <a:chExt cx="629279" cy="457658"/>
        </a:xfrm>
      </xdr:grpSpPr>
      <xdr:sp macro="" textlink="Pivottables!C21">
        <xdr:nvSpPr>
          <xdr:cNvPr id="837" name="TextBox 836">
            <a:extLst>
              <a:ext uri="{FF2B5EF4-FFF2-40B4-BE49-F238E27FC236}">
                <a16:creationId xmlns:a16="http://schemas.microsoft.com/office/drawing/2014/main" id="{B7D4A29A-F8EF-8333-F24D-84B0589D4379}"/>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38" name="TextBox 837">
            <a:extLst>
              <a:ext uri="{FF2B5EF4-FFF2-40B4-BE49-F238E27FC236}">
                <a16:creationId xmlns:a16="http://schemas.microsoft.com/office/drawing/2014/main" id="{FA80026D-CB95-670D-5162-DC57ED8D0FC2}"/>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345575</xdr:colOff>
      <xdr:row>13</xdr:row>
      <xdr:rowOff>12817</xdr:rowOff>
    </xdr:from>
    <xdr:to>
      <xdr:col>18</xdr:col>
      <xdr:colOff>151072</xdr:colOff>
      <xdr:row>15</xdr:row>
      <xdr:rowOff>58583</xdr:rowOff>
    </xdr:to>
    <xdr:grpSp>
      <xdr:nvGrpSpPr>
        <xdr:cNvPr id="839" name="Group 838">
          <a:extLst>
            <a:ext uri="{FF2B5EF4-FFF2-40B4-BE49-F238E27FC236}">
              <a16:creationId xmlns:a16="http://schemas.microsoft.com/office/drawing/2014/main" id="{3F9D4E1D-B63E-854A-A2FE-D9743517FB93}"/>
            </a:ext>
          </a:extLst>
        </xdr:cNvPr>
        <xdr:cNvGrpSpPr/>
      </xdr:nvGrpSpPr>
      <xdr:grpSpPr>
        <a:xfrm>
          <a:off x="14379075" y="2654417"/>
          <a:ext cx="630997" cy="452166"/>
          <a:chOff x="8275596" y="6856856"/>
          <a:chExt cx="629279" cy="457658"/>
        </a:xfrm>
      </xdr:grpSpPr>
      <xdr:sp macro="" textlink="Pivottables!C21">
        <xdr:nvSpPr>
          <xdr:cNvPr id="840" name="TextBox 839">
            <a:extLst>
              <a:ext uri="{FF2B5EF4-FFF2-40B4-BE49-F238E27FC236}">
                <a16:creationId xmlns:a16="http://schemas.microsoft.com/office/drawing/2014/main" id="{05B620BA-F44D-3E37-039E-1DE6545FD5C9}"/>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41" name="TextBox 840">
            <a:extLst>
              <a:ext uri="{FF2B5EF4-FFF2-40B4-BE49-F238E27FC236}">
                <a16:creationId xmlns:a16="http://schemas.microsoft.com/office/drawing/2014/main" id="{E53BBC6B-44E3-72F4-0741-E88FCD395486}"/>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555146</xdr:colOff>
      <xdr:row>14</xdr:row>
      <xdr:rowOff>10041</xdr:rowOff>
    </xdr:from>
    <xdr:to>
      <xdr:col>18</xdr:col>
      <xdr:colOff>360643</xdr:colOff>
      <xdr:row>16</xdr:row>
      <xdr:rowOff>55807</xdr:rowOff>
    </xdr:to>
    <xdr:grpSp>
      <xdr:nvGrpSpPr>
        <xdr:cNvPr id="842" name="Group 841">
          <a:extLst>
            <a:ext uri="{FF2B5EF4-FFF2-40B4-BE49-F238E27FC236}">
              <a16:creationId xmlns:a16="http://schemas.microsoft.com/office/drawing/2014/main" id="{14D7DBC3-865A-EC45-9838-DEEC6514F15B}"/>
            </a:ext>
          </a:extLst>
        </xdr:cNvPr>
        <xdr:cNvGrpSpPr/>
      </xdr:nvGrpSpPr>
      <xdr:grpSpPr>
        <a:xfrm>
          <a:off x="14588646" y="2854841"/>
          <a:ext cx="630997" cy="452166"/>
          <a:chOff x="8275596" y="6856856"/>
          <a:chExt cx="629279" cy="457658"/>
        </a:xfrm>
      </xdr:grpSpPr>
      <xdr:sp macro="" textlink="Pivottables!C21">
        <xdr:nvSpPr>
          <xdr:cNvPr id="843" name="TextBox 842">
            <a:extLst>
              <a:ext uri="{FF2B5EF4-FFF2-40B4-BE49-F238E27FC236}">
                <a16:creationId xmlns:a16="http://schemas.microsoft.com/office/drawing/2014/main" id="{B443DC95-C5A7-61C3-7FBD-D1FBF52B8A09}"/>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44" name="TextBox 843">
            <a:extLst>
              <a:ext uri="{FF2B5EF4-FFF2-40B4-BE49-F238E27FC236}">
                <a16:creationId xmlns:a16="http://schemas.microsoft.com/office/drawing/2014/main" id="{7F6C16B2-E7BF-5162-42F4-7B0EDD935183}"/>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348189</xdr:colOff>
      <xdr:row>14</xdr:row>
      <xdr:rowOff>105270</xdr:rowOff>
    </xdr:from>
    <xdr:to>
      <xdr:col>18</xdr:col>
      <xdr:colOff>153686</xdr:colOff>
      <xdr:row>16</xdr:row>
      <xdr:rowOff>151036</xdr:rowOff>
    </xdr:to>
    <xdr:grpSp>
      <xdr:nvGrpSpPr>
        <xdr:cNvPr id="845" name="Group 844">
          <a:extLst>
            <a:ext uri="{FF2B5EF4-FFF2-40B4-BE49-F238E27FC236}">
              <a16:creationId xmlns:a16="http://schemas.microsoft.com/office/drawing/2014/main" id="{EA236141-5DCC-A449-B48A-779E7CDA9357}"/>
            </a:ext>
          </a:extLst>
        </xdr:cNvPr>
        <xdr:cNvGrpSpPr/>
      </xdr:nvGrpSpPr>
      <xdr:grpSpPr>
        <a:xfrm>
          <a:off x="14381689" y="2950070"/>
          <a:ext cx="630997" cy="452166"/>
          <a:chOff x="8275596" y="6856856"/>
          <a:chExt cx="629279" cy="457658"/>
        </a:xfrm>
      </xdr:grpSpPr>
      <xdr:sp macro="" textlink="Pivottables!C21">
        <xdr:nvSpPr>
          <xdr:cNvPr id="846" name="TextBox 845">
            <a:extLst>
              <a:ext uri="{FF2B5EF4-FFF2-40B4-BE49-F238E27FC236}">
                <a16:creationId xmlns:a16="http://schemas.microsoft.com/office/drawing/2014/main" id="{F364D175-1F63-46CF-E90B-05975A69D74E}"/>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47" name="TextBox 846">
            <a:extLst>
              <a:ext uri="{FF2B5EF4-FFF2-40B4-BE49-F238E27FC236}">
                <a16:creationId xmlns:a16="http://schemas.microsoft.com/office/drawing/2014/main" id="{72E544D9-37B0-2DAA-7F22-F34EC0CFA133}"/>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553676</xdr:colOff>
      <xdr:row>17</xdr:row>
      <xdr:rowOff>94326</xdr:rowOff>
    </xdr:from>
    <xdr:to>
      <xdr:col>18</xdr:col>
      <xdr:colOff>359173</xdr:colOff>
      <xdr:row>19</xdr:row>
      <xdr:rowOff>140092</xdr:rowOff>
    </xdr:to>
    <xdr:grpSp>
      <xdr:nvGrpSpPr>
        <xdr:cNvPr id="848" name="Group 847">
          <a:extLst>
            <a:ext uri="{FF2B5EF4-FFF2-40B4-BE49-F238E27FC236}">
              <a16:creationId xmlns:a16="http://schemas.microsoft.com/office/drawing/2014/main" id="{A78A4700-96DF-5942-85EA-7EC8C2D79FE3}"/>
            </a:ext>
          </a:extLst>
        </xdr:cNvPr>
        <xdr:cNvGrpSpPr/>
      </xdr:nvGrpSpPr>
      <xdr:grpSpPr>
        <a:xfrm>
          <a:off x="14587176" y="3548726"/>
          <a:ext cx="630997" cy="452166"/>
          <a:chOff x="8275596" y="6856856"/>
          <a:chExt cx="629279" cy="457658"/>
        </a:xfrm>
      </xdr:grpSpPr>
      <xdr:sp macro="" textlink="Pivottables!C21">
        <xdr:nvSpPr>
          <xdr:cNvPr id="849" name="TextBox 848">
            <a:extLst>
              <a:ext uri="{FF2B5EF4-FFF2-40B4-BE49-F238E27FC236}">
                <a16:creationId xmlns:a16="http://schemas.microsoft.com/office/drawing/2014/main" id="{CD90222B-6E52-10F8-05C3-6705444E91DF}"/>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50" name="TextBox 849">
            <a:extLst>
              <a:ext uri="{FF2B5EF4-FFF2-40B4-BE49-F238E27FC236}">
                <a16:creationId xmlns:a16="http://schemas.microsoft.com/office/drawing/2014/main" id="{1C993403-BB74-39DE-4075-7A5094883EDE}"/>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759162</xdr:colOff>
      <xdr:row>14</xdr:row>
      <xdr:rowOff>103800</xdr:rowOff>
    </xdr:from>
    <xdr:to>
      <xdr:col>18</xdr:col>
      <xdr:colOff>564659</xdr:colOff>
      <xdr:row>16</xdr:row>
      <xdr:rowOff>149566</xdr:rowOff>
    </xdr:to>
    <xdr:grpSp>
      <xdr:nvGrpSpPr>
        <xdr:cNvPr id="851" name="Group 850">
          <a:extLst>
            <a:ext uri="{FF2B5EF4-FFF2-40B4-BE49-F238E27FC236}">
              <a16:creationId xmlns:a16="http://schemas.microsoft.com/office/drawing/2014/main" id="{26A08AAB-DD76-E045-9257-528F07C3FFF7}"/>
            </a:ext>
          </a:extLst>
        </xdr:cNvPr>
        <xdr:cNvGrpSpPr/>
      </xdr:nvGrpSpPr>
      <xdr:grpSpPr>
        <a:xfrm>
          <a:off x="14792662" y="2948600"/>
          <a:ext cx="630997" cy="452166"/>
          <a:chOff x="8275596" y="6856856"/>
          <a:chExt cx="629279" cy="457658"/>
        </a:xfrm>
      </xdr:grpSpPr>
      <xdr:sp macro="" textlink="Pivottables!C21">
        <xdr:nvSpPr>
          <xdr:cNvPr id="852" name="TextBox 851">
            <a:extLst>
              <a:ext uri="{FF2B5EF4-FFF2-40B4-BE49-F238E27FC236}">
                <a16:creationId xmlns:a16="http://schemas.microsoft.com/office/drawing/2014/main" id="{2F1A1B31-C797-9309-AE64-82E57C901551}"/>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53" name="TextBox 852">
            <a:extLst>
              <a:ext uri="{FF2B5EF4-FFF2-40B4-BE49-F238E27FC236}">
                <a16:creationId xmlns:a16="http://schemas.microsoft.com/office/drawing/2014/main" id="{6B79BCAF-5DF5-A214-288A-0F206640C147}"/>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552205</xdr:colOff>
      <xdr:row>16</xdr:row>
      <xdr:rowOff>92857</xdr:rowOff>
    </xdr:from>
    <xdr:to>
      <xdr:col>18</xdr:col>
      <xdr:colOff>357702</xdr:colOff>
      <xdr:row>18</xdr:row>
      <xdr:rowOff>138623</xdr:rowOff>
    </xdr:to>
    <xdr:grpSp>
      <xdr:nvGrpSpPr>
        <xdr:cNvPr id="854" name="Group 853">
          <a:extLst>
            <a:ext uri="{FF2B5EF4-FFF2-40B4-BE49-F238E27FC236}">
              <a16:creationId xmlns:a16="http://schemas.microsoft.com/office/drawing/2014/main" id="{CFFD5FDD-E807-6B4B-9AAF-0CDFEB8B002E}"/>
            </a:ext>
          </a:extLst>
        </xdr:cNvPr>
        <xdr:cNvGrpSpPr/>
      </xdr:nvGrpSpPr>
      <xdr:grpSpPr>
        <a:xfrm>
          <a:off x="14585705" y="3344057"/>
          <a:ext cx="630997" cy="452166"/>
          <a:chOff x="8275596" y="6856856"/>
          <a:chExt cx="629279" cy="457658"/>
        </a:xfrm>
      </xdr:grpSpPr>
      <xdr:sp macro="" textlink="Pivottables!C21">
        <xdr:nvSpPr>
          <xdr:cNvPr id="855" name="TextBox 854">
            <a:extLst>
              <a:ext uri="{FF2B5EF4-FFF2-40B4-BE49-F238E27FC236}">
                <a16:creationId xmlns:a16="http://schemas.microsoft.com/office/drawing/2014/main" id="{345399E1-C0C6-8FB4-18A3-D469B4D0D97E}"/>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56" name="TextBox 855">
            <a:extLst>
              <a:ext uri="{FF2B5EF4-FFF2-40B4-BE49-F238E27FC236}">
                <a16:creationId xmlns:a16="http://schemas.microsoft.com/office/drawing/2014/main" id="{38DB6AC8-DEFB-D8FA-0E49-CEA529679260}"/>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16</xdr:col>
      <xdr:colOff>554003</xdr:colOff>
      <xdr:row>14</xdr:row>
      <xdr:rowOff>115071</xdr:rowOff>
    </xdr:from>
    <xdr:to>
      <xdr:col>17</xdr:col>
      <xdr:colOff>359499</xdr:colOff>
      <xdr:row>16</xdr:row>
      <xdr:rowOff>160837</xdr:rowOff>
    </xdr:to>
    <xdr:grpSp>
      <xdr:nvGrpSpPr>
        <xdr:cNvPr id="857" name="Group 856">
          <a:extLst>
            <a:ext uri="{FF2B5EF4-FFF2-40B4-BE49-F238E27FC236}">
              <a16:creationId xmlns:a16="http://schemas.microsoft.com/office/drawing/2014/main" id="{748CE684-103A-8D45-9E14-BB67765142CD}"/>
            </a:ext>
          </a:extLst>
        </xdr:cNvPr>
        <xdr:cNvGrpSpPr/>
      </xdr:nvGrpSpPr>
      <xdr:grpSpPr>
        <a:xfrm>
          <a:off x="13762003" y="2959871"/>
          <a:ext cx="630996" cy="452166"/>
          <a:chOff x="8275596" y="6856856"/>
          <a:chExt cx="629279" cy="457658"/>
        </a:xfrm>
      </xdr:grpSpPr>
      <xdr:sp macro="" textlink="Pivottables!C21">
        <xdr:nvSpPr>
          <xdr:cNvPr id="858" name="TextBox 857">
            <a:extLst>
              <a:ext uri="{FF2B5EF4-FFF2-40B4-BE49-F238E27FC236}">
                <a16:creationId xmlns:a16="http://schemas.microsoft.com/office/drawing/2014/main" id="{E262E1D2-53DE-810D-2C63-7121F477F3DD}"/>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59" name="TextBox 858">
            <a:extLst>
              <a:ext uri="{FF2B5EF4-FFF2-40B4-BE49-F238E27FC236}">
                <a16:creationId xmlns:a16="http://schemas.microsoft.com/office/drawing/2014/main" id="{08DCFF2B-25D5-7601-B046-7781E4E91E2C}"/>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16</xdr:col>
      <xdr:colOff>653316</xdr:colOff>
      <xdr:row>16</xdr:row>
      <xdr:rowOff>2037</xdr:rowOff>
    </xdr:from>
    <xdr:to>
      <xdr:col>17</xdr:col>
      <xdr:colOff>458812</xdr:colOff>
      <xdr:row>18</xdr:row>
      <xdr:rowOff>47803</xdr:rowOff>
    </xdr:to>
    <xdr:grpSp>
      <xdr:nvGrpSpPr>
        <xdr:cNvPr id="860" name="Group 859">
          <a:extLst>
            <a:ext uri="{FF2B5EF4-FFF2-40B4-BE49-F238E27FC236}">
              <a16:creationId xmlns:a16="http://schemas.microsoft.com/office/drawing/2014/main" id="{682469BB-F94E-F342-9A1B-6277E349D0B9}"/>
            </a:ext>
          </a:extLst>
        </xdr:cNvPr>
        <xdr:cNvGrpSpPr/>
      </xdr:nvGrpSpPr>
      <xdr:grpSpPr>
        <a:xfrm>
          <a:off x="13861316" y="3253237"/>
          <a:ext cx="630996" cy="452166"/>
          <a:chOff x="8275596" y="6856856"/>
          <a:chExt cx="629279" cy="457658"/>
        </a:xfrm>
      </xdr:grpSpPr>
      <xdr:sp macro="" textlink="Pivottables!C21">
        <xdr:nvSpPr>
          <xdr:cNvPr id="861" name="TextBox 860">
            <a:extLst>
              <a:ext uri="{FF2B5EF4-FFF2-40B4-BE49-F238E27FC236}">
                <a16:creationId xmlns:a16="http://schemas.microsoft.com/office/drawing/2014/main" id="{98922DF2-CCC8-6EAD-3879-208318F846D7}"/>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62" name="TextBox 861">
            <a:extLst>
              <a:ext uri="{FF2B5EF4-FFF2-40B4-BE49-F238E27FC236}">
                <a16:creationId xmlns:a16="http://schemas.microsoft.com/office/drawing/2014/main" id="{F3DDE02D-CF3D-87E9-94C6-1EFD4C46342E}"/>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658706</xdr:colOff>
      <xdr:row>15</xdr:row>
      <xdr:rowOff>203440</xdr:rowOff>
    </xdr:from>
    <xdr:to>
      <xdr:col>18</xdr:col>
      <xdr:colOff>464203</xdr:colOff>
      <xdr:row>18</xdr:row>
      <xdr:rowOff>45026</xdr:rowOff>
    </xdr:to>
    <xdr:grpSp>
      <xdr:nvGrpSpPr>
        <xdr:cNvPr id="863" name="Group 862">
          <a:extLst>
            <a:ext uri="{FF2B5EF4-FFF2-40B4-BE49-F238E27FC236}">
              <a16:creationId xmlns:a16="http://schemas.microsoft.com/office/drawing/2014/main" id="{77FE02F9-1974-EB4D-A9B4-E777376BD0FE}"/>
            </a:ext>
          </a:extLst>
        </xdr:cNvPr>
        <xdr:cNvGrpSpPr/>
      </xdr:nvGrpSpPr>
      <xdr:grpSpPr>
        <a:xfrm>
          <a:off x="14692206" y="3251440"/>
          <a:ext cx="630997" cy="451186"/>
          <a:chOff x="8275596" y="6856856"/>
          <a:chExt cx="629279" cy="457658"/>
        </a:xfrm>
      </xdr:grpSpPr>
      <xdr:sp macro="" textlink="Pivottables!C21">
        <xdr:nvSpPr>
          <xdr:cNvPr id="864" name="TextBox 863">
            <a:extLst>
              <a:ext uri="{FF2B5EF4-FFF2-40B4-BE49-F238E27FC236}">
                <a16:creationId xmlns:a16="http://schemas.microsoft.com/office/drawing/2014/main" id="{5EFE87F0-F299-3079-F8D5-9C95917991D6}"/>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65" name="TextBox 864">
            <a:extLst>
              <a:ext uri="{FF2B5EF4-FFF2-40B4-BE49-F238E27FC236}">
                <a16:creationId xmlns:a16="http://schemas.microsoft.com/office/drawing/2014/main" id="{1C290945-1C2D-DB3A-C7A7-3366F1B367B5}"/>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35222</xdr:colOff>
      <xdr:row>13</xdr:row>
      <xdr:rowOff>16902</xdr:rowOff>
    </xdr:from>
    <xdr:to>
      <xdr:col>17</xdr:col>
      <xdr:colOff>665606</xdr:colOff>
      <xdr:row>15</xdr:row>
      <xdr:rowOff>62668</xdr:rowOff>
    </xdr:to>
    <xdr:grpSp>
      <xdr:nvGrpSpPr>
        <xdr:cNvPr id="866" name="Group 865">
          <a:extLst>
            <a:ext uri="{FF2B5EF4-FFF2-40B4-BE49-F238E27FC236}">
              <a16:creationId xmlns:a16="http://schemas.microsoft.com/office/drawing/2014/main" id="{125A56D4-3648-1849-B7CA-A9270CECF0F9}"/>
            </a:ext>
          </a:extLst>
        </xdr:cNvPr>
        <xdr:cNvGrpSpPr/>
      </xdr:nvGrpSpPr>
      <xdr:grpSpPr>
        <a:xfrm>
          <a:off x="14068722" y="2658502"/>
          <a:ext cx="630384" cy="452166"/>
          <a:chOff x="8275596" y="6856856"/>
          <a:chExt cx="629279" cy="457658"/>
        </a:xfrm>
      </xdr:grpSpPr>
      <xdr:sp macro="" textlink="Pivottables!C21">
        <xdr:nvSpPr>
          <xdr:cNvPr id="867" name="TextBox 866">
            <a:extLst>
              <a:ext uri="{FF2B5EF4-FFF2-40B4-BE49-F238E27FC236}">
                <a16:creationId xmlns:a16="http://schemas.microsoft.com/office/drawing/2014/main" id="{44A1F6A5-D5F1-9113-E4A7-B2DB682A5276}"/>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68" name="TextBox 867">
            <a:extLst>
              <a:ext uri="{FF2B5EF4-FFF2-40B4-BE49-F238E27FC236}">
                <a16:creationId xmlns:a16="http://schemas.microsoft.com/office/drawing/2014/main" id="{D5B57CBE-2185-DDAB-767D-5027BC0C8AAA}"/>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346882</xdr:colOff>
      <xdr:row>16</xdr:row>
      <xdr:rowOff>197887</xdr:rowOff>
    </xdr:from>
    <xdr:to>
      <xdr:col>18</xdr:col>
      <xdr:colOff>152379</xdr:colOff>
      <xdr:row>19</xdr:row>
      <xdr:rowOff>39473</xdr:rowOff>
    </xdr:to>
    <xdr:grpSp>
      <xdr:nvGrpSpPr>
        <xdr:cNvPr id="869" name="Group 868">
          <a:extLst>
            <a:ext uri="{FF2B5EF4-FFF2-40B4-BE49-F238E27FC236}">
              <a16:creationId xmlns:a16="http://schemas.microsoft.com/office/drawing/2014/main" id="{30E9529B-984F-0442-9352-E319283CD076}"/>
            </a:ext>
          </a:extLst>
        </xdr:cNvPr>
        <xdr:cNvGrpSpPr/>
      </xdr:nvGrpSpPr>
      <xdr:grpSpPr>
        <a:xfrm>
          <a:off x="14380382" y="3449087"/>
          <a:ext cx="630997" cy="451186"/>
          <a:chOff x="8275596" y="6856856"/>
          <a:chExt cx="629279" cy="457658"/>
        </a:xfrm>
      </xdr:grpSpPr>
      <xdr:sp macro="" textlink="Pivottables!C21">
        <xdr:nvSpPr>
          <xdr:cNvPr id="870" name="TextBox 869">
            <a:extLst>
              <a:ext uri="{FF2B5EF4-FFF2-40B4-BE49-F238E27FC236}">
                <a16:creationId xmlns:a16="http://schemas.microsoft.com/office/drawing/2014/main" id="{9F0A0137-14D0-B157-3A8C-B534BE0DDDDE}"/>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71" name="TextBox 870">
            <a:extLst>
              <a:ext uri="{FF2B5EF4-FFF2-40B4-BE49-F238E27FC236}">
                <a16:creationId xmlns:a16="http://schemas.microsoft.com/office/drawing/2014/main" id="{7F3FC1B0-CC1C-39A4-06AA-BE44E28865D6}"/>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41919</xdr:colOff>
      <xdr:row>15</xdr:row>
      <xdr:rowOff>105270</xdr:rowOff>
    </xdr:from>
    <xdr:to>
      <xdr:col>17</xdr:col>
      <xdr:colOff>672303</xdr:colOff>
      <xdr:row>17</xdr:row>
      <xdr:rowOff>151036</xdr:rowOff>
    </xdr:to>
    <xdr:grpSp>
      <xdr:nvGrpSpPr>
        <xdr:cNvPr id="872" name="Group 871">
          <a:extLst>
            <a:ext uri="{FF2B5EF4-FFF2-40B4-BE49-F238E27FC236}">
              <a16:creationId xmlns:a16="http://schemas.microsoft.com/office/drawing/2014/main" id="{CA0B2C0F-11E1-924E-A347-AAEBC6A3A2F2}"/>
            </a:ext>
          </a:extLst>
        </xdr:cNvPr>
        <xdr:cNvGrpSpPr/>
      </xdr:nvGrpSpPr>
      <xdr:grpSpPr>
        <a:xfrm>
          <a:off x="14075419" y="3153270"/>
          <a:ext cx="630384" cy="452166"/>
          <a:chOff x="8275596" y="6856856"/>
          <a:chExt cx="629279" cy="457658"/>
        </a:xfrm>
      </xdr:grpSpPr>
      <xdr:sp macro="" textlink="Pivottables!C21">
        <xdr:nvSpPr>
          <xdr:cNvPr id="873" name="TextBox 872">
            <a:extLst>
              <a:ext uri="{FF2B5EF4-FFF2-40B4-BE49-F238E27FC236}">
                <a16:creationId xmlns:a16="http://schemas.microsoft.com/office/drawing/2014/main" id="{44415AC3-6A87-8930-2BE7-9BC78AA38848}"/>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74" name="TextBox 873">
            <a:extLst>
              <a:ext uri="{FF2B5EF4-FFF2-40B4-BE49-F238E27FC236}">
                <a16:creationId xmlns:a16="http://schemas.microsoft.com/office/drawing/2014/main" id="{7EA7D69E-511A-B13B-DFCA-6DBBE99FDEEE}"/>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17</xdr:col>
      <xdr:colOff>553675</xdr:colOff>
      <xdr:row>15</xdr:row>
      <xdr:rowOff>12654</xdr:rowOff>
    </xdr:from>
    <xdr:to>
      <xdr:col>18</xdr:col>
      <xdr:colOff>359172</xdr:colOff>
      <xdr:row>17</xdr:row>
      <xdr:rowOff>58420</xdr:rowOff>
    </xdr:to>
    <xdr:grpSp>
      <xdr:nvGrpSpPr>
        <xdr:cNvPr id="875" name="Group 874">
          <a:extLst>
            <a:ext uri="{FF2B5EF4-FFF2-40B4-BE49-F238E27FC236}">
              <a16:creationId xmlns:a16="http://schemas.microsoft.com/office/drawing/2014/main" id="{C08AFF5F-E4DA-9D46-934B-C502D46B141A}"/>
            </a:ext>
          </a:extLst>
        </xdr:cNvPr>
        <xdr:cNvGrpSpPr/>
      </xdr:nvGrpSpPr>
      <xdr:grpSpPr>
        <a:xfrm>
          <a:off x="14587175" y="3060654"/>
          <a:ext cx="630997" cy="452166"/>
          <a:chOff x="8275596" y="6856856"/>
          <a:chExt cx="629279" cy="457658"/>
        </a:xfrm>
      </xdr:grpSpPr>
      <xdr:sp macro="" textlink="Pivottables!C21">
        <xdr:nvSpPr>
          <xdr:cNvPr id="876" name="TextBox 875">
            <a:extLst>
              <a:ext uri="{FF2B5EF4-FFF2-40B4-BE49-F238E27FC236}">
                <a16:creationId xmlns:a16="http://schemas.microsoft.com/office/drawing/2014/main" id="{E0CCA533-20AE-61FE-18D4-6219774213D2}"/>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D29D00-062D-3441-B9C9-A0A16B7E84A5}" type="TxLink">
              <a:rPr lang="en-US" sz="2000" b="0" i="0" u="none" strike="noStrike">
                <a:solidFill>
                  <a:srgbClr val="0E6338"/>
                </a:solidFill>
                <a:latin typeface="Calibri"/>
                <a:cs typeface="Calibri"/>
              </a:rPr>
              <a:pPr algn="ctr"/>
              <a:t> </a:t>
            </a:fld>
            <a:endParaRPr lang="en-GB" sz="1100"/>
          </a:p>
        </xdr:txBody>
      </xdr:sp>
      <xdr:sp macro="" textlink="Pivottables!E21">
        <xdr:nvSpPr>
          <xdr:cNvPr id="877" name="TextBox 876">
            <a:extLst>
              <a:ext uri="{FF2B5EF4-FFF2-40B4-BE49-F238E27FC236}">
                <a16:creationId xmlns:a16="http://schemas.microsoft.com/office/drawing/2014/main" id="{9C9A7462-5D71-3B1D-6FB4-4DAEA6AD506E}"/>
              </a:ext>
            </a:extLst>
          </xdr:cNvPr>
          <xdr:cNvSpPr txBox="1"/>
        </xdr:nvSpPr>
        <xdr:spPr>
          <a:xfrm>
            <a:off x="8275596" y="6856856"/>
            <a:ext cx="629279" cy="45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18DF38-22F0-2142-9914-596FCA6FF2A1}" type="TxLink">
              <a:rPr lang="en-US" sz="2000" b="0" i="0" u="none" strike="noStrike">
                <a:solidFill>
                  <a:srgbClr val="FF0000"/>
                </a:solidFill>
                <a:latin typeface="Calibri"/>
                <a:cs typeface="Calibri"/>
              </a:rPr>
              <a:pPr algn="ctr"/>
              <a:t>•</a:t>
            </a:fld>
            <a:endParaRPr lang="en-GB" sz="1100"/>
          </a:p>
        </xdr:txBody>
      </xdr:sp>
    </xdr:grpSp>
    <xdr:clientData/>
  </xdr:twoCellAnchor>
  <xdr:twoCellAnchor>
    <xdr:from>
      <xdr:col>14</xdr:col>
      <xdr:colOff>278330</xdr:colOff>
      <xdr:row>27</xdr:row>
      <xdr:rowOff>98342</xdr:rowOff>
    </xdr:from>
    <xdr:to>
      <xdr:col>14</xdr:col>
      <xdr:colOff>665889</xdr:colOff>
      <xdr:row>29</xdr:row>
      <xdr:rowOff>47540</xdr:rowOff>
    </xdr:to>
    <xdr:grpSp>
      <xdr:nvGrpSpPr>
        <xdr:cNvPr id="882" name="Group 881">
          <a:extLst>
            <a:ext uri="{FF2B5EF4-FFF2-40B4-BE49-F238E27FC236}">
              <a16:creationId xmlns:a16="http://schemas.microsoft.com/office/drawing/2014/main" id="{8BF95841-42D1-70AA-A874-7D443ACE79CE}"/>
            </a:ext>
          </a:extLst>
        </xdr:cNvPr>
        <xdr:cNvGrpSpPr/>
      </xdr:nvGrpSpPr>
      <xdr:grpSpPr>
        <a:xfrm>
          <a:off x="11835330" y="5584742"/>
          <a:ext cx="387559" cy="355598"/>
          <a:chOff x="7016750" y="7670800"/>
          <a:chExt cx="1231900" cy="622300"/>
        </a:xfrm>
      </xdr:grpSpPr>
      <xdr:sp macro="" textlink="Pivottables!B20">
        <xdr:nvSpPr>
          <xdr:cNvPr id="878" name="TextBox 877">
            <a:extLst>
              <a:ext uri="{FF2B5EF4-FFF2-40B4-BE49-F238E27FC236}">
                <a16:creationId xmlns:a16="http://schemas.microsoft.com/office/drawing/2014/main" id="{EA7E25BB-67FE-666E-211F-0CAD1CC39892}"/>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879" name="TextBox 878">
            <a:extLst>
              <a:ext uri="{FF2B5EF4-FFF2-40B4-BE49-F238E27FC236}">
                <a16:creationId xmlns:a16="http://schemas.microsoft.com/office/drawing/2014/main" id="{9B0EB2AA-0D1A-6A4A-A15E-60A28A117DB4}"/>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13</xdr:col>
      <xdr:colOff>636004</xdr:colOff>
      <xdr:row>24</xdr:row>
      <xdr:rowOff>106879</xdr:rowOff>
    </xdr:from>
    <xdr:to>
      <xdr:col>14</xdr:col>
      <xdr:colOff>306628</xdr:colOff>
      <xdr:row>26</xdr:row>
      <xdr:rowOff>68780</xdr:rowOff>
    </xdr:to>
    <xdr:grpSp>
      <xdr:nvGrpSpPr>
        <xdr:cNvPr id="883" name="Group 882">
          <a:extLst>
            <a:ext uri="{FF2B5EF4-FFF2-40B4-BE49-F238E27FC236}">
              <a16:creationId xmlns:a16="http://schemas.microsoft.com/office/drawing/2014/main" id="{4961DEA4-3DC7-CE27-FBF2-5A93A57DFB93}"/>
            </a:ext>
          </a:extLst>
        </xdr:cNvPr>
        <xdr:cNvGrpSpPr/>
      </xdr:nvGrpSpPr>
      <xdr:grpSpPr>
        <a:xfrm>
          <a:off x="11367504" y="4983679"/>
          <a:ext cx="496124" cy="368301"/>
          <a:chOff x="10210800" y="7620000"/>
          <a:chExt cx="1231900" cy="622300"/>
        </a:xfrm>
      </xdr:grpSpPr>
      <xdr:sp macro="" textlink="Pivottables!C20">
        <xdr:nvSpPr>
          <xdr:cNvPr id="880" name="TextBox 879">
            <a:extLst>
              <a:ext uri="{FF2B5EF4-FFF2-40B4-BE49-F238E27FC236}">
                <a16:creationId xmlns:a16="http://schemas.microsoft.com/office/drawing/2014/main" id="{D5216D7F-7E42-224B-A620-E398DAD9E6B0}"/>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881" name="TextBox 880">
            <a:extLst>
              <a:ext uri="{FF2B5EF4-FFF2-40B4-BE49-F238E27FC236}">
                <a16:creationId xmlns:a16="http://schemas.microsoft.com/office/drawing/2014/main" id="{660B8847-E263-B24A-A62A-BAFE20040E81}"/>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13</xdr:col>
      <xdr:colOff>783755</xdr:colOff>
      <xdr:row>25</xdr:row>
      <xdr:rowOff>106334</xdr:rowOff>
    </xdr:from>
    <xdr:to>
      <xdr:col>14</xdr:col>
      <xdr:colOff>347340</xdr:colOff>
      <xdr:row>27</xdr:row>
      <xdr:rowOff>54872</xdr:rowOff>
    </xdr:to>
    <xdr:grpSp>
      <xdr:nvGrpSpPr>
        <xdr:cNvPr id="884" name="Group 883">
          <a:extLst>
            <a:ext uri="{FF2B5EF4-FFF2-40B4-BE49-F238E27FC236}">
              <a16:creationId xmlns:a16="http://schemas.microsoft.com/office/drawing/2014/main" id="{2FAF2898-6B9A-0745-B9D8-01490B0AB811}"/>
            </a:ext>
          </a:extLst>
        </xdr:cNvPr>
        <xdr:cNvGrpSpPr/>
      </xdr:nvGrpSpPr>
      <xdr:grpSpPr>
        <a:xfrm>
          <a:off x="11515255" y="5186334"/>
          <a:ext cx="389085" cy="354938"/>
          <a:chOff x="7016750" y="7670800"/>
          <a:chExt cx="1231900" cy="622300"/>
        </a:xfrm>
      </xdr:grpSpPr>
      <xdr:sp macro="" textlink="Pivottables!B20">
        <xdr:nvSpPr>
          <xdr:cNvPr id="885" name="TextBox 884">
            <a:extLst>
              <a:ext uri="{FF2B5EF4-FFF2-40B4-BE49-F238E27FC236}">
                <a16:creationId xmlns:a16="http://schemas.microsoft.com/office/drawing/2014/main" id="{F853839A-4CE0-E343-9F18-A5461AB01CDC}"/>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886" name="TextBox 885">
            <a:extLst>
              <a:ext uri="{FF2B5EF4-FFF2-40B4-BE49-F238E27FC236}">
                <a16:creationId xmlns:a16="http://schemas.microsoft.com/office/drawing/2014/main" id="{CB045EB0-A2C9-F2D8-4001-AE520DE4F447}"/>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14</xdr:col>
      <xdr:colOff>268400</xdr:colOff>
      <xdr:row>26</xdr:row>
      <xdr:rowOff>7250</xdr:rowOff>
    </xdr:from>
    <xdr:to>
      <xdr:col>14</xdr:col>
      <xdr:colOff>655626</xdr:colOff>
      <xdr:row>27</xdr:row>
      <xdr:rowOff>158496</xdr:rowOff>
    </xdr:to>
    <xdr:grpSp>
      <xdr:nvGrpSpPr>
        <xdr:cNvPr id="887" name="Group 886">
          <a:extLst>
            <a:ext uri="{FF2B5EF4-FFF2-40B4-BE49-F238E27FC236}">
              <a16:creationId xmlns:a16="http://schemas.microsoft.com/office/drawing/2014/main" id="{F9843A54-B760-9B46-A703-ED3CBF8D8B38}"/>
            </a:ext>
          </a:extLst>
        </xdr:cNvPr>
        <xdr:cNvGrpSpPr/>
      </xdr:nvGrpSpPr>
      <xdr:grpSpPr>
        <a:xfrm>
          <a:off x="11825400" y="5290450"/>
          <a:ext cx="387226" cy="354446"/>
          <a:chOff x="7016750" y="7670800"/>
          <a:chExt cx="1231900" cy="622300"/>
        </a:xfrm>
      </xdr:grpSpPr>
      <xdr:sp macro="" textlink="Pivottables!B20">
        <xdr:nvSpPr>
          <xdr:cNvPr id="888" name="TextBox 887">
            <a:extLst>
              <a:ext uri="{FF2B5EF4-FFF2-40B4-BE49-F238E27FC236}">
                <a16:creationId xmlns:a16="http://schemas.microsoft.com/office/drawing/2014/main" id="{3108104D-8F54-A19F-268C-FA3AB744B406}"/>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889" name="TextBox 888">
            <a:extLst>
              <a:ext uri="{FF2B5EF4-FFF2-40B4-BE49-F238E27FC236}">
                <a16:creationId xmlns:a16="http://schemas.microsoft.com/office/drawing/2014/main" id="{5E57895F-E92A-F157-2F19-885D6D2E0D76}"/>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14</xdr:col>
      <xdr:colOff>65113</xdr:colOff>
      <xdr:row>26</xdr:row>
      <xdr:rowOff>105687</xdr:rowOff>
    </xdr:from>
    <xdr:to>
      <xdr:col>14</xdr:col>
      <xdr:colOff>453374</xdr:colOff>
      <xdr:row>28</xdr:row>
      <xdr:rowOff>54886</xdr:rowOff>
    </xdr:to>
    <xdr:grpSp>
      <xdr:nvGrpSpPr>
        <xdr:cNvPr id="890" name="Group 889">
          <a:extLst>
            <a:ext uri="{FF2B5EF4-FFF2-40B4-BE49-F238E27FC236}">
              <a16:creationId xmlns:a16="http://schemas.microsoft.com/office/drawing/2014/main" id="{34100DB5-2097-B74A-8E55-BB2706BD1EAB}"/>
            </a:ext>
          </a:extLst>
        </xdr:cNvPr>
        <xdr:cNvGrpSpPr/>
      </xdr:nvGrpSpPr>
      <xdr:grpSpPr>
        <a:xfrm>
          <a:off x="11622113" y="5388887"/>
          <a:ext cx="388261" cy="355599"/>
          <a:chOff x="7016750" y="7670800"/>
          <a:chExt cx="1231900" cy="622300"/>
        </a:xfrm>
      </xdr:grpSpPr>
      <xdr:sp macro="" textlink="Pivottables!B20">
        <xdr:nvSpPr>
          <xdr:cNvPr id="891" name="TextBox 890">
            <a:extLst>
              <a:ext uri="{FF2B5EF4-FFF2-40B4-BE49-F238E27FC236}">
                <a16:creationId xmlns:a16="http://schemas.microsoft.com/office/drawing/2014/main" id="{F14E5D9F-F323-20E1-E0C1-0C37EA0BD587}"/>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892" name="TextBox 891">
            <a:extLst>
              <a:ext uri="{FF2B5EF4-FFF2-40B4-BE49-F238E27FC236}">
                <a16:creationId xmlns:a16="http://schemas.microsoft.com/office/drawing/2014/main" id="{A93D98E4-7D68-6532-BB4F-2D2C28626327}"/>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13</xdr:col>
      <xdr:colOff>585324</xdr:colOff>
      <xdr:row>26</xdr:row>
      <xdr:rowOff>194517</xdr:rowOff>
    </xdr:from>
    <xdr:to>
      <xdr:col>14</xdr:col>
      <xdr:colOff>148207</xdr:colOff>
      <xdr:row>28</xdr:row>
      <xdr:rowOff>143716</xdr:rowOff>
    </xdr:to>
    <xdr:grpSp>
      <xdr:nvGrpSpPr>
        <xdr:cNvPr id="893" name="Group 892">
          <a:extLst>
            <a:ext uri="{FF2B5EF4-FFF2-40B4-BE49-F238E27FC236}">
              <a16:creationId xmlns:a16="http://schemas.microsoft.com/office/drawing/2014/main" id="{1D9E4274-7B6B-3F4A-8CDB-12DA9F4DA2ED}"/>
            </a:ext>
          </a:extLst>
        </xdr:cNvPr>
        <xdr:cNvGrpSpPr/>
      </xdr:nvGrpSpPr>
      <xdr:grpSpPr>
        <a:xfrm>
          <a:off x="11316824" y="5477717"/>
          <a:ext cx="388383" cy="355599"/>
          <a:chOff x="7016750" y="7670800"/>
          <a:chExt cx="1231900" cy="622300"/>
        </a:xfrm>
      </xdr:grpSpPr>
      <xdr:sp macro="" textlink="Pivottables!B20">
        <xdr:nvSpPr>
          <xdr:cNvPr id="894" name="TextBox 893">
            <a:extLst>
              <a:ext uri="{FF2B5EF4-FFF2-40B4-BE49-F238E27FC236}">
                <a16:creationId xmlns:a16="http://schemas.microsoft.com/office/drawing/2014/main" id="{1EEDCFA5-913D-082D-B7C2-7F7FB379405F}"/>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895" name="TextBox 894">
            <a:extLst>
              <a:ext uri="{FF2B5EF4-FFF2-40B4-BE49-F238E27FC236}">
                <a16:creationId xmlns:a16="http://schemas.microsoft.com/office/drawing/2014/main" id="{BBAFD1A6-BEF4-009B-AF92-907A57BCCE9A}"/>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14</xdr:col>
      <xdr:colOff>181094</xdr:colOff>
      <xdr:row>25</xdr:row>
      <xdr:rowOff>5311</xdr:rowOff>
    </xdr:from>
    <xdr:to>
      <xdr:col>14</xdr:col>
      <xdr:colOff>567620</xdr:colOff>
      <xdr:row>26</xdr:row>
      <xdr:rowOff>155894</xdr:rowOff>
    </xdr:to>
    <xdr:grpSp>
      <xdr:nvGrpSpPr>
        <xdr:cNvPr id="896" name="Group 895">
          <a:extLst>
            <a:ext uri="{FF2B5EF4-FFF2-40B4-BE49-F238E27FC236}">
              <a16:creationId xmlns:a16="http://schemas.microsoft.com/office/drawing/2014/main" id="{A5D6FC70-A0CE-0646-9764-4C3B810B8DDA}"/>
            </a:ext>
          </a:extLst>
        </xdr:cNvPr>
        <xdr:cNvGrpSpPr/>
      </xdr:nvGrpSpPr>
      <xdr:grpSpPr>
        <a:xfrm>
          <a:off x="11738094" y="5085311"/>
          <a:ext cx="386526" cy="353783"/>
          <a:chOff x="7016750" y="7670800"/>
          <a:chExt cx="1231900" cy="622300"/>
        </a:xfrm>
      </xdr:grpSpPr>
      <xdr:sp macro="" textlink="Pivottables!B20">
        <xdr:nvSpPr>
          <xdr:cNvPr id="897" name="TextBox 896">
            <a:extLst>
              <a:ext uri="{FF2B5EF4-FFF2-40B4-BE49-F238E27FC236}">
                <a16:creationId xmlns:a16="http://schemas.microsoft.com/office/drawing/2014/main" id="{6C292DAF-9166-F472-5B58-9A6767F23A56}"/>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898" name="TextBox 897">
            <a:extLst>
              <a:ext uri="{FF2B5EF4-FFF2-40B4-BE49-F238E27FC236}">
                <a16:creationId xmlns:a16="http://schemas.microsoft.com/office/drawing/2014/main" id="{F85508CD-7AD7-A98B-188F-65409B21286A}"/>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13</xdr:col>
      <xdr:colOff>380978</xdr:colOff>
      <xdr:row>25</xdr:row>
      <xdr:rowOff>6990</xdr:rowOff>
    </xdr:from>
    <xdr:to>
      <xdr:col>13</xdr:col>
      <xdr:colOff>769239</xdr:colOff>
      <xdr:row>26</xdr:row>
      <xdr:rowOff>158234</xdr:rowOff>
    </xdr:to>
    <xdr:grpSp>
      <xdr:nvGrpSpPr>
        <xdr:cNvPr id="899" name="Group 898">
          <a:extLst>
            <a:ext uri="{FF2B5EF4-FFF2-40B4-BE49-F238E27FC236}">
              <a16:creationId xmlns:a16="http://schemas.microsoft.com/office/drawing/2014/main" id="{755657A7-DE39-3545-AD6A-69DDA057A35B}"/>
            </a:ext>
          </a:extLst>
        </xdr:cNvPr>
        <xdr:cNvGrpSpPr/>
      </xdr:nvGrpSpPr>
      <xdr:grpSpPr>
        <a:xfrm>
          <a:off x="11112478" y="5086990"/>
          <a:ext cx="388261" cy="354444"/>
          <a:chOff x="7016750" y="7670800"/>
          <a:chExt cx="1231900" cy="622300"/>
        </a:xfrm>
      </xdr:grpSpPr>
      <xdr:sp macro="" textlink="Pivottables!B20">
        <xdr:nvSpPr>
          <xdr:cNvPr id="900" name="TextBox 899">
            <a:extLst>
              <a:ext uri="{FF2B5EF4-FFF2-40B4-BE49-F238E27FC236}">
                <a16:creationId xmlns:a16="http://schemas.microsoft.com/office/drawing/2014/main" id="{38A41634-273B-8534-6FE8-8CF58F2DCE2E}"/>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901" name="TextBox 900">
            <a:extLst>
              <a:ext uri="{FF2B5EF4-FFF2-40B4-BE49-F238E27FC236}">
                <a16:creationId xmlns:a16="http://schemas.microsoft.com/office/drawing/2014/main" id="{6CA82289-9CC8-FE15-4A88-CBEEA21C7C42}"/>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13</xdr:col>
      <xdr:colOff>791981</xdr:colOff>
      <xdr:row>24</xdr:row>
      <xdr:rowOff>116342</xdr:rowOff>
    </xdr:from>
    <xdr:to>
      <xdr:col>14</xdr:col>
      <xdr:colOff>353831</xdr:colOff>
      <xdr:row>26</xdr:row>
      <xdr:rowOff>65541</xdr:rowOff>
    </xdr:to>
    <xdr:grpSp>
      <xdr:nvGrpSpPr>
        <xdr:cNvPr id="902" name="Group 901">
          <a:extLst>
            <a:ext uri="{FF2B5EF4-FFF2-40B4-BE49-F238E27FC236}">
              <a16:creationId xmlns:a16="http://schemas.microsoft.com/office/drawing/2014/main" id="{71C29151-FF41-3B45-AC1A-682AE8D16396}"/>
            </a:ext>
          </a:extLst>
        </xdr:cNvPr>
        <xdr:cNvGrpSpPr/>
      </xdr:nvGrpSpPr>
      <xdr:grpSpPr>
        <a:xfrm>
          <a:off x="11523481" y="4993142"/>
          <a:ext cx="387350" cy="355599"/>
          <a:chOff x="7016750" y="7670800"/>
          <a:chExt cx="1231900" cy="622300"/>
        </a:xfrm>
      </xdr:grpSpPr>
      <xdr:sp macro="" textlink="Pivottables!B20">
        <xdr:nvSpPr>
          <xdr:cNvPr id="903" name="TextBox 902">
            <a:extLst>
              <a:ext uri="{FF2B5EF4-FFF2-40B4-BE49-F238E27FC236}">
                <a16:creationId xmlns:a16="http://schemas.microsoft.com/office/drawing/2014/main" id="{7DBD78A6-F32E-C54A-D580-8C23D17B9ED1}"/>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904" name="TextBox 903">
            <a:extLst>
              <a:ext uri="{FF2B5EF4-FFF2-40B4-BE49-F238E27FC236}">
                <a16:creationId xmlns:a16="http://schemas.microsoft.com/office/drawing/2014/main" id="{83BBD368-8022-13B8-C9C8-3F85BF3B93A6}"/>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14</xdr:col>
      <xdr:colOff>381085</xdr:colOff>
      <xdr:row>25</xdr:row>
      <xdr:rowOff>102924</xdr:rowOff>
    </xdr:from>
    <xdr:to>
      <xdr:col>14</xdr:col>
      <xdr:colOff>767611</xdr:colOff>
      <xdr:row>27</xdr:row>
      <xdr:rowOff>52122</xdr:rowOff>
    </xdr:to>
    <xdr:grpSp>
      <xdr:nvGrpSpPr>
        <xdr:cNvPr id="905" name="Group 904">
          <a:extLst>
            <a:ext uri="{FF2B5EF4-FFF2-40B4-BE49-F238E27FC236}">
              <a16:creationId xmlns:a16="http://schemas.microsoft.com/office/drawing/2014/main" id="{F398FF03-5F41-B24A-BBFA-337A07B4D4EB}"/>
            </a:ext>
          </a:extLst>
        </xdr:cNvPr>
        <xdr:cNvGrpSpPr/>
      </xdr:nvGrpSpPr>
      <xdr:grpSpPr>
        <a:xfrm>
          <a:off x="11938085" y="5182924"/>
          <a:ext cx="386526" cy="355598"/>
          <a:chOff x="7016750" y="7670800"/>
          <a:chExt cx="1231900" cy="622300"/>
        </a:xfrm>
      </xdr:grpSpPr>
      <xdr:sp macro="" textlink="Pivottables!B20">
        <xdr:nvSpPr>
          <xdr:cNvPr id="906" name="TextBox 905">
            <a:extLst>
              <a:ext uri="{FF2B5EF4-FFF2-40B4-BE49-F238E27FC236}">
                <a16:creationId xmlns:a16="http://schemas.microsoft.com/office/drawing/2014/main" id="{C02862C4-4214-A7CB-40E3-39DFDE374A74}"/>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74C95CF-F33B-374E-8488-42A7E8447C9C}" type="TxLink">
              <a:rPr lang="en-US" sz="2000" b="0" i="0" u="none" strike="noStrike">
                <a:solidFill>
                  <a:srgbClr val="02FF8F"/>
                </a:solidFill>
                <a:latin typeface="Calibri"/>
                <a:cs typeface="Calibri"/>
              </a:rPr>
              <a:pPr algn="ctr"/>
              <a:t>•</a:t>
            </a:fld>
            <a:endParaRPr lang="en-GB" sz="1100"/>
          </a:p>
        </xdr:txBody>
      </xdr:sp>
      <xdr:sp macro="" textlink="Pivottables!D20">
        <xdr:nvSpPr>
          <xdr:cNvPr id="907" name="TextBox 906">
            <a:extLst>
              <a:ext uri="{FF2B5EF4-FFF2-40B4-BE49-F238E27FC236}">
                <a16:creationId xmlns:a16="http://schemas.microsoft.com/office/drawing/2014/main" id="{ABBFD52C-A600-7225-DA0E-E450752CB9DC}"/>
              </a:ext>
            </a:extLst>
          </xdr:cNvPr>
          <xdr:cNvSpPr txBox="1"/>
        </xdr:nvSpPr>
        <xdr:spPr>
          <a:xfrm>
            <a:off x="7016750" y="76708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64C1BA-A017-704F-AA1B-B57DA35B92BC}" type="TxLink">
              <a:rPr lang="en-US" sz="2000" b="0" i="0" u="none" strike="noStrike">
                <a:solidFill>
                  <a:srgbClr val="780A07"/>
                </a:solidFill>
                <a:latin typeface="Calibri"/>
                <a:cs typeface="Calibri"/>
              </a:rPr>
              <a:pPr algn="ctr"/>
              <a:t> </a:t>
            </a:fld>
            <a:endParaRPr lang="en-GB" sz="1100"/>
          </a:p>
        </xdr:txBody>
      </xdr:sp>
    </xdr:grpSp>
    <xdr:clientData/>
  </xdr:twoCellAnchor>
  <xdr:twoCellAnchor>
    <xdr:from>
      <xdr:col>14</xdr:col>
      <xdr:colOff>418837</xdr:colOff>
      <xdr:row>25</xdr:row>
      <xdr:rowOff>1046</xdr:rowOff>
    </xdr:from>
    <xdr:to>
      <xdr:col>15</xdr:col>
      <xdr:colOff>89462</xdr:colOff>
      <xdr:row>26</xdr:row>
      <xdr:rowOff>164991</xdr:rowOff>
    </xdr:to>
    <xdr:grpSp>
      <xdr:nvGrpSpPr>
        <xdr:cNvPr id="908" name="Group 907">
          <a:extLst>
            <a:ext uri="{FF2B5EF4-FFF2-40B4-BE49-F238E27FC236}">
              <a16:creationId xmlns:a16="http://schemas.microsoft.com/office/drawing/2014/main" id="{176B1DA0-FE9A-994C-BBAD-2620C8C8256C}"/>
            </a:ext>
          </a:extLst>
        </xdr:cNvPr>
        <xdr:cNvGrpSpPr/>
      </xdr:nvGrpSpPr>
      <xdr:grpSpPr>
        <a:xfrm>
          <a:off x="11975837" y="5081046"/>
          <a:ext cx="496125" cy="367145"/>
          <a:chOff x="10210800" y="7620000"/>
          <a:chExt cx="1231900" cy="622300"/>
        </a:xfrm>
      </xdr:grpSpPr>
      <xdr:sp macro="" textlink="Pivottables!C20">
        <xdr:nvSpPr>
          <xdr:cNvPr id="909" name="TextBox 908">
            <a:extLst>
              <a:ext uri="{FF2B5EF4-FFF2-40B4-BE49-F238E27FC236}">
                <a16:creationId xmlns:a16="http://schemas.microsoft.com/office/drawing/2014/main" id="{6B8A8D87-186E-029E-131D-786FDE6C622C}"/>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10" name="TextBox 909">
            <a:extLst>
              <a:ext uri="{FF2B5EF4-FFF2-40B4-BE49-F238E27FC236}">
                <a16:creationId xmlns:a16="http://schemas.microsoft.com/office/drawing/2014/main" id="{70B3A2B1-99C6-9DA3-59F1-CCB401AF9BEA}"/>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14</xdr:col>
      <xdr:colOff>15466</xdr:colOff>
      <xdr:row>24</xdr:row>
      <xdr:rowOff>2826</xdr:rowOff>
    </xdr:from>
    <xdr:to>
      <xdr:col>14</xdr:col>
      <xdr:colOff>509733</xdr:colOff>
      <xdr:row>25</xdr:row>
      <xdr:rowOff>166772</xdr:rowOff>
    </xdr:to>
    <xdr:grpSp>
      <xdr:nvGrpSpPr>
        <xdr:cNvPr id="911" name="Group 910">
          <a:extLst>
            <a:ext uri="{FF2B5EF4-FFF2-40B4-BE49-F238E27FC236}">
              <a16:creationId xmlns:a16="http://schemas.microsoft.com/office/drawing/2014/main" id="{59F1A4D5-3314-C644-90CF-CB0EC8E2BC68}"/>
            </a:ext>
          </a:extLst>
        </xdr:cNvPr>
        <xdr:cNvGrpSpPr/>
      </xdr:nvGrpSpPr>
      <xdr:grpSpPr>
        <a:xfrm>
          <a:off x="11572466" y="4879626"/>
          <a:ext cx="494267" cy="367146"/>
          <a:chOff x="10210800" y="7620000"/>
          <a:chExt cx="1231900" cy="622300"/>
        </a:xfrm>
      </xdr:grpSpPr>
      <xdr:sp macro="" textlink="Pivottables!C20">
        <xdr:nvSpPr>
          <xdr:cNvPr id="912" name="TextBox 911">
            <a:extLst>
              <a:ext uri="{FF2B5EF4-FFF2-40B4-BE49-F238E27FC236}">
                <a16:creationId xmlns:a16="http://schemas.microsoft.com/office/drawing/2014/main" id="{EB30B7C7-318E-3D82-ED3D-D2D26EDCC0B7}"/>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13" name="TextBox 912">
            <a:extLst>
              <a:ext uri="{FF2B5EF4-FFF2-40B4-BE49-F238E27FC236}">
                <a16:creationId xmlns:a16="http://schemas.microsoft.com/office/drawing/2014/main" id="{4C7C2A41-2287-D7E9-5A38-11BC6E38D4FD}"/>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13</xdr:col>
      <xdr:colOff>731041</xdr:colOff>
      <xdr:row>27</xdr:row>
      <xdr:rowOff>93280</xdr:rowOff>
    </xdr:from>
    <xdr:to>
      <xdr:col>14</xdr:col>
      <xdr:colOff>401665</xdr:colOff>
      <xdr:row>29</xdr:row>
      <xdr:rowOff>55181</xdr:rowOff>
    </xdr:to>
    <xdr:grpSp>
      <xdr:nvGrpSpPr>
        <xdr:cNvPr id="914" name="Group 913">
          <a:extLst>
            <a:ext uri="{FF2B5EF4-FFF2-40B4-BE49-F238E27FC236}">
              <a16:creationId xmlns:a16="http://schemas.microsoft.com/office/drawing/2014/main" id="{BA2B8053-5F15-EE4A-B722-56D3BB7525E5}"/>
            </a:ext>
          </a:extLst>
        </xdr:cNvPr>
        <xdr:cNvGrpSpPr/>
      </xdr:nvGrpSpPr>
      <xdr:grpSpPr>
        <a:xfrm>
          <a:off x="11462541" y="5579680"/>
          <a:ext cx="496124" cy="368301"/>
          <a:chOff x="10210800" y="7620000"/>
          <a:chExt cx="1231900" cy="622300"/>
        </a:xfrm>
      </xdr:grpSpPr>
      <xdr:sp macro="" textlink="Pivottables!C20">
        <xdr:nvSpPr>
          <xdr:cNvPr id="915" name="TextBox 914">
            <a:extLst>
              <a:ext uri="{FF2B5EF4-FFF2-40B4-BE49-F238E27FC236}">
                <a16:creationId xmlns:a16="http://schemas.microsoft.com/office/drawing/2014/main" id="{0946A9B2-13C2-0420-ABA6-4BF6E40110B7}"/>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16" name="TextBox 915">
            <a:extLst>
              <a:ext uri="{FF2B5EF4-FFF2-40B4-BE49-F238E27FC236}">
                <a16:creationId xmlns:a16="http://schemas.microsoft.com/office/drawing/2014/main" id="{9B3200C7-0FCF-8C80-602D-35DA0F1159D8}"/>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13</xdr:col>
      <xdr:colOff>531483</xdr:colOff>
      <xdr:row>24</xdr:row>
      <xdr:rowOff>9763</xdr:rowOff>
    </xdr:from>
    <xdr:to>
      <xdr:col>14</xdr:col>
      <xdr:colOff>201074</xdr:colOff>
      <xdr:row>25</xdr:row>
      <xdr:rowOff>173710</xdr:rowOff>
    </xdr:to>
    <xdr:grpSp>
      <xdr:nvGrpSpPr>
        <xdr:cNvPr id="917" name="Group 916">
          <a:extLst>
            <a:ext uri="{FF2B5EF4-FFF2-40B4-BE49-F238E27FC236}">
              <a16:creationId xmlns:a16="http://schemas.microsoft.com/office/drawing/2014/main" id="{991F3CCB-D1EF-F540-A19B-F2F0E68D9553}"/>
            </a:ext>
          </a:extLst>
        </xdr:cNvPr>
        <xdr:cNvGrpSpPr/>
      </xdr:nvGrpSpPr>
      <xdr:grpSpPr>
        <a:xfrm>
          <a:off x="11262983" y="4886563"/>
          <a:ext cx="495091" cy="367147"/>
          <a:chOff x="10210800" y="7620000"/>
          <a:chExt cx="1231900" cy="622300"/>
        </a:xfrm>
      </xdr:grpSpPr>
      <xdr:sp macro="" textlink="Pivottables!C20">
        <xdr:nvSpPr>
          <xdr:cNvPr id="918" name="TextBox 917">
            <a:extLst>
              <a:ext uri="{FF2B5EF4-FFF2-40B4-BE49-F238E27FC236}">
                <a16:creationId xmlns:a16="http://schemas.microsoft.com/office/drawing/2014/main" id="{2679D1C1-F076-6973-FC65-208C3C7B750C}"/>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19" name="TextBox 918">
            <a:extLst>
              <a:ext uri="{FF2B5EF4-FFF2-40B4-BE49-F238E27FC236}">
                <a16:creationId xmlns:a16="http://schemas.microsoft.com/office/drawing/2014/main" id="{6368DBB1-F983-9F7A-4747-6CDE0D954A7F}"/>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14</xdr:col>
      <xdr:colOff>7622</xdr:colOff>
      <xdr:row>24</xdr:row>
      <xdr:rowOff>199246</xdr:rowOff>
    </xdr:from>
    <xdr:to>
      <xdr:col>14</xdr:col>
      <xdr:colOff>501889</xdr:colOff>
      <xdr:row>26</xdr:row>
      <xdr:rowOff>161146</xdr:rowOff>
    </xdr:to>
    <xdr:grpSp>
      <xdr:nvGrpSpPr>
        <xdr:cNvPr id="920" name="Group 919">
          <a:extLst>
            <a:ext uri="{FF2B5EF4-FFF2-40B4-BE49-F238E27FC236}">
              <a16:creationId xmlns:a16="http://schemas.microsoft.com/office/drawing/2014/main" id="{BB36DC0E-01C2-4148-A106-558B8DABDF65}"/>
            </a:ext>
          </a:extLst>
        </xdr:cNvPr>
        <xdr:cNvGrpSpPr/>
      </xdr:nvGrpSpPr>
      <xdr:grpSpPr>
        <a:xfrm>
          <a:off x="11564622" y="5076046"/>
          <a:ext cx="494267" cy="368300"/>
          <a:chOff x="10210800" y="7620000"/>
          <a:chExt cx="1231900" cy="622300"/>
        </a:xfrm>
      </xdr:grpSpPr>
      <xdr:sp macro="" textlink="Pivottables!C20">
        <xdr:nvSpPr>
          <xdr:cNvPr id="921" name="TextBox 920">
            <a:extLst>
              <a:ext uri="{FF2B5EF4-FFF2-40B4-BE49-F238E27FC236}">
                <a16:creationId xmlns:a16="http://schemas.microsoft.com/office/drawing/2014/main" id="{C6324FA8-94DB-3563-2178-0DA8FF04F93C}"/>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22" name="TextBox 921">
            <a:extLst>
              <a:ext uri="{FF2B5EF4-FFF2-40B4-BE49-F238E27FC236}">
                <a16:creationId xmlns:a16="http://schemas.microsoft.com/office/drawing/2014/main" id="{D4E5B141-CC6D-6903-92BD-9B54B3932BE2}"/>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14</xdr:col>
      <xdr:colOff>394238</xdr:colOff>
      <xdr:row>27</xdr:row>
      <xdr:rowOff>410</xdr:rowOff>
    </xdr:from>
    <xdr:to>
      <xdr:col>15</xdr:col>
      <xdr:colOff>63830</xdr:colOff>
      <xdr:row>28</xdr:row>
      <xdr:rowOff>164356</xdr:rowOff>
    </xdr:to>
    <xdr:grpSp>
      <xdr:nvGrpSpPr>
        <xdr:cNvPr id="923" name="Group 922">
          <a:extLst>
            <a:ext uri="{FF2B5EF4-FFF2-40B4-BE49-F238E27FC236}">
              <a16:creationId xmlns:a16="http://schemas.microsoft.com/office/drawing/2014/main" id="{6A8533B0-A8B0-374D-992F-71E03CA95C5B}"/>
            </a:ext>
          </a:extLst>
        </xdr:cNvPr>
        <xdr:cNvGrpSpPr/>
      </xdr:nvGrpSpPr>
      <xdr:grpSpPr>
        <a:xfrm>
          <a:off x="11951238" y="5486810"/>
          <a:ext cx="495092" cy="367146"/>
          <a:chOff x="10210800" y="7620000"/>
          <a:chExt cx="1231900" cy="622300"/>
        </a:xfrm>
      </xdr:grpSpPr>
      <xdr:sp macro="" textlink="Pivottables!C20">
        <xdr:nvSpPr>
          <xdr:cNvPr id="924" name="TextBox 923">
            <a:extLst>
              <a:ext uri="{FF2B5EF4-FFF2-40B4-BE49-F238E27FC236}">
                <a16:creationId xmlns:a16="http://schemas.microsoft.com/office/drawing/2014/main" id="{B5104CE8-470E-52B8-85A6-DA518D283331}"/>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25" name="TextBox 924">
            <a:extLst>
              <a:ext uri="{FF2B5EF4-FFF2-40B4-BE49-F238E27FC236}">
                <a16:creationId xmlns:a16="http://schemas.microsoft.com/office/drawing/2014/main" id="{86C6CC46-06E7-D02A-0926-06897BEAF14F}"/>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13</xdr:col>
      <xdr:colOff>528418</xdr:colOff>
      <xdr:row>25</xdr:row>
      <xdr:rowOff>99044</xdr:rowOff>
    </xdr:from>
    <xdr:to>
      <xdr:col>14</xdr:col>
      <xdr:colOff>199042</xdr:colOff>
      <xdr:row>27</xdr:row>
      <xdr:rowOff>60945</xdr:rowOff>
    </xdr:to>
    <xdr:grpSp>
      <xdr:nvGrpSpPr>
        <xdr:cNvPr id="926" name="Group 925">
          <a:extLst>
            <a:ext uri="{FF2B5EF4-FFF2-40B4-BE49-F238E27FC236}">
              <a16:creationId xmlns:a16="http://schemas.microsoft.com/office/drawing/2014/main" id="{A1C7E51C-424D-BA45-BDA6-AC9748D563B2}"/>
            </a:ext>
          </a:extLst>
        </xdr:cNvPr>
        <xdr:cNvGrpSpPr/>
      </xdr:nvGrpSpPr>
      <xdr:grpSpPr>
        <a:xfrm>
          <a:off x="11259918" y="5179044"/>
          <a:ext cx="496124" cy="368301"/>
          <a:chOff x="10210800" y="7620000"/>
          <a:chExt cx="1231900" cy="622300"/>
        </a:xfrm>
      </xdr:grpSpPr>
      <xdr:sp macro="" textlink="Pivottables!C20">
        <xdr:nvSpPr>
          <xdr:cNvPr id="927" name="TextBox 926">
            <a:extLst>
              <a:ext uri="{FF2B5EF4-FFF2-40B4-BE49-F238E27FC236}">
                <a16:creationId xmlns:a16="http://schemas.microsoft.com/office/drawing/2014/main" id="{A6A32542-7233-8B24-123A-5FA73E8EF378}"/>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28" name="TextBox 927">
            <a:extLst>
              <a:ext uri="{FF2B5EF4-FFF2-40B4-BE49-F238E27FC236}">
                <a16:creationId xmlns:a16="http://schemas.microsoft.com/office/drawing/2014/main" id="{1C3C19F8-9789-D882-9DD9-DFEBF4AA256C}"/>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14</xdr:col>
      <xdr:colOff>220104</xdr:colOff>
      <xdr:row>25</xdr:row>
      <xdr:rowOff>1063</xdr:rowOff>
    </xdr:from>
    <xdr:to>
      <xdr:col>14</xdr:col>
      <xdr:colOff>713479</xdr:colOff>
      <xdr:row>26</xdr:row>
      <xdr:rowOff>168910</xdr:rowOff>
    </xdr:to>
    <xdr:grpSp>
      <xdr:nvGrpSpPr>
        <xdr:cNvPr id="929" name="Group 928">
          <a:extLst>
            <a:ext uri="{FF2B5EF4-FFF2-40B4-BE49-F238E27FC236}">
              <a16:creationId xmlns:a16="http://schemas.microsoft.com/office/drawing/2014/main" id="{9F3EB4E3-397D-754F-8AA4-618CDCC80323}"/>
            </a:ext>
          </a:extLst>
        </xdr:cNvPr>
        <xdr:cNvGrpSpPr/>
      </xdr:nvGrpSpPr>
      <xdr:grpSpPr>
        <a:xfrm>
          <a:off x="11777104" y="5081063"/>
          <a:ext cx="493375" cy="371047"/>
          <a:chOff x="10210800" y="7620000"/>
          <a:chExt cx="1231900" cy="622300"/>
        </a:xfrm>
      </xdr:grpSpPr>
      <xdr:sp macro="" textlink="Pivottables!C20">
        <xdr:nvSpPr>
          <xdr:cNvPr id="930" name="TextBox 929">
            <a:extLst>
              <a:ext uri="{FF2B5EF4-FFF2-40B4-BE49-F238E27FC236}">
                <a16:creationId xmlns:a16="http://schemas.microsoft.com/office/drawing/2014/main" id="{AD86DF6B-5C8F-68F1-AA80-F656B892CAF7}"/>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31" name="TextBox 930">
            <a:extLst>
              <a:ext uri="{FF2B5EF4-FFF2-40B4-BE49-F238E27FC236}">
                <a16:creationId xmlns:a16="http://schemas.microsoft.com/office/drawing/2014/main" id="{B5168DA3-4495-187D-8C66-217BAA45CC74}"/>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13</xdr:col>
      <xdr:colOff>635022</xdr:colOff>
      <xdr:row>25</xdr:row>
      <xdr:rowOff>921</xdr:rowOff>
    </xdr:from>
    <xdr:to>
      <xdr:col>14</xdr:col>
      <xdr:colOff>304611</xdr:colOff>
      <xdr:row>26</xdr:row>
      <xdr:rowOff>164866</xdr:rowOff>
    </xdr:to>
    <xdr:grpSp>
      <xdr:nvGrpSpPr>
        <xdr:cNvPr id="932" name="Group 931">
          <a:extLst>
            <a:ext uri="{FF2B5EF4-FFF2-40B4-BE49-F238E27FC236}">
              <a16:creationId xmlns:a16="http://schemas.microsoft.com/office/drawing/2014/main" id="{38D6CEDF-406F-BB4F-BEDB-EFE8EC2111BA}"/>
            </a:ext>
          </a:extLst>
        </xdr:cNvPr>
        <xdr:cNvGrpSpPr/>
      </xdr:nvGrpSpPr>
      <xdr:grpSpPr>
        <a:xfrm>
          <a:off x="11366522" y="5080921"/>
          <a:ext cx="495089" cy="367145"/>
          <a:chOff x="10210800" y="7620000"/>
          <a:chExt cx="1231900" cy="622300"/>
        </a:xfrm>
      </xdr:grpSpPr>
      <xdr:sp macro="" textlink="Pivottables!C20">
        <xdr:nvSpPr>
          <xdr:cNvPr id="933" name="TextBox 932">
            <a:extLst>
              <a:ext uri="{FF2B5EF4-FFF2-40B4-BE49-F238E27FC236}">
                <a16:creationId xmlns:a16="http://schemas.microsoft.com/office/drawing/2014/main" id="{BCDB7FD0-0178-86B8-3B1E-DB6B795238C1}"/>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34" name="TextBox 933">
            <a:extLst>
              <a:ext uri="{FF2B5EF4-FFF2-40B4-BE49-F238E27FC236}">
                <a16:creationId xmlns:a16="http://schemas.microsoft.com/office/drawing/2014/main" id="{3F1EFC07-0EC3-40E2-14BD-81686C6AFDA2}"/>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14</xdr:col>
      <xdr:colOff>119149</xdr:colOff>
      <xdr:row>26</xdr:row>
      <xdr:rowOff>76</xdr:rowOff>
    </xdr:from>
    <xdr:to>
      <xdr:col>14</xdr:col>
      <xdr:colOff>614449</xdr:colOff>
      <xdr:row>27</xdr:row>
      <xdr:rowOff>164023</xdr:rowOff>
    </xdr:to>
    <xdr:grpSp>
      <xdr:nvGrpSpPr>
        <xdr:cNvPr id="935" name="Group 934">
          <a:extLst>
            <a:ext uri="{FF2B5EF4-FFF2-40B4-BE49-F238E27FC236}">
              <a16:creationId xmlns:a16="http://schemas.microsoft.com/office/drawing/2014/main" id="{DFCCCD20-592C-A44E-9A3F-D52FF4F3536F}"/>
            </a:ext>
          </a:extLst>
        </xdr:cNvPr>
        <xdr:cNvGrpSpPr/>
      </xdr:nvGrpSpPr>
      <xdr:grpSpPr>
        <a:xfrm>
          <a:off x="11676149" y="5283276"/>
          <a:ext cx="495300" cy="367147"/>
          <a:chOff x="10210800" y="7620000"/>
          <a:chExt cx="1231900" cy="622300"/>
        </a:xfrm>
      </xdr:grpSpPr>
      <xdr:sp macro="" textlink="Pivottables!C20">
        <xdr:nvSpPr>
          <xdr:cNvPr id="936" name="TextBox 935">
            <a:extLst>
              <a:ext uri="{FF2B5EF4-FFF2-40B4-BE49-F238E27FC236}">
                <a16:creationId xmlns:a16="http://schemas.microsoft.com/office/drawing/2014/main" id="{BBEECF86-3AE9-A663-4F22-5F4EBACF8984}"/>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37" name="TextBox 936">
            <a:extLst>
              <a:ext uri="{FF2B5EF4-FFF2-40B4-BE49-F238E27FC236}">
                <a16:creationId xmlns:a16="http://schemas.microsoft.com/office/drawing/2014/main" id="{74DB9846-A2AE-CB37-A57E-1260E244DAB9}"/>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13</xdr:col>
      <xdr:colOff>429245</xdr:colOff>
      <xdr:row>26</xdr:row>
      <xdr:rowOff>98912</xdr:rowOff>
    </xdr:from>
    <xdr:to>
      <xdr:col>14</xdr:col>
      <xdr:colOff>98834</xdr:colOff>
      <xdr:row>28</xdr:row>
      <xdr:rowOff>60813</xdr:rowOff>
    </xdr:to>
    <xdr:grpSp>
      <xdr:nvGrpSpPr>
        <xdr:cNvPr id="938" name="Group 937">
          <a:extLst>
            <a:ext uri="{FF2B5EF4-FFF2-40B4-BE49-F238E27FC236}">
              <a16:creationId xmlns:a16="http://schemas.microsoft.com/office/drawing/2014/main" id="{33DA16AC-5202-D643-A46E-D6B5A7D385CD}"/>
            </a:ext>
          </a:extLst>
        </xdr:cNvPr>
        <xdr:cNvGrpSpPr/>
      </xdr:nvGrpSpPr>
      <xdr:grpSpPr>
        <a:xfrm>
          <a:off x="11160745" y="5382112"/>
          <a:ext cx="495089" cy="368301"/>
          <a:chOff x="10210800" y="7620000"/>
          <a:chExt cx="1231900" cy="622300"/>
        </a:xfrm>
      </xdr:grpSpPr>
      <xdr:sp macro="" textlink="Pivottables!C20">
        <xdr:nvSpPr>
          <xdr:cNvPr id="939" name="TextBox 938">
            <a:extLst>
              <a:ext uri="{FF2B5EF4-FFF2-40B4-BE49-F238E27FC236}">
                <a16:creationId xmlns:a16="http://schemas.microsoft.com/office/drawing/2014/main" id="{9D07FAFC-BFD6-BCAE-09B4-9198DDE816CE}"/>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940" name="TextBox 939">
            <a:extLst>
              <a:ext uri="{FF2B5EF4-FFF2-40B4-BE49-F238E27FC236}">
                <a16:creationId xmlns:a16="http://schemas.microsoft.com/office/drawing/2014/main" id="{E8838DB0-A9DF-8A14-2F96-BB211A1EFDEB}"/>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8</xdr:col>
      <xdr:colOff>506808</xdr:colOff>
      <xdr:row>18</xdr:row>
      <xdr:rowOff>141324</xdr:rowOff>
    </xdr:from>
    <xdr:to>
      <xdr:col>9</xdr:col>
      <xdr:colOff>41588</xdr:colOff>
      <xdr:row>20</xdr:row>
      <xdr:rowOff>89163</xdr:rowOff>
    </xdr:to>
    <xdr:grpSp>
      <xdr:nvGrpSpPr>
        <xdr:cNvPr id="945" name="Group 944">
          <a:extLst>
            <a:ext uri="{FF2B5EF4-FFF2-40B4-BE49-F238E27FC236}">
              <a16:creationId xmlns:a16="http://schemas.microsoft.com/office/drawing/2014/main" id="{50072CBE-A069-0840-BEDB-15D18C557D07}"/>
            </a:ext>
          </a:extLst>
        </xdr:cNvPr>
        <xdr:cNvGrpSpPr/>
      </xdr:nvGrpSpPr>
      <xdr:grpSpPr>
        <a:xfrm>
          <a:off x="7110808" y="3798924"/>
          <a:ext cx="360280" cy="354239"/>
          <a:chOff x="6851241" y="3322894"/>
          <a:chExt cx="788629" cy="337983"/>
        </a:xfrm>
      </xdr:grpSpPr>
      <xdr:sp macro="" textlink="Pivottables!B23">
        <xdr:nvSpPr>
          <xdr:cNvPr id="941" name="TextBox 940">
            <a:extLst>
              <a:ext uri="{FF2B5EF4-FFF2-40B4-BE49-F238E27FC236}">
                <a16:creationId xmlns:a16="http://schemas.microsoft.com/office/drawing/2014/main" id="{BEED928A-F63C-3874-E2B1-477980F8E49F}"/>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42" name="TextBox 941">
            <a:extLst>
              <a:ext uri="{FF2B5EF4-FFF2-40B4-BE49-F238E27FC236}">
                <a16:creationId xmlns:a16="http://schemas.microsoft.com/office/drawing/2014/main" id="{35A4C471-4BEE-B543-B2EB-643686E2467C}"/>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450337</xdr:colOff>
      <xdr:row>20</xdr:row>
      <xdr:rowOff>149436</xdr:rowOff>
    </xdr:from>
    <xdr:to>
      <xdr:col>8</xdr:col>
      <xdr:colOff>729767</xdr:colOff>
      <xdr:row>22</xdr:row>
      <xdr:rowOff>53645</xdr:rowOff>
    </xdr:to>
    <xdr:grpSp>
      <xdr:nvGrpSpPr>
        <xdr:cNvPr id="946" name="Group 945">
          <a:extLst>
            <a:ext uri="{FF2B5EF4-FFF2-40B4-BE49-F238E27FC236}">
              <a16:creationId xmlns:a16="http://schemas.microsoft.com/office/drawing/2014/main" id="{D3C60EF5-D374-5B0E-752B-34CF47EE1D03}"/>
            </a:ext>
          </a:extLst>
        </xdr:cNvPr>
        <xdr:cNvGrpSpPr/>
      </xdr:nvGrpSpPr>
      <xdr:grpSpPr>
        <a:xfrm>
          <a:off x="7054337" y="4213436"/>
          <a:ext cx="279430" cy="310609"/>
          <a:chOff x="8861323" y="2926121"/>
          <a:chExt cx="788629" cy="337983"/>
        </a:xfrm>
      </xdr:grpSpPr>
      <xdr:sp macro="" textlink="Pivottables!E23">
        <xdr:nvSpPr>
          <xdr:cNvPr id="943" name="TextBox 942">
            <a:extLst>
              <a:ext uri="{FF2B5EF4-FFF2-40B4-BE49-F238E27FC236}">
                <a16:creationId xmlns:a16="http://schemas.microsoft.com/office/drawing/2014/main" id="{BF035223-3893-F84F-8538-60177AB701B1}"/>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944" name="TextBox 943">
            <a:extLst>
              <a:ext uri="{FF2B5EF4-FFF2-40B4-BE49-F238E27FC236}">
                <a16:creationId xmlns:a16="http://schemas.microsoft.com/office/drawing/2014/main" id="{66618879-9D3D-AD4C-994F-88793E606E97}"/>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812566</xdr:colOff>
      <xdr:row>21</xdr:row>
      <xdr:rowOff>30139</xdr:rowOff>
    </xdr:from>
    <xdr:to>
      <xdr:col>9</xdr:col>
      <xdr:colOff>347346</xdr:colOff>
      <xdr:row>22</xdr:row>
      <xdr:rowOff>179261</xdr:rowOff>
    </xdr:to>
    <xdr:grpSp>
      <xdr:nvGrpSpPr>
        <xdr:cNvPr id="974" name="Group 973">
          <a:extLst>
            <a:ext uri="{FF2B5EF4-FFF2-40B4-BE49-F238E27FC236}">
              <a16:creationId xmlns:a16="http://schemas.microsoft.com/office/drawing/2014/main" id="{A0434F07-456D-5641-AD15-D70505BE7FCF}"/>
            </a:ext>
          </a:extLst>
        </xdr:cNvPr>
        <xdr:cNvGrpSpPr/>
      </xdr:nvGrpSpPr>
      <xdr:grpSpPr>
        <a:xfrm>
          <a:off x="7416566" y="4297339"/>
          <a:ext cx="360280" cy="352322"/>
          <a:chOff x="6851241" y="3322894"/>
          <a:chExt cx="788629" cy="337983"/>
        </a:xfrm>
      </xdr:grpSpPr>
      <xdr:sp macro="" textlink="Pivottables!B23">
        <xdr:nvSpPr>
          <xdr:cNvPr id="975" name="TextBox 974">
            <a:extLst>
              <a:ext uri="{FF2B5EF4-FFF2-40B4-BE49-F238E27FC236}">
                <a16:creationId xmlns:a16="http://schemas.microsoft.com/office/drawing/2014/main" id="{166A9548-F982-813B-9C8F-ABBF8DC146D3}"/>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76" name="TextBox 975">
            <a:extLst>
              <a:ext uri="{FF2B5EF4-FFF2-40B4-BE49-F238E27FC236}">
                <a16:creationId xmlns:a16="http://schemas.microsoft.com/office/drawing/2014/main" id="{95C53BFF-0EB5-C711-0A6D-A0CA297BB082}"/>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308401</xdr:colOff>
      <xdr:row>20</xdr:row>
      <xdr:rowOff>29181</xdr:rowOff>
    </xdr:from>
    <xdr:to>
      <xdr:col>8</xdr:col>
      <xdr:colOff>667483</xdr:colOff>
      <xdr:row>21</xdr:row>
      <xdr:rowOff>178303</xdr:rowOff>
    </xdr:to>
    <xdr:grpSp>
      <xdr:nvGrpSpPr>
        <xdr:cNvPr id="977" name="Group 976">
          <a:extLst>
            <a:ext uri="{FF2B5EF4-FFF2-40B4-BE49-F238E27FC236}">
              <a16:creationId xmlns:a16="http://schemas.microsoft.com/office/drawing/2014/main" id="{4C9F0EB6-46BF-7843-A423-94CAF9F157CA}"/>
            </a:ext>
          </a:extLst>
        </xdr:cNvPr>
        <xdr:cNvGrpSpPr/>
      </xdr:nvGrpSpPr>
      <xdr:grpSpPr>
        <a:xfrm>
          <a:off x="6912401" y="4093181"/>
          <a:ext cx="359082" cy="352322"/>
          <a:chOff x="6851241" y="3322894"/>
          <a:chExt cx="788629" cy="337983"/>
        </a:xfrm>
      </xdr:grpSpPr>
      <xdr:sp macro="" textlink="Pivottables!B23">
        <xdr:nvSpPr>
          <xdr:cNvPr id="978" name="TextBox 977">
            <a:extLst>
              <a:ext uri="{FF2B5EF4-FFF2-40B4-BE49-F238E27FC236}">
                <a16:creationId xmlns:a16="http://schemas.microsoft.com/office/drawing/2014/main" id="{23444901-4FB5-C2FB-3E88-40DE6439FB3A}"/>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79" name="TextBox 978">
            <a:extLst>
              <a:ext uri="{FF2B5EF4-FFF2-40B4-BE49-F238E27FC236}">
                <a16:creationId xmlns:a16="http://schemas.microsoft.com/office/drawing/2014/main" id="{150FD768-4420-906E-CAF9-517DE95CBE29}"/>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503932</xdr:colOff>
      <xdr:row>20</xdr:row>
      <xdr:rowOff>128863</xdr:rowOff>
    </xdr:from>
    <xdr:to>
      <xdr:col>9</xdr:col>
      <xdr:colOff>38712</xdr:colOff>
      <xdr:row>22</xdr:row>
      <xdr:rowOff>76702</xdr:rowOff>
    </xdr:to>
    <xdr:grpSp>
      <xdr:nvGrpSpPr>
        <xdr:cNvPr id="980" name="Group 979">
          <a:extLst>
            <a:ext uri="{FF2B5EF4-FFF2-40B4-BE49-F238E27FC236}">
              <a16:creationId xmlns:a16="http://schemas.microsoft.com/office/drawing/2014/main" id="{35365BBA-AF47-CE49-BB62-AD738A4F82DF}"/>
            </a:ext>
          </a:extLst>
        </xdr:cNvPr>
        <xdr:cNvGrpSpPr/>
      </xdr:nvGrpSpPr>
      <xdr:grpSpPr>
        <a:xfrm>
          <a:off x="7107932" y="4192863"/>
          <a:ext cx="360280" cy="354239"/>
          <a:chOff x="6851241" y="3322894"/>
          <a:chExt cx="788629" cy="337983"/>
        </a:xfrm>
      </xdr:grpSpPr>
      <xdr:sp macro="" textlink="Pivottables!B23">
        <xdr:nvSpPr>
          <xdr:cNvPr id="981" name="TextBox 980">
            <a:extLst>
              <a:ext uri="{FF2B5EF4-FFF2-40B4-BE49-F238E27FC236}">
                <a16:creationId xmlns:a16="http://schemas.microsoft.com/office/drawing/2014/main" id="{816BD47A-4876-257A-4B61-52880C5BC6C8}"/>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82" name="TextBox 981">
            <a:extLst>
              <a:ext uri="{FF2B5EF4-FFF2-40B4-BE49-F238E27FC236}">
                <a16:creationId xmlns:a16="http://schemas.microsoft.com/office/drawing/2014/main" id="{32081E49-2142-D358-F0C3-4C12B5F0A719}"/>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608408</xdr:colOff>
      <xdr:row>19</xdr:row>
      <xdr:rowOff>132697</xdr:rowOff>
    </xdr:from>
    <xdr:to>
      <xdr:col>9</xdr:col>
      <xdr:colOff>143188</xdr:colOff>
      <xdr:row>21</xdr:row>
      <xdr:rowOff>80536</xdr:rowOff>
    </xdr:to>
    <xdr:grpSp>
      <xdr:nvGrpSpPr>
        <xdr:cNvPr id="983" name="Group 982">
          <a:extLst>
            <a:ext uri="{FF2B5EF4-FFF2-40B4-BE49-F238E27FC236}">
              <a16:creationId xmlns:a16="http://schemas.microsoft.com/office/drawing/2014/main" id="{48A8C32A-9A9A-DC4A-A39F-4EBD82354EE2}"/>
            </a:ext>
          </a:extLst>
        </xdr:cNvPr>
        <xdr:cNvGrpSpPr/>
      </xdr:nvGrpSpPr>
      <xdr:grpSpPr>
        <a:xfrm>
          <a:off x="7212408" y="3993497"/>
          <a:ext cx="360280" cy="354239"/>
          <a:chOff x="6851241" y="3322894"/>
          <a:chExt cx="788629" cy="337983"/>
        </a:xfrm>
      </xdr:grpSpPr>
      <xdr:sp macro="" textlink="Pivottables!B23">
        <xdr:nvSpPr>
          <xdr:cNvPr id="984" name="TextBox 983">
            <a:extLst>
              <a:ext uri="{FF2B5EF4-FFF2-40B4-BE49-F238E27FC236}">
                <a16:creationId xmlns:a16="http://schemas.microsoft.com/office/drawing/2014/main" id="{AFD90F31-0045-3D5D-B730-32BC36D3E8D6}"/>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85" name="TextBox 984">
            <a:extLst>
              <a:ext uri="{FF2B5EF4-FFF2-40B4-BE49-F238E27FC236}">
                <a16:creationId xmlns:a16="http://schemas.microsoft.com/office/drawing/2014/main" id="{88715544-D085-C6B3-DCA9-E144223CE946}"/>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506808</xdr:colOff>
      <xdr:row>18</xdr:row>
      <xdr:rowOff>35890</xdr:rowOff>
    </xdr:from>
    <xdr:to>
      <xdr:col>9</xdr:col>
      <xdr:colOff>41588</xdr:colOff>
      <xdr:row>19</xdr:row>
      <xdr:rowOff>185012</xdr:rowOff>
    </xdr:to>
    <xdr:grpSp>
      <xdr:nvGrpSpPr>
        <xdr:cNvPr id="986" name="Group 985">
          <a:extLst>
            <a:ext uri="{FF2B5EF4-FFF2-40B4-BE49-F238E27FC236}">
              <a16:creationId xmlns:a16="http://schemas.microsoft.com/office/drawing/2014/main" id="{3C2E1A3E-3D6F-0345-948B-6C52787A7A86}"/>
            </a:ext>
          </a:extLst>
        </xdr:cNvPr>
        <xdr:cNvGrpSpPr/>
      </xdr:nvGrpSpPr>
      <xdr:grpSpPr>
        <a:xfrm>
          <a:off x="7110808" y="3693490"/>
          <a:ext cx="360280" cy="352322"/>
          <a:chOff x="6851241" y="3322894"/>
          <a:chExt cx="788629" cy="337983"/>
        </a:xfrm>
      </xdr:grpSpPr>
      <xdr:sp macro="" textlink="Pivottables!B23">
        <xdr:nvSpPr>
          <xdr:cNvPr id="987" name="TextBox 986">
            <a:extLst>
              <a:ext uri="{FF2B5EF4-FFF2-40B4-BE49-F238E27FC236}">
                <a16:creationId xmlns:a16="http://schemas.microsoft.com/office/drawing/2014/main" id="{EEA01725-B000-928A-3373-E03911D85407}"/>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88" name="TextBox 987">
            <a:extLst>
              <a:ext uri="{FF2B5EF4-FFF2-40B4-BE49-F238E27FC236}">
                <a16:creationId xmlns:a16="http://schemas.microsoft.com/office/drawing/2014/main" id="{1E6052DC-62CF-F7C6-D62A-64BEE58A9E1B}"/>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405208</xdr:colOff>
      <xdr:row>19</xdr:row>
      <xdr:rowOff>34931</xdr:rowOff>
    </xdr:from>
    <xdr:to>
      <xdr:col>8</xdr:col>
      <xdr:colOff>764290</xdr:colOff>
      <xdr:row>20</xdr:row>
      <xdr:rowOff>184053</xdr:rowOff>
    </xdr:to>
    <xdr:grpSp>
      <xdr:nvGrpSpPr>
        <xdr:cNvPr id="989" name="Group 988">
          <a:extLst>
            <a:ext uri="{FF2B5EF4-FFF2-40B4-BE49-F238E27FC236}">
              <a16:creationId xmlns:a16="http://schemas.microsoft.com/office/drawing/2014/main" id="{05F49139-528A-E042-9E3C-7CB84A5F303A}"/>
            </a:ext>
          </a:extLst>
        </xdr:cNvPr>
        <xdr:cNvGrpSpPr/>
      </xdr:nvGrpSpPr>
      <xdr:grpSpPr>
        <a:xfrm>
          <a:off x="7009208" y="3895731"/>
          <a:ext cx="359082" cy="352322"/>
          <a:chOff x="6851241" y="3322894"/>
          <a:chExt cx="788629" cy="337983"/>
        </a:xfrm>
      </xdr:grpSpPr>
      <xdr:sp macro="" textlink="Pivottables!B23">
        <xdr:nvSpPr>
          <xdr:cNvPr id="990" name="TextBox 989">
            <a:extLst>
              <a:ext uri="{FF2B5EF4-FFF2-40B4-BE49-F238E27FC236}">
                <a16:creationId xmlns:a16="http://schemas.microsoft.com/office/drawing/2014/main" id="{15C1B98E-0538-ADDB-00C8-F1F811028CC7}"/>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91" name="TextBox 990">
            <a:extLst>
              <a:ext uri="{FF2B5EF4-FFF2-40B4-BE49-F238E27FC236}">
                <a16:creationId xmlns:a16="http://schemas.microsoft.com/office/drawing/2014/main" id="{A873B1CB-8887-9911-FBE0-20CB9C8F7DEA}"/>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725344</xdr:colOff>
      <xdr:row>20</xdr:row>
      <xdr:rowOff>33972</xdr:rowOff>
    </xdr:from>
    <xdr:to>
      <xdr:col>9</xdr:col>
      <xdr:colOff>260124</xdr:colOff>
      <xdr:row>21</xdr:row>
      <xdr:rowOff>183094</xdr:rowOff>
    </xdr:to>
    <xdr:grpSp>
      <xdr:nvGrpSpPr>
        <xdr:cNvPr id="992" name="Group 991">
          <a:extLst>
            <a:ext uri="{FF2B5EF4-FFF2-40B4-BE49-F238E27FC236}">
              <a16:creationId xmlns:a16="http://schemas.microsoft.com/office/drawing/2014/main" id="{0CF57D12-5CE0-B646-BF77-9F59E9D9B62D}"/>
            </a:ext>
          </a:extLst>
        </xdr:cNvPr>
        <xdr:cNvGrpSpPr/>
      </xdr:nvGrpSpPr>
      <xdr:grpSpPr>
        <a:xfrm>
          <a:off x="7329344" y="4097972"/>
          <a:ext cx="360280" cy="352322"/>
          <a:chOff x="6851241" y="3322894"/>
          <a:chExt cx="788629" cy="337983"/>
        </a:xfrm>
      </xdr:grpSpPr>
      <xdr:sp macro="" textlink="Pivottables!B23">
        <xdr:nvSpPr>
          <xdr:cNvPr id="993" name="TextBox 992">
            <a:extLst>
              <a:ext uri="{FF2B5EF4-FFF2-40B4-BE49-F238E27FC236}">
                <a16:creationId xmlns:a16="http://schemas.microsoft.com/office/drawing/2014/main" id="{022CD7A0-5D1F-C883-E931-C68BC1796EB4}"/>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94" name="TextBox 993">
            <a:extLst>
              <a:ext uri="{FF2B5EF4-FFF2-40B4-BE49-F238E27FC236}">
                <a16:creationId xmlns:a16="http://schemas.microsoft.com/office/drawing/2014/main" id="{79121396-7BAD-EEBA-34A3-D281B5524F4C}"/>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9</xdr:col>
      <xdr:colOff>101366</xdr:colOff>
      <xdr:row>19</xdr:row>
      <xdr:rowOff>33014</xdr:rowOff>
    </xdr:from>
    <xdr:to>
      <xdr:col>9</xdr:col>
      <xdr:colOff>460448</xdr:colOff>
      <xdr:row>20</xdr:row>
      <xdr:rowOff>182136</xdr:rowOff>
    </xdr:to>
    <xdr:grpSp>
      <xdr:nvGrpSpPr>
        <xdr:cNvPr id="995" name="Group 994">
          <a:extLst>
            <a:ext uri="{FF2B5EF4-FFF2-40B4-BE49-F238E27FC236}">
              <a16:creationId xmlns:a16="http://schemas.microsoft.com/office/drawing/2014/main" id="{2C614703-4038-7B42-ADE2-EB16505EFEB5}"/>
            </a:ext>
          </a:extLst>
        </xdr:cNvPr>
        <xdr:cNvGrpSpPr/>
      </xdr:nvGrpSpPr>
      <xdr:grpSpPr>
        <a:xfrm>
          <a:off x="7530866" y="3893814"/>
          <a:ext cx="359082" cy="352322"/>
          <a:chOff x="6851241" y="3322894"/>
          <a:chExt cx="788629" cy="337983"/>
        </a:xfrm>
      </xdr:grpSpPr>
      <xdr:sp macro="" textlink="Pivottables!B23">
        <xdr:nvSpPr>
          <xdr:cNvPr id="996" name="TextBox 995">
            <a:extLst>
              <a:ext uri="{FF2B5EF4-FFF2-40B4-BE49-F238E27FC236}">
                <a16:creationId xmlns:a16="http://schemas.microsoft.com/office/drawing/2014/main" id="{A5CC9B21-6B2D-12D8-1C8A-07F61D31EDD8}"/>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997" name="TextBox 996">
            <a:extLst>
              <a:ext uri="{FF2B5EF4-FFF2-40B4-BE49-F238E27FC236}">
                <a16:creationId xmlns:a16="http://schemas.microsoft.com/office/drawing/2014/main" id="{AD6982C1-BF44-7770-C16C-9A7E547AF264}"/>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723427</xdr:colOff>
      <xdr:row>18</xdr:row>
      <xdr:rowOff>142282</xdr:rowOff>
    </xdr:from>
    <xdr:to>
      <xdr:col>9</xdr:col>
      <xdr:colOff>258207</xdr:colOff>
      <xdr:row>20</xdr:row>
      <xdr:rowOff>90121</xdr:rowOff>
    </xdr:to>
    <xdr:grpSp>
      <xdr:nvGrpSpPr>
        <xdr:cNvPr id="998" name="Group 997">
          <a:extLst>
            <a:ext uri="{FF2B5EF4-FFF2-40B4-BE49-F238E27FC236}">
              <a16:creationId xmlns:a16="http://schemas.microsoft.com/office/drawing/2014/main" id="{513B7138-2689-744A-8A58-9AEBC00EEEDE}"/>
            </a:ext>
          </a:extLst>
        </xdr:cNvPr>
        <xdr:cNvGrpSpPr/>
      </xdr:nvGrpSpPr>
      <xdr:grpSpPr>
        <a:xfrm>
          <a:off x="7327427" y="3799882"/>
          <a:ext cx="360280" cy="354239"/>
          <a:chOff x="6851241" y="3322894"/>
          <a:chExt cx="788629" cy="337983"/>
        </a:xfrm>
      </xdr:grpSpPr>
      <xdr:sp macro="" textlink="Pivottables!B23">
        <xdr:nvSpPr>
          <xdr:cNvPr id="999" name="TextBox 998">
            <a:extLst>
              <a:ext uri="{FF2B5EF4-FFF2-40B4-BE49-F238E27FC236}">
                <a16:creationId xmlns:a16="http://schemas.microsoft.com/office/drawing/2014/main" id="{DDD4A226-E502-856F-7E00-B4BC61C5CB3F}"/>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CB9149F-86CB-034B-8103-98EBDA38DFCB}" type="TxLink">
              <a:rPr lang="en-US" sz="2000" b="0" i="0" u="none" strike="noStrike">
                <a:solidFill>
                  <a:srgbClr val="02FF8F"/>
                </a:solidFill>
                <a:latin typeface="Calibri"/>
                <a:cs typeface="Calibri"/>
              </a:rPr>
              <a:pPr algn="ctr"/>
              <a:t> </a:t>
            </a:fld>
            <a:endParaRPr lang="en-GB" sz="1100"/>
          </a:p>
        </xdr:txBody>
      </xdr:sp>
      <xdr:sp macro="" textlink="Pivottables!D23">
        <xdr:nvSpPr>
          <xdr:cNvPr id="1000" name="TextBox 999">
            <a:extLst>
              <a:ext uri="{FF2B5EF4-FFF2-40B4-BE49-F238E27FC236}">
                <a16:creationId xmlns:a16="http://schemas.microsoft.com/office/drawing/2014/main" id="{9C8EF2B7-D77F-0005-16CA-F932568BBD07}"/>
              </a:ext>
            </a:extLst>
          </xdr:cNvPr>
          <xdr:cNvSpPr txBox="1"/>
        </xdr:nvSpPr>
        <xdr:spPr>
          <a:xfrm>
            <a:off x="6851241" y="3322894"/>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252301-B823-C64A-AF76-2A69A8E360AB}"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248096</xdr:colOff>
      <xdr:row>19</xdr:row>
      <xdr:rowOff>62213</xdr:rowOff>
    </xdr:from>
    <xdr:to>
      <xdr:col>8</xdr:col>
      <xdr:colOff>527526</xdr:colOff>
      <xdr:row>20</xdr:row>
      <xdr:rowOff>167705</xdr:rowOff>
    </xdr:to>
    <xdr:grpSp>
      <xdr:nvGrpSpPr>
        <xdr:cNvPr id="1001" name="Group 1000">
          <a:extLst>
            <a:ext uri="{FF2B5EF4-FFF2-40B4-BE49-F238E27FC236}">
              <a16:creationId xmlns:a16="http://schemas.microsoft.com/office/drawing/2014/main" id="{2223D88F-514B-0F4C-B790-F2DDDCF0101D}"/>
            </a:ext>
          </a:extLst>
        </xdr:cNvPr>
        <xdr:cNvGrpSpPr/>
      </xdr:nvGrpSpPr>
      <xdr:grpSpPr>
        <a:xfrm>
          <a:off x="6852096" y="3923013"/>
          <a:ext cx="279430" cy="308692"/>
          <a:chOff x="8861323" y="2926121"/>
          <a:chExt cx="788629" cy="337983"/>
        </a:xfrm>
      </xdr:grpSpPr>
      <xdr:sp macro="" textlink="Pivottables!E23">
        <xdr:nvSpPr>
          <xdr:cNvPr id="1002" name="TextBox 1001">
            <a:extLst>
              <a:ext uri="{FF2B5EF4-FFF2-40B4-BE49-F238E27FC236}">
                <a16:creationId xmlns:a16="http://schemas.microsoft.com/office/drawing/2014/main" id="{F90A456B-9861-8C38-2229-A584C46D55B7}"/>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03" name="TextBox 1002">
            <a:extLst>
              <a:ext uri="{FF2B5EF4-FFF2-40B4-BE49-F238E27FC236}">
                <a16:creationId xmlns:a16="http://schemas.microsoft.com/office/drawing/2014/main" id="{D5D4260E-ABA3-5A31-D0E1-D65BBBC43D69}"/>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448419</xdr:colOff>
      <xdr:row>19</xdr:row>
      <xdr:rowOff>157103</xdr:rowOff>
    </xdr:from>
    <xdr:to>
      <xdr:col>8</xdr:col>
      <xdr:colOff>727849</xdr:colOff>
      <xdr:row>21</xdr:row>
      <xdr:rowOff>61312</xdr:rowOff>
    </xdr:to>
    <xdr:grpSp>
      <xdr:nvGrpSpPr>
        <xdr:cNvPr id="1004" name="Group 1003">
          <a:extLst>
            <a:ext uri="{FF2B5EF4-FFF2-40B4-BE49-F238E27FC236}">
              <a16:creationId xmlns:a16="http://schemas.microsoft.com/office/drawing/2014/main" id="{B78BD531-8C9B-C649-8E99-B45706729F2D}"/>
            </a:ext>
          </a:extLst>
        </xdr:cNvPr>
        <xdr:cNvGrpSpPr/>
      </xdr:nvGrpSpPr>
      <xdr:grpSpPr>
        <a:xfrm>
          <a:off x="7052419" y="4017903"/>
          <a:ext cx="279430" cy="310609"/>
          <a:chOff x="8861323" y="2926121"/>
          <a:chExt cx="788629" cy="337983"/>
        </a:xfrm>
      </xdr:grpSpPr>
      <xdr:sp macro="" textlink="Pivottables!E23">
        <xdr:nvSpPr>
          <xdr:cNvPr id="1005" name="TextBox 1004">
            <a:extLst>
              <a:ext uri="{FF2B5EF4-FFF2-40B4-BE49-F238E27FC236}">
                <a16:creationId xmlns:a16="http://schemas.microsoft.com/office/drawing/2014/main" id="{634A682E-A0C8-7521-31C4-6727B32D3CB3}"/>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06" name="TextBox 1005">
            <a:extLst>
              <a:ext uri="{FF2B5EF4-FFF2-40B4-BE49-F238E27FC236}">
                <a16:creationId xmlns:a16="http://schemas.microsoft.com/office/drawing/2014/main" id="{735B745E-42A8-E593-6D37-3A6659150CA9}"/>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9</xdr:col>
      <xdr:colOff>140745</xdr:colOff>
      <xdr:row>19</xdr:row>
      <xdr:rowOff>156145</xdr:rowOff>
    </xdr:from>
    <xdr:to>
      <xdr:col>9</xdr:col>
      <xdr:colOff>420175</xdr:colOff>
      <xdr:row>21</xdr:row>
      <xdr:rowOff>60354</xdr:rowOff>
    </xdr:to>
    <xdr:grpSp>
      <xdr:nvGrpSpPr>
        <xdr:cNvPr id="1007" name="Group 1006">
          <a:extLst>
            <a:ext uri="{FF2B5EF4-FFF2-40B4-BE49-F238E27FC236}">
              <a16:creationId xmlns:a16="http://schemas.microsoft.com/office/drawing/2014/main" id="{2FFDF4F4-740C-E043-8431-763BF5B24010}"/>
            </a:ext>
          </a:extLst>
        </xdr:cNvPr>
        <xdr:cNvGrpSpPr/>
      </xdr:nvGrpSpPr>
      <xdr:grpSpPr>
        <a:xfrm>
          <a:off x="7570245" y="4016945"/>
          <a:ext cx="279430" cy="310609"/>
          <a:chOff x="8861323" y="2926121"/>
          <a:chExt cx="788629" cy="337983"/>
        </a:xfrm>
      </xdr:grpSpPr>
      <xdr:sp macro="" textlink="Pivottables!E23">
        <xdr:nvSpPr>
          <xdr:cNvPr id="1008" name="TextBox 1007">
            <a:extLst>
              <a:ext uri="{FF2B5EF4-FFF2-40B4-BE49-F238E27FC236}">
                <a16:creationId xmlns:a16="http://schemas.microsoft.com/office/drawing/2014/main" id="{626A4956-E6C8-A372-ECF1-F8D075F219B6}"/>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09" name="TextBox 1008">
            <a:extLst>
              <a:ext uri="{FF2B5EF4-FFF2-40B4-BE49-F238E27FC236}">
                <a16:creationId xmlns:a16="http://schemas.microsoft.com/office/drawing/2014/main" id="{E822D51D-9359-B6D2-E056-9AC11183C176}"/>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652578</xdr:colOff>
      <xdr:row>18</xdr:row>
      <xdr:rowOff>159979</xdr:rowOff>
    </xdr:from>
    <xdr:to>
      <xdr:col>9</xdr:col>
      <xdr:colOff>107706</xdr:colOff>
      <xdr:row>20</xdr:row>
      <xdr:rowOff>64188</xdr:rowOff>
    </xdr:to>
    <xdr:grpSp>
      <xdr:nvGrpSpPr>
        <xdr:cNvPr id="1010" name="Group 1009">
          <a:extLst>
            <a:ext uri="{FF2B5EF4-FFF2-40B4-BE49-F238E27FC236}">
              <a16:creationId xmlns:a16="http://schemas.microsoft.com/office/drawing/2014/main" id="{C8A71305-4CFB-FA4B-86A8-E182A4B44D58}"/>
            </a:ext>
          </a:extLst>
        </xdr:cNvPr>
        <xdr:cNvGrpSpPr/>
      </xdr:nvGrpSpPr>
      <xdr:grpSpPr>
        <a:xfrm>
          <a:off x="7256578" y="3817579"/>
          <a:ext cx="280628" cy="310609"/>
          <a:chOff x="8861323" y="2926121"/>
          <a:chExt cx="788629" cy="337983"/>
        </a:xfrm>
      </xdr:grpSpPr>
      <xdr:sp macro="" textlink="Pivottables!E23">
        <xdr:nvSpPr>
          <xdr:cNvPr id="1011" name="TextBox 1010">
            <a:extLst>
              <a:ext uri="{FF2B5EF4-FFF2-40B4-BE49-F238E27FC236}">
                <a16:creationId xmlns:a16="http://schemas.microsoft.com/office/drawing/2014/main" id="{71D670CD-C1A0-2374-8249-C7B3DA8F4518}"/>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12" name="TextBox 1011">
            <a:extLst>
              <a:ext uri="{FF2B5EF4-FFF2-40B4-BE49-F238E27FC236}">
                <a16:creationId xmlns:a16="http://schemas.microsoft.com/office/drawing/2014/main" id="{E33B8C4B-4FA4-2D7E-D2A9-9A13E598CE68}"/>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651620</xdr:colOff>
      <xdr:row>20</xdr:row>
      <xdr:rowOff>144643</xdr:rowOff>
    </xdr:from>
    <xdr:to>
      <xdr:col>9</xdr:col>
      <xdr:colOff>106748</xdr:colOff>
      <xdr:row>22</xdr:row>
      <xdr:rowOff>48852</xdr:rowOff>
    </xdr:to>
    <xdr:grpSp>
      <xdr:nvGrpSpPr>
        <xdr:cNvPr id="1013" name="Group 1012">
          <a:extLst>
            <a:ext uri="{FF2B5EF4-FFF2-40B4-BE49-F238E27FC236}">
              <a16:creationId xmlns:a16="http://schemas.microsoft.com/office/drawing/2014/main" id="{D223D90D-030B-D045-939B-13EF09975005}"/>
            </a:ext>
          </a:extLst>
        </xdr:cNvPr>
        <xdr:cNvGrpSpPr/>
      </xdr:nvGrpSpPr>
      <xdr:grpSpPr>
        <a:xfrm>
          <a:off x="7255620" y="4208643"/>
          <a:ext cx="280628" cy="310609"/>
          <a:chOff x="8861323" y="2926121"/>
          <a:chExt cx="788629" cy="337983"/>
        </a:xfrm>
      </xdr:grpSpPr>
      <xdr:sp macro="" textlink="Pivottables!E23">
        <xdr:nvSpPr>
          <xdr:cNvPr id="1014" name="TextBox 1013">
            <a:extLst>
              <a:ext uri="{FF2B5EF4-FFF2-40B4-BE49-F238E27FC236}">
                <a16:creationId xmlns:a16="http://schemas.microsoft.com/office/drawing/2014/main" id="{97FC03E6-6245-3B7A-7DB5-34DAAC9644DC}"/>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15" name="TextBox 1014">
            <a:extLst>
              <a:ext uri="{FF2B5EF4-FFF2-40B4-BE49-F238E27FC236}">
                <a16:creationId xmlns:a16="http://schemas.microsoft.com/office/drawing/2014/main" id="{3A0AC081-1001-D060-66CE-DD8B821B575A}"/>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760888</xdr:colOff>
      <xdr:row>19</xdr:row>
      <xdr:rowOff>153270</xdr:rowOff>
    </xdr:from>
    <xdr:to>
      <xdr:col>9</xdr:col>
      <xdr:colOff>216016</xdr:colOff>
      <xdr:row>21</xdr:row>
      <xdr:rowOff>57479</xdr:rowOff>
    </xdr:to>
    <xdr:grpSp>
      <xdr:nvGrpSpPr>
        <xdr:cNvPr id="1016" name="Group 1015">
          <a:extLst>
            <a:ext uri="{FF2B5EF4-FFF2-40B4-BE49-F238E27FC236}">
              <a16:creationId xmlns:a16="http://schemas.microsoft.com/office/drawing/2014/main" id="{F312F312-C732-3B46-82FF-9CAD45A3243A}"/>
            </a:ext>
          </a:extLst>
        </xdr:cNvPr>
        <xdr:cNvGrpSpPr/>
      </xdr:nvGrpSpPr>
      <xdr:grpSpPr>
        <a:xfrm>
          <a:off x="7364888" y="4014070"/>
          <a:ext cx="280628" cy="310609"/>
          <a:chOff x="8861323" y="2926121"/>
          <a:chExt cx="788629" cy="337983"/>
        </a:xfrm>
      </xdr:grpSpPr>
      <xdr:sp macro="" textlink="Pivottables!E23">
        <xdr:nvSpPr>
          <xdr:cNvPr id="1017" name="TextBox 1016">
            <a:extLst>
              <a:ext uri="{FF2B5EF4-FFF2-40B4-BE49-F238E27FC236}">
                <a16:creationId xmlns:a16="http://schemas.microsoft.com/office/drawing/2014/main" id="{03ACE879-0B9A-8F69-FC85-14FEB17420A7}"/>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18" name="TextBox 1017">
            <a:extLst>
              <a:ext uri="{FF2B5EF4-FFF2-40B4-BE49-F238E27FC236}">
                <a16:creationId xmlns:a16="http://schemas.microsoft.com/office/drawing/2014/main" id="{2C1AEE99-6D1F-C7C4-47A3-04E60F5DFAFF}"/>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449378</xdr:colOff>
      <xdr:row>18</xdr:row>
      <xdr:rowOff>162855</xdr:rowOff>
    </xdr:from>
    <xdr:to>
      <xdr:col>8</xdr:col>
      <xdr:colOff>728808</xdr:colOff>
      <xdr:row>20</xdr:row>
      <xdr:rowOff>67064</xdr:rowOff>
    </xdr:to>
    <xdr:grpSp>
      <xdr:nvGrpSpPr>
        <xdr:cNvPr id="1019" name="Group 1018">
          <a:extLst>
            <a:ext uri="{FF2B5EF4-FFF2-40B4-BE49-F238E27FC236}">
              <a16:creationId xmlns:a16="http://schemas.microsoft.com/office/drawing/2014/main" id="{A9BBC141-AA6B-A246-8956-EA57AE0D78DA}"/>
            </a:ext>
          </a:extLst>
        </xdr:cNvPr>
        <xdr:cNvGrpSpPr/>
      </xdr:nvGrpSpPr>
      <xdr:grpSpPr>
        <a:xfrm>
          <a:off x="7053378" y="3820455"/>
          <a:ext cx="279430" cy="310609"/>
          <a:chOff x="8861323" y="2926121"/>
          <a:chExt cx="788629" cy="337983"/>
        </a:xfrm>
      </xdr:grpSpPr>
      <xdr:sp macro="" textlink="Pivottables!E23">
        <xdr:nvSpPr>
          <xdr:cNvPr id="1020" name="TextBox 1019">
            <a:extLst>
              <a:ext uri="{FF2B5EF4-FFF2-40B4-BE49-F238E27FC236}">
                <a16:creationId xmlns:a16="http://schemas.microsoft.com/office/drawing/2014/main" id="{0A1CD424-6A80-6DEC-2C67-286C1B77F601}"/>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21" name="TextBox 1020">
            <a:extLst>
              <a:ext uri="{FF2B5EF4-FFF2-40B4-BE49-F238E27FC236}">
                <a16:creationId xmlns:a16="http://schemas.microsoft.com/office/drawing/2014/main" id="{3526328B-AB14-D685-8C15-797078A701E1}"/>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553854</xdr:colOff>
      <xdr:row>19</xdr:row>
      <xdr:rowOff>61254</xdr:rowOff>
    </xdr:from>
    <xdr:to>
      <xdr:col>9</xdr:col>
      <xdr:colOff>8982</xdr:colOff>
      <xdr:row>20</xdr:row>
      <xdr:rowOff>166746</xdr:rowOff>
    </xdr:to>
    <xdr:grpSp>
      <xdr:nvGrpSpPr>
        <xdr:cNvPr id="1022" name="Group 1021">
          <a:extLst>
            <a:ext uri="{FF2B5EF4-FFF2-40B4-BE49-F238E27FC236}">
              <a16:creationId xmlns:a16="http://schemas.microsoft.com/office/drawing/2014/main" id="{887B28FA-E69D-1343-822E-ABE05A564EA2}"/>
            </a:ext>
          </a:extLst>
        </xdr:cNvPr>
        <xdr:cNvGrpSpPr/>
      </xdr:nvGrpSpPr>
      <xdr:grpSpPr>
        <a:xfrm>
          <a:off x="7157854" y="3922054"/>
          <a:ext cx="280628" cy="308692"/>
          <a:chOff x="8861323" y="2926121"/>
          <a:chExt cx="788629" cy="337983"/>
        </a:xfrm>
      </xdr:grpSpPr>
      <xdr:sp macro="" textlink="Pivottables!E23">
        <xdr:nvSpPr>
          <xdr:cNvPr id="1023" name="TextBox 1022">
            <a:extLst>
              <a:ext uri="{FF2B5EF4-FFF2-40B4-BE49-F238E27FC236}">
                <a16:creationId xmlns:a16="http://schemas.microsoft.com/office/drawing/2014/main" id="{765FCC11-E43B-2888-E453-0C591366AE4E}"/>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24" name="TextBox 1023">
            <a:extLst>
              <a:ext uri="{FF2B5EF4-FFF2-40B4-BE49-F238E27FC236}">
                <a16:creationId xmlns:a16="http://schemas.microsoft.com/office/drawing/2014/main" id="{6AC89AC9-22A6-263C-166F-840B4640BC17}"/>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241386</xdr:colOff>
      <xdr:row>21</xdr:row>
      <xdr:rowOff>50711</xdr:rowOff>
    </xdr:from>
    <xdr:to>
      <xdr:col>8</xdr:col>
      <xdr:colOff>520816</xdr:colOff>
      <xdr:row>22</xdr:row>
      <xdr:rowOff>156203</xdr:rowOff>
    </xdr:to>
    <xdr:grpSp>
      <xdr:nvGrpSpPr>
        <xdr:cNvPr id="1025" name="Group 1024">
          <a:extLst>
            <a:ext uri="{FF2B5EF4-FFF2-40B4-BE49-F238E27FC236}">
              <a16:creationId xmlns:a16="http://schemas.microsoft.com/office/drawing/2014/main" id="{61C20BA3-A7A2-2048-9901-3A758EDF30FD}"/>
            </a:ext>
          </a:extLst>
        </xdr:cNvPr>
        <xdr:cNvGrpSpPr/>
      </xdr:nvGrpSpPr>
      <xdr:grpSpPr>
        <a:xfrm>
          <a:off x="6845386" y="4317911"/>
          <a:ext cx="279430" cy="308692"/>
          <a:chOff x="8861323" y="2926121"/>
          <a:chExt cx="788629" cy="337983"/>
        </a:xfrm>
      </xdr:grpSpPr>
      <xdr:sp macro="" textlink="Pivottables!E23">
        <xdr:nvSpPr>
          <xdr:cNvPr id="1026" name="TextBox 1025">
            <a:extLst>
              <a:ext uri="{FF2B5EF4-FFF2-40B4-BE49-F238E27FC236}">
                <a16:creationId xmlns:a16="http://schemas.microsoft.com/office/drawing/2014/main" id="{4E16C6C6-31B2-5A23-6914-A8723E9A74DE}"/>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27" name="TextBox 1026">
            <a:extLst>
              <a:ext uri="{FF2B5EF4-FFF2-40B4-BE49-F238E27FC236}">
                <a16:creationId xmlns:a16="http://schemas.microsoft.com/office/drawing/2014/main" id="{CA29F383-1A6D-836D-03FA-45FF4036B512}"/>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341068</xdr:colOff>
      <xdr:row>18</xdr:row>
      <xdr:rowOff>64129</xdr:rowOff>
    </xdr:from>
    <xdr:to>
      <xdr:col>8</xdr:col>
      <xdr:colOff>620498</xdr:colOff>
      <xdr:row>19</xdr:row>
      <xdr:rowOff>169621</xdr:rowOff>
    </xdr:to>
    <xdr:grpSp>
      <xdr:nvGrpSpPr>
        <xdr:cNvPr id="1028" name="Group 1027">
          <a:extLst>
            <a:ext uri="{FF2B5EF4-FFF2-40B4-BE49-F238E27FC236}">
              <a16:creationId xmlns:a16="http://schemas.microsoft.com/office/drawing/2014/main" id="{C0B1B495-C2A6-594A-ACD2-D415C44102E4}"/>
            </a:ext>
          </a:extLst>
        </xdr:cNvPr>
        <xdr:cNvGrpSpPr/>
      </xdr:nvGrpSpPr>
      <xdr:grpSpPr>
        <a:xfrm>
          <a:off x="6945068" y="3721729"/>
          <a:ext cx="279430" cy="308692"/>
          <a:chOff x="8861323" y="2926121"/>
          <a:chExt cx="788629" cy="337983"/>
        </a:xfrm>
      </xdr:grpSpPr>
      <xdr:sp macro="" textlink="Pivottables!E23">
        <xdr:nvSpPr>
          <xdr:cNvPr id="1029" name="TextBox 1028">
            <a:extLst>
              <a:ext uri="{FF2B5EF4-FFF2-40B4-BE49-F238E27FC236}">
                <a16:creationId xmlns:a16="http://schemas.microsoft.com/office/drawing/2014/main" id="{CA799413-3618-B3DC-59E4-771F8FBA1B11}"/>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30" name="TextBox 1029">
            <a:extLst>
              <a:ext uri="{FF2B5EF4-FFF2-40B4-BE49-F238E27FC236}">
                <a16:creationId xmlns:a16="http://schemas.microsoft.com/office/drawing/2014/main" id="{412C3F84-E49C-085B-09E6-405CEE90ACE1}"/>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9</xdr:col>
      <xdr:colOff>143619</xdr:colOff>
      <xdr:row>18</xdr:row>
      <xdr:rowOff>58379</xdr:rowOff>
    </xdr:from>
    <xdr:to>
      <xdr:col>9</xdr:col>
      <xdr:colOff>423049</xdr:colOff>
      <xdr:row>19</xdr:row>
      <xdr:rowOff>163871</xdr:rowOff>
    </xdr:to>
    <xdr:grpSp>
      <xdr:nvGrpSpPr>
        <xdr:cNvPr id="1031" name="Group 1030">
          <a:extLst>
            <a:ext uri="{FF2B5EF4-FFF2-40B4-BE49-F238E27FC236}">
              <a16:creationId xmlns:a16="http://schemas.microsoft.com/office/drawing/2014/main" id="{AE25E077-5389-AF48-BA21-A1AD09E6C5CA}"/>
            </a:ext>
          </a:extLst>
        </xdr:cNvPr>
        <xdr:cNvGrpSpPr/>
      </xdr:nvGrpSpPr>
      <xdr:grpSpPr>
        <a:xfrm>
          <a:off x="7573119" y="3715979"/>
          <a:ext cx="279430" cy="308692"/>
          <a:chOff x="8861323" y="2926121"/>
          <a:chExt cx="788629" cy="337983"/>
        </a:xfrm>
      </xdr:grpSpPr>
      <xdr:sp macro="" textlink="Pivottables!E23">
        <xdr:nvSpPr>
          <xdr:cNvPr id="1032" name="TextBox 1031">
            <a:extLst>
              <a:ext uri="{FF2B5EF4-FFF2-40B4-BE49-F238E27FC236}">
                <a16:creationId xmlns:a16="http://schemas.microsoft.com/office/drawing/2014/main" id="{321326E1-EA18-3DF2-D274-2B85CB06D00B}"/>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33" name="TextBox 1032">
            <a:extLst>
              <a:ext uri="{FF2B5EF4-FFF2-40B4-BE49-F238E27FC236}">
                <a16:creationId xmlns:a16="http://schemas.microsoft.com/office/drawing/2014/main" id="{DC309C1B-50CA-6DD3-9ED8-43BD3A4C7796}"/>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9</xdr:col>
      <xdr:colOff>133076</xdr:colOff>
      <xdr:row>20</xdr:row>
      <xdr:rowOff>148477</xdr:rowOff>
    </xdr:from>
    <xdr:to>
      <xdr:col>9</xdr:col>
      <xdr:colOff>412506</xdr:colOff>
      <xdr:row>22</xdr:row>
      <xdr:rowOff>52686</xdr:rowOff>
    </xdr:to>
    <xdr:grpSp>
      <xdr:nvGrpSpPr>
        <xdr:cNvPr id="1034" name="Group 1033">
          <a:extLst>
            <a:ext uri="{FF2B5EF4-FFF2-40B4-BE49-F238E27FC236}">
              <a16:creationId xmlns:a16="http://schemas.microsoft.com/office/drawing/2014/main" id="{5AF48735-C533-5A4A-8D68-EDAFE41A20CC}"/>
            </a:ext>
          </a:extLst>
        </xdr:cNvPr>
        <xdr:cNvGrpSpPr/>
      </xdr:nvGrpSpPr>
      <xdr:grpSpPr>
        <a:xfrm>
          <a:off x="7562576" y="4212477"/>
          <a:ext cx="279430" cy="310609"/>
          <a:chOff x="8861323" y="2926121"/>
          <a:chExt cx="788629" cy="337983"/>
        </a:xfrm>
      </xdr:grpSpPr>
      <xdr:sp macro="" textlink="Pivottables!E23">
        <xdr:nvSpPr>
          <xdr:cNvPr id="1035" name="TextBox 1034">
            <a:extLst>
              <a:ext uri="{FF2B5EF4-FFF2-40B4-BE49-F238E27FC236}">
                <a16:creationId xmlns:a16="http://schemas.microsoft.com/office/drawing/2014/main" id="{1B877D67-6163-EBF3-2DD0-99C87205C96A}"/>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36" name="TextBox 1035">
            <a:extLst>
              <a:ext uri="{FF2B5EF4-FFF2-40B4-BE49-F238E27FC236}">
                <a16:creationId xmlns:a16="http://schemas.microsoft.com/office/drawing/2014/main" id="{1C3F422B-C0BE-012E-B18C-50F13381A925}"/>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750343</xdr:colOff>
      <xdr:row>17</xdr:row>
      <xdr:rowOff>161896</xdr:rowOff>
    </xdr:from>
    <xdr:to>
      <xdr:col>9</xdr:col>
      <xdr:colOff>205471</xdr:colOff>
      <xdr:row>19</xdr:row>
      <xdr:rowOff>66105</xdr:rowOff>
    </xdr:to>
    <xdr:grpSp>
      <xdr:nvGrpSpPr>
        <xdr:cNvPr id="1037" name="Group 1036">
          <a:extLst>
            <a:ext uri="{FF2B5EF4-FFF2-40B4-BE49-F238E27FC236}">
              <a16:creationId xmlns:a16="http://schemas.microsoft.com/office/drawing/2014/main" id="{35E18D8C-1329-4E49-A1D0-3D7BE7817ED9}"/>
            </a:ext>
          </a:extLst>
        </xdr:cNvPr>
        <xdr:cNvGrpSpPr/>
      </xdr:nvGrpSpPr>
      <xdr:grpSpPr>
        <a:xfrm>
          <a:off x="7354343" y="3616296"/>
          <a:ext cx="280628" cy="310609"/>
          <a:chOff x="8861323" y="2926121"/>
          <a:chExt cx="788629" cy="337983"/>
        </a:xfrm>
      </xdr:grpSpPr>
      <xdr:sp macro="" textlink="Pivottables!E23">
        <xdr:nvSpPr>
          <xdr:cNvPr id="1038" name="TextBox 1037">
            <a:extLst>
              <a:ext uri="{FF2B5EF4-FFF2-40B4-BE49-F238E27FC236}">
                <a16:creationId xmlns:a16="http://schemas.microsoft.com/office/drawing/2014/main" id="{780F8F3A-72F5-0FF0-B184-8E3BDDCC3FE1}"/>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ED1512-2FE8-BC49-9892-28ED0BE074B4}" type="TxLink">
              <a:rPr lang="en-US" sz="2000" b="0" i="0" u="none" strike="noStrike">
                <a:solidFill>
                  <a:srgbClr val="FF0000"/>
                </a:solidFill>
                <a:latin typeface="Calibri"/>
                <a:cs typeface="Calibri"/>
              </a:rPr>
              <a:pPr algn="ctr"/>
              <a:t>•</a:t>
            </a:fld>
            <a:endParaRPr lang="en-GB" sz="1100"/>
          </a:p>
        </xdr:txBody>
      </xdr:sp>
      <xdr:sp macro="" textlink="Pivottables!C23">
        <xdr:nvSpPr>
          <xdr:cNvPr id="1039" name="TextBox 1038">
            <a:extLst>
              <a:ext uri="{FF2B5EF4-FFF2-40B4-BE49-F238E27FC236}">
                <a16:creationId xmlns:a16="http://schemas.microsoft.com/office/drawing/2014/main" id="{4E4C8C70-537A-A6C1-E467-070F0FE68125}"/>
              </a:ext>
            </a:extLst>
          </xdr:cNvPr>
          <xdr:cNvSpPr txBox="1"/>
        </xdr:nvSpPr>
        <xdr:spPr>
          <a:xfrm>
            <a:off x="8861323" y="2926121"/>
            <a:ext cx="788629" cy="337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5CA890-4C72-E44A-99F0-B6237C772F68}"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12226</xdr:colOff>
      <xdr:row>25</xdr:row>
      <xdr:rowOff>99717</xdr:rowOff>
    </xdr:from>
    <xdr:to>
      <xdr:col>14</xdr:col>
      <xdr:colOff>506491</xdr:colOff>
      <xdr:row>27</xdr:row>
      <xdr:rowOff>61617</xdr:rowOff>
    </xdr:to>
    <xdr:grpSp>
      <xdr:nvGrpSpPr>
        <xdr:cNvPr id="1040" name="Group 1039">
          <a:extLst>
            <a:ext uri="{FF2B5EF4-FFF2-40B4-BE49-F238E27FC236}">
              <a16:creationId xmlns:a16="http://schemas.microsoft.com/office/drawing/2014/main" id="{9F9629BB-BB70-4F47-B9A2-E85C73B125FF}"/>
            </a:ext>
          </a:extLst>
        </xdr:cNvPr>
        <xdr:cNvGrpSpPr/>
      </xdr:nvGrpSpPr>
      <xdr:grpSpPr>
        <a:xfrm>
          <a:off x="11569226" y="5179717"/>
          <a:ext cx="494265" cy="368300"/>
          <a:chOff x="10210800" y="7620000"/>
          <a:chExt cx="1231900" cy="622300"/>
        </a:xfrm>
      </xdr:grpSpPr>
      <xdr:sp macro="" textlink="Pivottables!C20">
        <xdr:nvSpPr>
          <xdr:cNvPr id="1041" name="TextBox 1040">
            <a:extLst>
              <a:ext uri="{FF2B5EF4-FFF2-40B4-BE49-F238E27FC236}">
                <a16:creationId xmlns:a16="http://schemas.microsoft.com/office/drawing/2014/main" id="{150C24B6-F43D-1527-EE08-FAC8A6035848}"/>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1042" name="TextBox 1041">
            <a:extLst>
              <a:ext uri="{FF2B5EF4-FFF2-40B4-BE49-F238E27FC236}">
                <a16:creationId xmlns:a16="http://schemas.microsoft.com/office/drawing/2014/main" id="{B8D4BE5C-F92C-C477-F0C5-FE42D48D7C08}"/>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13</xdr:col>
      <xdr:colOff>630568</xdr:colOff>
      <xdr:row>26</xdr:row>
      <xdr:rowOff>91305</xdr:rowOff>
    </xdr:from>
    <xdr:to>
      <xdr:col>14</xdr:col>
      <xdr:colOff>300157</xdr:colOff>
      <xdr:row>28</xdr:row>
      <xdr:rowOff>53205</xdr:rowOff>
    </xdr:to>
    <xdr:grpSp>
      <xdr:nvGrpSpPr>
        <xdr:cNvPr id="1043" name="Group 1042">
          <a:extLst>
            <a:ext uri="{FF2B5EF4-FFF2-40B4-BE49-F238E27FC236}">
              <a16:creationId xmlns:a16="http://schemas.microsoft.com/office/drawing/2014/main" id="{0534AEE2-019B-2042-9BBF-796E6E9E70DB}"/>
            </a:ext>
          </a:extLst>
        </xdr:cNvPr>
        <xdr:cNvGrpSpPr/>
      </xdr:nvGrpSpPr>
      <xdr:grpSpPr>
        <a:xfrm>
          <a:off x="11362068" y="5374505"/>
          <a:ext cx="495089" cy="368300"/>
          <a:chOff x="10210800" y="7620000"/>
          <a:chExt cx="1231900" cy="622300"/>
        </a:xfrm>
      </xdr:grpSpPr>
      <xdr:sp macro="" textlink="Pivottables!C20">
        <xdr:nvSpPr>
          <xdr:cNvPr id="1044" name="TextBox 1043">
            <a:extLst>
              <a:ext uri="{FF2B5EF4-FFF2-40B4-BE49-F238E27FC236}">
                <a16:creationId xmlns:a16="http://schemas.microsoft.com/office/drawing/2014/main" id="{9956AB18-EA78-71E1-EFFD-1A20907FB911}"/>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1045" name="TextBox 1044">
            <a:extLst>
              <a:ext uri="{FF2B5EF4-FFF2-40B4-BE49-F238E27FC236}">
                <a16:creationId xmlns:a16="http://schemas.microsoft.com/office/drawing/2014/main" id="{DE971F31-5841-D45C-CF51-AA83A3E677EA}"/>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14</xdr:col>
      <xdr:colOff>321149</xdr:colOff>
      <xdr:row>24</xdr:row>
      <xdr:rowOff>107634</xdr:rowOff>
    </xdr:from>
    <xdr:to>
      <xdr:col>14</xdr:col>
      <xdr:colOff>815414</xdr:colOff>
      <xdr:row>26</xdr:row>
      <xdr:rowOff>69534</xdr:rowOff>
    </xdr:to>
    <xdr:grpSp>
      <xdr:nvGrpSpPr>
        <xdr:cNvPr id="1046" name="Group 1045">
          <a:extLst>
            <a:ext uri="{FF2B5EF4-FFF2-40B4-BE49-F238E27FC236}">
              <a16:creationId xmlns:a16="http://schemas.microsoft.com/office/drawing/2014/main" id="{F76DCA76-65B6-9647-960E-B221EE010472}"/>
            </a:ext>
          </a:extLst>
        </xdr:cNvPr>
        <xdr:cNvGrpSpPr/>
      </xdr:nvGrpSpPr>
      <xdr:grpSpPr>
        <a:xfrm>
          <a:off x="11878149" y="4984434"/>
          <a:ext cx="494265" cy="368300"/>
          <a:chOff x="10210800" y="7620000"/>
          <a:chExt cx="1231900" cy="622300"/>
        </a:xfrm>
      </xdr:grpSpPr>
      <xdr:sp macro="" textlink="Pivottables!C20">
        <xdr:nvSpPr>
          <xdr:cNvPr id="1047" name="TextBox 1046">
            <a:extLst>
              <a:ext uri="{FF2B5EF4-FFF2-40B4-BE49-F238E27FC236}">
                <a16:creationId xmlns:a16="http://schemas.microsoft.com/office/drawing/2014/main" id="{02711E37-50F5-6300-23E3-EE3BFF592901}"/>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1048" name="TextBox 1047">
            <a:extLst>
              <a:ext uri="{FF2B5EF4-FFF2-40B4-BE49-F238E27FC236}">
                <a16:creationId xmlns:a16="http://schemas.microsoft.com/office/drawing/2014/main" id="{68643514-0020-CDB9-6539-5515F6D2A1F2}"/>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14</xdr:col>
      <xdr:colOff>114816</xdr:colOff>
      <xdr:row>24</xdr:row>
      <xdr:rowOff>103345</xdr:rowOff>
    </xdr:from>
    <xdr:to>
      <xdr:col>14</xdr:col>
      <xdr:colOff>609081</xdr:colOff>
      <xdr:row>26</xdr:row>
      <xdr:rowOff>65245</xdr:rowOff>
    </xdr:to>
    <xdr:grpSp>
      <xdr:nvGrpSpPr>
        <xdr:cNvPr id="1049" name="Group 1048">
          <a:extLst>
            <a:ext uri="{FF2B5EF4-FFF2-40B4-BE49-F238E27FC236}">
              <a16:creationId xmlns:a16="http://schemas.microsoft.com/office/drawing/2014/main" id="{F909125A-BBD4-AE40-B092-9D96149C76FF}"/>
            </a:ext>
          </a:extLst>
        </xdr:cNvPr>
        <xdr:cNvGrpSpPr/>
      </xdr:nvGrpSpPr>
      <xdr:grpSpPr>
        <a:xfrm>
          <a:off x="11671816" y="4980145"/>
          <a:ext cx="494265" cy="368300"/>
          <a:chOff x="10210800" y="7620000"/>
          <a:chExt cx="1231900" cy="622300"/>
        </a:xfrm>
      </xdr:grpSpPr>
      <xdr:sp macro="" textlink="Pivottables!C20">
        <xdr:nvSpPr>
          <xdr:cNvPr id="1050" name="TextBox 1049">
            <a:extLst>
              <a:ext uri="{FF2B5EF4-FFF2-40B4-BE49-F238E27FC236}">
                <a16:creationId xmlns:a16="http://schemas.microsoft.com/office/drawing/2014/main" id="{D21749F3-DA58-109A-F616-47B145E4CC6D}"/>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6B0D8EB-AEEA-D646-9EB5-F565639CDD55}" type="TxLink">
              <a:rPr lang="en-US" sz="2000" b="0" i="0" u="none" strike="noStrike">
                <a:solidFill>
                  <a:srgbClr val="0E6338"/>
                </a:solidFill>
                <a:latin typeface="Calibri"/>
                <a:cs typeface="Calibri"/>
              </a:rPr>
              <a:pPr algn="ctr"/>
              <a:t>•</a:t>
            </a:fld>
            <a:endParaRPr lang="en-GB" sz="1100"/>
          </a:p>
        </xdr:txBody>
      </xdr:sp>
      <xdr:sp macro="" textlink="Pivottables!E20">
        <xdr:nvSpPr>
          <xdr:cNvPr id="1051" name="TextBox 1050">
            <a:extLst>
              <a:ext uri="{FF2B5EF4-FFF2-40B4-BE49-F238E27FC236}">
                <a16:creationId xmlns:a16="http://schemas.microsoft.com/office/drawing/2014/main" id="{F6ABCE9E-A04B-29FB-B2DE-D1DB8AF79AA1}"/>
              </a:ext>
            </a:extLst>
          </xdr:cNvPr>
          <xdr:cNvSpPr txBox="1"/>
        </xdr:nvSpPr>
        <xdr:spPr>
          <a:xfrm>
            <a:off x="10210800" y="7620000"/>
            <a:ext cx="1231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41C47D-5D74-8743-AE06-422001D40126}" type="TxLink">
              <a:rPr lang="en-US" sz="2000" b="0" i="0" u="none" strike="noStrike">
                <a:solidFill>
                  <a:srgbClr val="FF0000"/>
                </a:solidFill>
                <a:latin typeface="Calibri"/>
                <a:cs typeface="Calibri"/>
              </a:rPr>
              <a:pPr algn="ctr"/>
              <a:t> </a:t>
            </a:fld>
            <a:endParaRPr lang="en-GB" sz="1100"/>
          </a:p>
        </xdr:txBody>
      </xdr:sp>
    </xdr:grpSp>
    <xdr:clientData/>
  </xdr:twoCellAnchor>
  <xdr:twoCellAnchor>
    <xdr:from>
      <xdr:col>9</xdr:col>
      <xdr:colOff>671850</xdr:colOff>
      <xdr:row>30</xdr:row>
      <xdr:rowOff>69562</xdr:rowOff>
    </xdr:from>
    <xdr:to>
      <xdr:col>10</xdr:col>
      <xdr:colOff>700713</xdr:colOff>
      <xdr:row>32</xdr:row>
      <xdr:rowOff>40698</xdr:rowOff>
    </xdr:to>
    <xdr:grpSp>
      <xdr:nvGrpSpPr>
        <xdr:cNvPr id="1057" name="Group 1056">
          <a:extLst>
            <a:ext uri="{FF2B5EF4-FFF2-40B4-BE49-F238E27FC236}">
              <a16:creationId xmlns:a16="http://schemas.microsoft.com/office/drawing/2014/main" id="{0C33F143-6530-0C63-A7F8-7EED1172EB44}"/>
            </a:ext>
          </a:extLst>
        </xdr:cNvPr>
        <xdr:cNvGrpSpPr/>
      </xdr:nvGrpSpPr>
      <xdr:grpSpPr>
        <a:xfrm>
          <a:off x="8101350" y="6165562"/>
          <a:ext cx="854363" cy="377536"/>
          <a:chOff x="5550670" y="7118928"/>
          <a:chExt cx="856288" cy="375227"/>
        </a:xfrm>
      </xdr:grpSpPr>
      <xdr:sp macro="" textlink="Pivottables!B18">
        <xdr:nvSpPr>
          <xdr:cNvPr id="1052" name="TextBox 1051">
            <a:extLst>
              <a:ext uri="{FF2B5EF4-FFF2-40B4-BE49-F238E27FC236}">
                <a16:creationId xmlns:a16="http://schemas.microsoft.com/office/drawing/2014/main" id="{C3D0A248-7793-217E-E6C7-1F0AFE525204}"/>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53" name="TextBox 1052">
            <a:extLst>
              <a:ext uri="{FF2B5EF4-FFF2-40B4-BE49-F238E27FC236}">
                <a16:creationId xmlns:a16="http://schemas.microsoft.com/office/drawing/2014/main" id="{BBC676DD-08AA-E24C-9513-8C0AF58EBD31}"/>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514682</xdr:colOff>
      <xdr:row>30</xdr:row>
      <xdr:rowOff>115384</xdr:rowOff>
    </xdr:from>
    <xdr:to>
      <xdr:col>11</xdr:col>
      <xdr:colOff>35342</xdr:colOff>
      <xdr:row>32</xdr:row>
      <xdr:rowOff>3433</xdr:rowOff>
    </xdr:to>
    <xdr:grpSp>
      <xdr:nvGrpSpPr>
        <xdr:cNvPr id="1056" name="Group 1055">
          <a:extLst>
            <a:ext uri="{FF2B5EF4-FFF2-40B4-BE49-F238E27FC236}">
              <a16:creationId xmlns:a16="http://schemas.microsoft.com/office/drawing/2014/main" id="{16BBA23F-B59A-9345-FD65-2BCADDCDFD3F}"/>
            </a:ext>
          </a:extLst>
        </xdr:cNvPr>
        <xdr:cNvGrpSpPr/>
      </xdr:nvGrpSpPr>
      <xdr:grpSpPr>
        <a:xfrm>
          <a:off x="8769682" y="6211384"/>
          <a:ext cx="346160" cy="294449"/>
          <a:chOff x="8611947" y="7144713"/>
          <a:chExt cx="856288" cy="375227"/>
        </a:xfrm>
      </xdr:grpSpPr>
      <xdr:sp macro="" textlink="Pivottables!E18">
        <xdr:nvSpPr>
          <xdr:cNvPr id="1054" name="TextBox 1053">
            <a:extLst>
              <a:ext uri="{FF2B5EF4-FFF2-40B4-BE49-F238E27FC236}">
                <a16:creationId xmlns:a16="http://schemas.microsoft.com/office/drawing/2014/main" id="{905BE1DE-AF05-0044-B1C7-BFDF1ED466BA}"/>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ACBF0-1481-1F4D-8A42-A3952AB2CD58}" type="TxLink">
              <a:rPr lang="en-US" sz="2000" b="0" i="0" u="none" strike="noStrike">
                <a:solidFill>
                  <a:srgbClr val="FF0000"/>
                </a:solidFill>
                <a:latin typeface="Calibri"/>
                <a:cs typeface="Calibri"/>
              </a:rPr>
              <a:pPr algn="ctr"/>
              <a:t>•</a:t>
            </a:fld>
            <a:endParaRPr lang="en-GB" sz="1100"/>
          </a:p>
        </xdr:txBody>
      </xdr:sp>
      <xdr:sp macro="" textlink="Pivottables!C18">
        <xdr:nvSpPr>
          <xdr:cNvPr id="1055" name="TextBox 1054">
            <a:extLst>
              <a:ext uri="{FF2B5EF4-FFF2-40B4-BE49-F238E27FC236}">
                <a16:creationId xmlns:a16="http://schemas.microsoft.com/office/drawing/2014/main" id="{A859FEB8-F98A-0347-A612-0B18ACB1DCE9}"/>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E91D2-CE78-5244-B9E4-3A11F16465D7}"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10</xdr:col>
      <xdr:colOff>105866</xdr:colOff>
      <xdr:row>30</xdr:row>
      <xdr:rowOff>14593</xdr:rowOff>
    </xdr:from>
    <xdr:to>
      <xdr:col>10</xdr:col>
      <xdr:colOff>451267</xdr:colOff>
      <xdr:row>31</xdr:row>
      <xdr:rowOff>105033</xdr:rowOff>
    </xdr:to>
    <xdr:grpSp>
      <xdr:nvGrpSpPr>
        <xdr:cNvPr id="1058" name="Group 1057">
          <a:extLst>
            <a:ext uri="{FF2B5EF4-FFF2-40B4-BE49-F238E27FC236}">
              <a16:creationId xmlns:a16="http://schemas.microsoft.com/office/drawing/2014/main" id="{34BADAB7-44BA-194E-A0A4-AE456911D1DD}"/>
            </a:ext>
          </a:extLst>
        </xdr:cNvPr>
        <xdr:cNvGrpSpPr/>
      </xdr:nvGrpSpPr>
      <xdr:grpSpPr>
        <a:xfrm>
          <a:off x="8360866" y="6110593"/>
          <a:ext cx="345401" cy="293640"/>
          <a:chOff x="8611947" y="7144713"/>
          <a:chExt cx="856288" cy="375227"/>
        </a:xfrm>
      </xdr:grpSpPr>
      <xdr:sp macro="" textlink="Pivottables!E18">
        <xdr:nvSpPr>
          <xdr:cNvPr id="1059" name="TextBox 1058">
            <a:extLst>
              <a:ext uri="{FF2B5EF4-FFF2-40B4-BE49-F238E27FC236}">
                <a16:creationId xmlns:a16="http://schemas.microsoft.com/office/drawing/2014/main" id="{192B42E7-80D5-49D6-824F-F99B92B26E14}"/>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ACBF0-1481-1F4D-8A42-A3952AB2CD58}" type="TxLink">
              <a:rPr lang="en-US" sz="2000" b="0" i="0" u="none" strike="noStrike">
                <a:solidFill>
                  <a:srgbClr val="FF0000"/>
                </a:solidFill>
                <a:latin typeface="Calibri"/>
                <a:cs typeface="Calibri"/>
              </a:rPr>
              <a:pPr algn="ctr"/>
              <a:t>•</a:t>
            </a:fld>
            <a:endParaRPr lang="en-GB" sz="1100"/>
          </a:p>
        </xdr:txBody>
      </xdr:sp>
      <xdr:sp macro="" textlink="Pivottables!C18">
        <xdr:nvSpPr>
          <xdr:cNvPr id="1060" name="TextBox 1059">
            <a:extLst>
              <a:ext uri="{FF2B5EF4-FFF2-40B4-BE49-F238E27FC236}">
                <a16:creationId xmlns:a16="http://schemas.microsoft.com/office/drawing/2014/main" id="{7F18E1F8-8BF8-4D6D-CE76-A5C01040F745}"/>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E91D2-CE78-5244-B9E4-3A11F16465D7}"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9</xdr:col>
      <xdr:colOff>823416</xdr:colOff>
      <xdr:row>31</xdr:row>
      <xdr:rowOff>9053</xdr:rowOff>
    </xdr:from>
    <xdr:to>
      <xdr:col>10</xdr:col>
      <xdr:colOff>343317</xdr:colOff>
      <xdr:row>32</xdr:row>
      <xdr:rowOff>99493</xdr:rowOff>
    </xdr:to>
    <xdr:grpSp>
      <xdr:nvGrpSpPr>
        <xdr:cNvPr id="1061" name="Group 1060">
          <a:extLst>
            <a:ext uri="{FF2B5EF4-FFF2-40B4-BE49-F238E27FC236}">
              <a16:creationId xmlns:a16="http://schemas.microsoft.com/office/drawing/2014/main" id="{1ACB4AFC-C039-E443-B62C-8A3F9141FD61}"/>
            </a:ext>
          </a:extLst>
        </xdr:cNvPr>
        <xdr:cNvGrpSpPr/>
      </xdr:nvGrpSpPr>
      <xdr:grpSpPr>
        <a:xfrm>
          <a:off x="8252916" y="6308253"/>
          <a:ext cx="345401" cy="293640"/>
          <a:chOff x="8611947" y="7144713"/>
          <a:chExt cx="856288" cy="375227"/>
        </a:xfrm>
      </xdr:grpSpPr>
      <xdr:sp macro="" textlink="Pivottables!E18">
        <xdr:nvSpPr>
          <xdr:cNvPr id="1062" name="TextBox 1061">
            <a:extLst>
              <a:ext uri="{FF2B5EF4-FFF2-40B4-BE49-F238E27FC236}">
                <a16:creationId xmlns:a16="http://schemas.microsoft.com/office/drawing/2014/main" id="{DA699C17-F134-BF26-264F-780EFBDB19B0}"/>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ACBF0-1481-1F4D-8A42-A3952AB2CD58}" type="TxLink">
              <a:rPr lang="en-US" sz="2000" b="0" i="0" u="none" strike="noStrike">
                <a:solidFill>
                  <a:srgbClr val="FF0000"/>
                </a:solidFill>
                <a:latin typeface="Calibri"/>
                <a:cs typeface="Calibri"/>
              </a:rPr>
              <a:pPr algn="ctr"/>
              <a:t>•</a:t>
            </a:fld>
            <a:endParaRPr lang="en-GB" sz="1100"/>
          </a:p>
        </xdr:txBody>
      </xdr:sp>
      <xdr:sp macro="" textlink="Pivottables!C18">
        <xdr:nvSpPr>
          <xdr:cNvPr id="1063" name="TextBox 1062">
            <a:extLst>
              <a:ext uri="{FF2B5EF4-FFF2-40B4-BE49-F238E27FC236}">
                <a16:creationId xmlns:a16="http://schemas.microsoft.com/office/drawing/2014/main" id="{525E759C-4523-7D92-7466-4551BAC10848}"/>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E91D2-CE78-5244-B9E4-3A11F16465D7}"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10</xdr:col>
      <xdr:colOff>93166</xdr:colOff>
      <xdr:row>31</xdr:row>
      <xdr:rowOff>202728</xdr:rowOff>
    </xdr:from>
    <xdr:to>
      <xdr:col>10</xdr:col>
      <xdr:colOff>438567</xdr:colOff>
      <xdr:row>33</xdr:row>
      <xdr:rowOff>90777</xdr:rowOff>
    </xdr:to>
    <xdr:grpSp>
      <xdr:nvGrpSpPr>
        <xdr:cNvPr id="1064" name="Group 1063">
          <a:extLst>
            <a:ext uri="{FF2B5EF4-FFF2-40B4-BE49-F238E27FC236}">
              <a16:creationId xmlns:a16="http://schemas.microsoft.com/office/drawing/2014/main" id="{0B7BD040-176A-E54C-B755-DA7E0B8307B5}"/>
            </a:ext>
          </a:extLst>
        </xdr:cNvPr>
        <xdr:cNvGrpSpPr/>
      </xdr:nvGrpSpPr>
      <xdr:grpSpPr>
        <a:xfrm>
          <a:off x="8348166" y="6501928"/>
          <a:ext cx="345401" cy="294449"/>
          <a:chOff x="8611947" y="7144713"/>
          <a:chExt cx="856288" cy="375227"/>
        </a:xfrm>
      </xdr:grpSpPr>
      <xdr:sp macro="" textlink="Pivottables!E18">
        <xdr:nvSpPr>
          <xdr:cNvPr id="1065" name="TextBox 1064">
            <a:extLst>
              <a:ext uri="{FF2B5EF4-FFF2-40B4-BE49-F238E27FC236}">
                <a16:creationId xmlns:a16="http://schemas.microsoft.com/office/drawing/2014/main" id="{077C84CC-42CB-A573-2E35-910C11C46EE7}"/>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ACBF0-1481-1F4D-8A42-A3952AB2CD58}" type="TxLink">
              <a:rPr lang="en-US" sz="2000" b="0" i="0" u="none" strike="noStrike">
                <a:solidFill>
                  <a:srgbClr val="FF0000"/>
                </a:solidFill>
                <a:latin typeface="Calibri"/>
                <a:cs typeface="Calibri"/>
              </a:rPr>
              <a:pPr algn="ctr"/>
              <a:t>•</a:t>
            </a:fld>
            <a:endParaRPr lang="en-GB" sz="1100"/>
          </a:p>
        </xdr:txBody>
      </xdr:sp>
      <xdr:sp macro="" textlink="Pivottables!C18">
        <xdr:nvSpPr>
          <xdr:cNvPr id="1066" name="TextBox 1065">
            <a:extLst>
              <a:ext uri="{FF2B5EF4-FFF2-40B4-BE49-F238E27FC236}">
                <a16:creationId xmlns:a16="http://schemas.microsoft.com/office/drawing/2014/main" id="{A25C46D7-FEDD-F3C1-6B5E-704F81EA1E68}"/>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E91D2-CE78-5244-B9E4-3A11F16465D7}"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10</xdr:col>
      <xdr:colOff>410666</xdr:colOff>
      <xdr:row>30</xdr:row>
      <xdr:rowOff>13038</xdr:rowOff>
    </xdr:from>
    <xdr:to>
      <xdr:col>10</xdr:col>
      <xdr:colOff>756826</xdr:colOff>
      <xdr:row>31</xdr:row>
      <xdr:rowOff>104287</xdr:rowOff>
    </xdr:to>
    <xdr:grpSp>
      <xdr:nvGrpSpPr>
        <xdr:cNvPr id="1067" name="Group 1066">
          <a:extLst>
            <a:ext uri="{FF2B5EF4-FFF2-40B4-BE49-F238E27FC236}">
              <a16:creationId xmlns:a16="http://schemas.microsoft.com/office/drawing/2014/main" id="{20BC38FE-2A2A-D54E-9396-D4C0A8379CAC}"/>
            </a:ext>
          </a:extLst>
        </xdr:cNvPr>
        <xdr:cNvGrpSpPr/>
      </xdr:nvGrpSpPr>
      <xdr:grpSpPr>
        <a:xfrm>
          <a:off x="8665666" y="6109038"/>
          <a:ext cx="346160" cy="294449"/>
          <a:chOff x="8611947" y="7144713"/>
          <a:chExt cx="856288" cy="375227"/>
        </a:xfrm>
      </xdr:grpSpPr>
      <xdr:sp macro="" textlink="Pivottables!E18">
        <xdr:nvSpPr>
          <xdr:cNvPr id="1068" name="TextBox 1067">
            <a:extLst>
              <a:ext uri="{FF2B5EF4-FFF2-40B4-BE49-F238E27FC236}">
                <a16:creationId xmlns:a16="http://schemas.microsoft.com/office/drawing/2014/main" id="{F141B714-607E-D745-D144-7BA046181E3A}"/>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ACBF0-1481-1F4D-8A42-A3952AB2CD58}" type="TxLink">
              <a:rPr lang="en-US" sz="2000" b="0" i="0" u="none" strike="noStrike">
                <a:solidFill>
                  <a:srgbClr val="FF0000"/>
                </a:solidFill>
                <a:latin typeface="Calibri"/>
                <a:cs typeface="Calibri"/>
              </a:rPr>
              <a:pPr algn="ctr"/>
              <a:t>•</a:t>
            </a:fld>
            <a:endParaRPr lang="en-GB" sz="1100"/>
          </a:p>
        </xdr:txBody>
      </xdr:sp>
      <xdr:sp macro="" textlink="Pivottables!C18">
        <xdr:nvSpPr>
          <xdr:cNvPr id="1069" name="TextBox 1068">
            <a:extLst>
              <a:ext uri="{FF2B5EF4-FFF2-40B4-BE49-F238E27FC236}">
                <a16:creationId xmlns:a16="http://schemas.microsoft.com/office/drawing/2014/main" id="{FCD04BF8-444A-9379-4E57-132C77B7FCB8}"/>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E91D2-CE78-5244-B9E4-3A11F16465D7}"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10</xdr:col>
      <xdr:colOff>207466</xdr:colOff>
      <xdr:row>31</xdr:row>
      <xdr:rowOff>13847</xdr:rowOff>
    </xdr:from>
    <xdr:to>
      <xdr:col>10</xdr:col>
      <xdr:colOff>553626</xdr:colOff>
      <xdr:row>32</xdr:row>
      <xdr:rowOff>104287</xdr:rowOff>
    </xdr:to>
    <xdr:grpSp>
      <xdr:nvGrpSpPr>
        <xdr:cNvPr id="1070" name="Group 1069">
          <a:extLst>
            <a:ext uri="{FF2B5EF4-FFF2-40B4-BE49-F238E27FC236}">
              <a16:creationId xmlns:a16="http://schemas.microsoft.com/office/drawing/2014/main" id="{00A84349-7099-914B-9CE0-63178AD5EA8E}"/>
            </a:ext>
          </a:extLst>
        </xdr:cNvPr>
        <xdr:cNvGrpSpPr/>
      </xdr:nvGrpSpPr>
      <xdr:grpSpPr>
        <a:xfrm>
          <a:off x="8462466" y="6313047"/>
          <a:ext cx="346160" cy="293640"/>
          <a:chOff x="8611947" y="7144713"/>
          <a:chExt cx="856288" cy="375227"/>
        </a:xfrm>
      </xdr:grpSpPr>
      <xdr:sp macro="" textlink="Pivottables!E18">
        <xdr:nvSpPr>
          <xdr:cNvPr id="1071" name="TextBox 1070">
            <a:extLst>
              <a:ext uri="{FF2B5EF4-FFF2-40B4-BE49-F238E27FC236}">
                <a16:creationId xmlns:a16="http://schemas.microsoft.com/office/drawing/2014/main" id="{21F5B889-1B6C-CEFF-D811-8C4CE885BBD4}"/>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ACBF0-1481-1F4D-8A42-A3952AB2CD58}" type="TxLink">
              <a:rPr lang="en-US" sz="2000" b="0" i="0" u="none" strike="noStrike">
                <a:solidFill>
                  <a:srgbClr val="FF0000"/>
                </a:solidFill>
                <a:latin typeface="Calibri"/>
                <a:cs typeface="Calibri"/>
              </a:rPr>
              <a:pPr algn="ctr"/>
              <a:t>•</a:t>
            </a:fld>
            <a:endParaRPr lang="en-GB" sz="1100"/>
          </a:p>
        </xdr:txBody>
      </xdr:sp>
      <xdr:sp macro="" textlink="Pivottables!C18">
        <xdr:nvSpPr>
          <xdr:cNvPr id="1072" name="TextBox 1071">
            <a:extLst>
              <a:ext uri="{FF2B5EF4-FFF2-40B4-BE49-F238E27FC236}">
                <a16:creationId xmlns:a16="http://schemas.microsoft.com/office/drawing/2014/main" id="{2A9DD8E1-2F03-6EE3-3B41-6AD70D689503}"/>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E91D2-CE78-5244-B9E4-3A11F16465D7}"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10</xdr:col>
      <xdr:colOff>402065</xdr:colOff>
      <xdr:row>31</xdr:row>
      <xdr:rowOff>112183</xdr:rowOff>
    </xdr:from>
    <xdr:to>
      <xdr:col>10</xdr:col>
      <xdr:colOff>747466</xdr:colOff>
      <xdr:row>33</xdr:row>
      <xdr:rowOff>233</xdr:rowOff>
    </xdr:to>
    <xdr:grpSp>
      <xdr:nvGrpSpPr>
        <xdr:cNvPr id="1073" name="Group 1072">
          <a:extLst>
            <a:ext uri="{FF2B5EF4-FFF2-40B4-BE49-F238E27FC236}">
              <a16:creationId xmlns:a16="http://schemas.microsoft.com/office/drawing/2014/main" id="{702F5B6B-005B-0245-A3B3-4EFD39F0D34B}"/>
            </a:ext>
          </a:extLst>
        </xdr:cNvPr>
        <xdr:cNvGrpSpPr/>
      </xdr:nvGrpSpPr>
      <xdr:grpSpPr>
        <a:xfrm>
          <a:off x="8657065" y="6411383"/>
          <a:ext cx="345401" cy="294450"/>
          <a:chOff x="8611947" y="7144713"/>
          <a:chExt cx="856288" cy="375227"/>
        </a:xfrm>
      </xdr:grpSpPr>
      <xdr:sp macro="" textlink="Pivottables!E18">
        <xdr:nvSpPr>
          <xdr:cNvPr id="1074" name="TextBox 1073">
            <a:extLst>
              <a:ext uri="{FF2B5EF4-FFF2-40B4-BE49-F238E27FC236}">
                <a16:creationId xmlns:a16="http://schemas.microsoft.com/office/drawing/2014/main" id="{DC429D84-C217-81C3-BC02-C1DF3A163220}"/>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DACBF0-1481-1F4D-8A42-A3952AB2CD58}" type="TxLink">
              <a:rPr lang="en-US" sz="2000" b="0" i="0" u="none" strike="noStrike">
                <a:solidFill>
                  <a:srgbClr val="FF0000"/>
                </a:solidFill>
                <a:latin typeface="Calibri"/>
                <a:cs typeface="Calibri"/>
              </a:rPr>
              <a:pPr algn="ctr"/>
              <a:t>•</a:t>
            </a:fld>
            <a:endParaRPr lang="en-GB" sz="1100"/>
          </a:p>
        </xdr:txBody>
      </xdr:sp>
      <xdr:sp macro="" textlink="Pivottables!C18">
        <xdr:nvSpPr>
          <xdr:cNvPr id="1075" name="TextBox 1074">
            <a:extLst>
              <a:ext uri="{FF2B5EF4-FFF2-40B4-BE49-F238E27FC236}">
                <a16:creationId xmlns:a16="http://schemas.microsoft.com/office/drawing/2014/main" id="{6CF59E90-7378-CEF7-D54F-FBBDF0F21C5C}"/>
              </a:ext>
            </a:extLst>
          </xdr:cNvPr>
          <xdr:cNvSpPr txBox="1"/>
        </xdr:nvSpPr>
        <xdr:spPr>
          <a:xfrm>
            <a:off x="8611947" y="7144713"/>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4E91D2-CE78-5244-B9E4-3A11F16465D7}"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9</xdr:col>
      <xdr:colOff>675025</xdr:colOff>
      <xdr:row>30</xdr:row>
      <xdr:rowOff>174337</xdr:rowOff>
    </xdr:from>
    <xdr:to>
      <xdr:col>10</xdr:col>
      <xdr:colOff>703888</xdr:colOff>
      <xdr:row>32</xdr:row>
      <xdr:rowOff>145473</xdr:rowOff>
    </xdr:to>
    <xdr:grpSp>
      <xdr:nvGrpSpPr>
        <xdr:cNvPr id="1076" name="Group 1075">
          <a:extLst>
            <a:ext uri="{FF2B5EF4-FFF2-40B4-BE49-F238E27FC236}">
              <a16:creationId xmlns:a16="http://schemas.microsoft.com/office/drawing/2014/main" id="{EB57A660-BAC0-B743-AE97-40042E850E22}"/>
            </a:ext>
          </a:extLst>
        </xdr:cNvPr>
        <xdr:cNvGrpSpPr/>
      </xdr:nvGrpSpPr>
      <xdr:grpSpPr>
        <a:xfrm>
          <a:off x="8104525" y="6270337"/>
          <a:ext cx="854363" cy="377536"/>
          <a:chOff x="5550670" y="7118928"/>
          <a:chExt cx="856288" cy="375227"/>
        </a:xfrm>
      </xdr:grpSpPr>
      <xdr:sp macro="" textlink="Pivottables!B18">
        <xdr:nvSpPr>
          <xdr:cNvPr id="1077" name="TextBox 1076">
            <a:extLst>
              <a:ext uri="{FF2B5EF4-FFF2-40B4-BE49-F238E27FC236}">
                <a16:creationId xmlns:a16="http://schemas.microsoft.com/office/drawing/2014/main" id="{BD1F39A8-2FA6-225E-D209-D976E5A8E48B}"/>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78" name="TextBox 1077">
            <a:extLst>
              <a:ext uri="{FF2B5EF4-FFF2-40B4-BE49-F238E27FC236}">
                <a16:creationId xmlns:a16="http://schemas.microsoft.com/office/drawing/2014/main" id="{377BA4F5-45E3-1E36-C819-185C8690870C}"/>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52725</xdr:colOff>
      <xdr:row>31</xdr:row>
      <xdr:rowOff>171162</xdr:rowOff>
    </xdr:from>
    <xdr:to>
      <xdr:col>11</xdr:col>
      <xdr:colOff>81588</xdr:colOff>
      <xdr:row>33</xdr:row>
      <xdr:rowOff>142298</xdr:rowOff>
    </xdr:to>
    <xdr:grpSp>
      <xdr:nvGrpSpPr>
        <xdr:cNvPr id="1079" name="Group 1078">
          <a:extLst>
            <a:ext uri="{FF2B5EF4-FFF2-40B4-BE49-F238E27FC236}">
              <a16:creationId xmlns:a16="http://schemas.microsoft.com/office/drawing/2014/main" id="{7AEC446C-CAE6-5944-A94F-AF7553F37046}"/>
            </a:ext>
          </a:extLst>
        </xdr:cNvPr>
        <xdr:cNvGrpSpPr/>
      </xdr:nvGrpSpPr>
      <xdr:grpSpPr>
        <a:xfrm>
          <a:off x="8307725" y="6470362"/>
          <a:ext cx="854363" cy="377536"/>
          <a:chOff x="5550670" y="7118928"/>
          <a:chExt cx="856288" cy="375227"/>
        </a:xfrm>
      </xdr:grpSpPr>
      <xdr:sp macro="" textlink="Pivottables!B18">
        <xdr:nvSpPr>
          <xdr:cNvPr id="1080" name="TextBox 1079">
            <a:extLst>
              <a:ext uri="{FF2B5EF4-FFF2-40B4-BE49-F238E27FC236}">
                <a16:creationId xmlns:a16="http://schemas.microsoft.com/office/drawing/2014/main" id="{784EE089-256E-7BA4-B61D-E48B1362751B}"/>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81" name="TextBox 1080">
            <a:extLst>
              <a:ext uri="{FF2B5EF4-FFF2-40B4-BE49-F238E27FC236}">
                <a16:creationId xmlns:a16="http://schemas.microsoft.com/office/drawing/2014/main" id="{1C6A7CB9-4598-08E1-03E0-174321681F62}"/>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259100</xdr:colOff>
      <xdr:row>30</xdr:row>
      <xdr:rowOff>171162</xdr:rowOff>
    </xdr:from>
    <xdr:to>
      <xdr:col>11</xdr:col>
      <xdr:colOff>287963</xdr:colOff>
      <xdr:row>32</xdr:row>
      <xdr:rowOff>142298</xdr:rowOff>
    </xdr:to>
    <xdr:grpSp>
      <xdr:nvGrpSpPr>
        <xdr:cNvPr id="1082" name="Group 1081">
          <a:extLst>
            <a:ext uri="{FF2B5EF4-FFF2-40B4-BE49-F238E27FC236}">
              <a16:creationId xmlns:a16="http://schemas.microsoft.com/office/drawing/2014/main" id="{88CB9CBA-0637-A74C-9D48-EFFBD8344B68}"/>
            </a:ext>
          </a:extLst>
        </xdr:cNvPr>
        <xdr:cNvGrpSpPr/>
      </xdr:nvGrpSpPr>
      <xdr:grpSpPr>
        <a:xfrm>
          <a:off x="8514100" y="6267162"/>
          <a:ext cx="854363" cy="377536"/>
          <a:chOff x="5550670" y="7118928"/>
          <a:chExt cx="856288" cy="375227"/>
        </a:xfrm>
      </xdr:grpSpPr>
      <xdr:sp macro="" textlink="Pivottables!B18">
        <xdr:nvSpPr>
          <xdr:cNvPr id="1083" name="TextBox 1082">
            <a:extLst>
              <a:ext uri="{FF2B5EF4-FFF2-40B4-BE49-F238E27FC236}">
                <a16:creationId xmlns:a16="http://schemas.microsoft.com/office/drawing/2014/main" id="{BBD2F591-B27F-2295-20AE-3F10A7EDFC3B}"/>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84" name="TextBox 1083">
            <a:extLst>
              <a:ext uri="{FF2B5EF4-FFF2-40B4-BE49-F238E27FC236}">
                <a16:creationId xmlns:a16="http://schemas.microsoft.com/office/drawing/2014/main" id="{35C31EC1-19BD-9A5E-40CD-E18D75F5584C}"/>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9</xdr:col>
      <xdr:colOff>776625</xdr:colOff>
      <xdr:row>29</xdr:row>
      <xdr:rowOff>79087</xdr:rowOff>
    </xdr:from>
    <xdr:to>
      <xdr:col>10</xdr:col>
      <xdr:colOff>805488</xdr:colOff>
      <xdr:row>31</xdr:row>
      <xdr:rowOff>50223</xdr:rowOff>
    </xdr:to>
    <xdr:grpSp>
      <xdr:nvGrpSpPr>
        <xdr:cNvPr id="1085" name="Group 1084">
          <a:extLst>
            <a:ext uri="{FF2B5EF4-FFF2-40B4-BE49-F238E27FC236}">
              <a16:creationId xmlns:a16="http://schemas.microsoft.com/office/drawing/2014/main" id="{7C6F9DB3-E4CA-664E-9257-3810B75E02D5}"/>
            </a:ext>
          </a:extLst>
        </xdr:cNvPr>
        <xdr:cNvGrpSpPr/>
      </xdr:nvGrpSpPr>
      <xdr:grpSpPr>
        <a:xfrm>
          <a:off x="8206125" y="5971887"/>
          <a:ext cx="854363" cy="377536"/>
          <a:chOff x="5550670" y="7118928"/>
          <a:chExt cx="856288" cy="375227"/>
        </a:xfrm>
      </xdr:grpSpPr>
      <xdr:sp macro="" textlink="Pivottables!B18">
        <xdr:nvSpPr>
          <xdr:cNvPr id="1086" name="TextBox 1085">
            <a:extLst>
              <a:ext uri="{FF2B5EF4-FFF2-40B4-BE49-F238E27FC236}">
                <a16:creationId xmlns:a16="http://schemas.microsoft.com/office/drawing/2014/main" id="{E4C801F8-F81E-3B39-A91E-EC0AAA35E285}"/>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87" name="TextBox 1086">
            <a:extLst>
              <a:ext uri="{FF2B5EF4-FFF2-40B4-BE49-F238E27FC236}">
                <a16:creationId xmlns:a16="http://schemas.microsoft.com/office/drawing/2014/main" id="{967125C0-7F84-D9A9-2DB3-AE670AB6E316}"/>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9</xdr:col>
      <xdr:colOff>570250</xdr:colOff>
      <xdr:row>29</xdr:row>
      <xdr:rowOff>177512</xdr:rowOff>
    </xdr:from>
    <xdr:to>
      <xdr:col>10</xdr:col>
      <xdr:colOff>599113</xdr:colOff>
      <xdr:row>31</xdr:row>
      <xdr:rowOff>148648</xdr:rowOff>
    </xdr:to>
    <xdr:grpSp>
      <xdr:nvGrpSpPr>
        <xdr:cNvPr id="1088" name="Group 1087">
          <a:extLst>
            <a:ext uri="{FF2B5EF4-FFF2-40B4-BE49-F238E27FC236}">
              <a16:creationId xmlns:a16="http://schemas.microsoft.com/office/drawing/2014/main" id="{C9C28A7C-4C01-D745-938C-DCCBBA045843}"/>
            </a:ext>
          </a:extLst>
        </xdr:cNvPr>
        <xdr:cNvGrpSpPr/>
      </xdr:nvGrpSpPr>
      <xdr:grpSpPr>
        <a:xfrm>
          <a:off x="7999750" y="6070312"/>
          <a:ext cx="854363" cy="377536"/>
          <a:chOff x="5550670" y="7118928"/>
          <a:chExt cx="856288" cy="375227"/>
        </a:xfrm>
      </xdr:grpSpPr>
      <xdr:sp macro="" textlink="Pivottables!B18">
        <xdr:nvSpPr>
          <xdr:cNvPr id="1089" name="TextBox 1088">
            <a:extLst>
              <a:ext uri="{FF2B5EF4-FFF2-40B4-BE49-F238E27FC236}">
                <a16:creationId xmlns:a16="http://schemas.microsoft.com/office/drawing/2014/main" id="{62116EE5-8FAB-3404-68B8-2FAD9ED1711A}"/>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90" name="TextBox 1089">
            <a:extLst>
              <a:ext uri="{FF2B5EF4-FFF2-40B4-BE49-F238E27FC236}">
                <a16:creationId xmlns:a16="http://schemas.microsoft.com/office/drawing/2014/main" id="{D63D8BE9-658F-DAEC-AEE1-B6FAAFCF09E9}"/>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567075</xdr:colOff>
      <xdr:row>30</xdr:row>
      <xdr:rowOff>72737</xdr:rowOff>
    </xdr:from>
    <xdr:to>
      <xdr:col>11</xdr:col>
      <xdr:colOff>595938</xdr:colOff>
      <xdr:row>32</xdr:row>
      <xdr:rowOff>43873</xdr:rowOff>
    </xdr:to>
    <xdr:grpSp>
      <xdr:nvGrpSpPr>
        <xdr:cNvPr id="1091" name="Group 1090">
          <a:extLst>
            <a:ext uri="{FF2B5EF4-FFF2-40B4-BE49-F238E27FC236}">
              <a16:creationId xmlns:a16="http://schemas.microsoft.com/office/drawing/2014/main" id="{20C4A279-5128-CE44-9A88-6E1D1F65AAE5}"/>
            </a:ext>
          </a:extLst>
        </xdr:cNvPr>
        <xdr:cNvGrpSpPr/>
      </xdr:nvGrpSpPr>
      <xdr:grpSpPr>
        <a:xfrm>
          <a:off x="8822075" y="6168737"/>
          <a:ext cx="854363" cy="377536"/>
          <a:chOff x="5550670" y="7118928"/>
          <a:chExt cx="856288" cy="375227"/>
        </a:xfrm>
      </xdr:grpSpPr>
      <xdr:sp macro="" textlink="Pivottables!B18">
        <xdr:nvSpPr>
          <xdr:cNvPr id="1092" name="TextBox 1091">
            <a:extLst>
              <a:ext uri="{FF2B5EF4-FFF2-40B4-BE49-F238E27FC236}">
                <a16:creationId xmlns:a16="http://schemas.microsoft.com/office/drawing/2014/main" id="{CC663869-FEBA-5513-91DF-5D85C4A6C10A}"/>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93" name="TextBox 1092">
            <a:extLst>
              <a:ext uri="{FF2B5EF4-FFF2-40B4-BE49-F238E27FC236}">
                <a16:creationId xmlns:a16="http://schemas.microsoft.com/office/drawing/2014/main" id="{86E7A0EC-48C1-85D4-25FE-C59E2F9EBC62}"/>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360700</xdr:colOff>
      <xdr:row>31</xdr:row>
      <xdr:rowOff>69562</xdr:rowOff>
    </xdr:from>
    <xdr:to>
      <xdr:col>11</xdr:col>
      <xdr:colOff>389563</xdr:colOff>
      <xdr:row>33</xdr:row>
      <xdr:rowOff>40698</xdr:rowOff>
    </xdr:to>
    <xdr:grpSp>
      <xdr:nvGrpSpPr>
        <xdr:cNvPr id="1094" name="Group 1093">
          <a:extLst>
            <a:ext uri="{FF2B5EF4-FFF2-40B4-BE49-F238E27FC236}">
              <a16:creationId xmlns:a16="http://schemas.microsoft.com/office/drawing/2014/main" id="{537CA1FE-F279-284C-931D-1529531DF84D}"/>
            </a:ext>
          </a:extLst>
        </xdr:cNvPr>
        <xdr:cNvGrpSpPr/>
      </xdr:nvGrpSpPr>
      <xdr:grpSpPr>
        <a:xfrm>
          <a:off x="8615700" y="6368762"/>
          <a:ext cx="854363" cy="377536"/>
          <a:chOff x="5550670" y="7118928"/>
          <a:chExt cx="856288" cy="375227"/>
        </a:xfrm>
      </xdr:grpSpPr>
      <xdr:sp macro="" textlink="Pivottables!B18">
        <xdr:nvSpPr>
          <xdr:cNvPr id="1095" name="TextBox 1094">
            <a:extLst>
              <a:ext uri="{FF2B5EF4-FFF2-40B4-BE49-F238E27FC236}">
                <a16:creationId xmlns:a16="http://schemas.microsoft.com/office/drawing/2014/main" id="{3EB4FAB2-C8B3-0D22-5D83-418C6F992376}"/>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96" name="TextBox 1095">
            <a:extLst>
              <a:ext uri="{FF2B5EF4-FFF2-40B4-BE49-F238E27FC236}">
                <a16:creationId xmlns:a16="http://schemas.microsoft.com/office/drawing/2014/main" id="{58CF9974-720A-DB2F-6D06-EFE0CC014311}"/>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360700</xdr:colOff>
      <xdr:row>29</xdr:row>
      <xdr:rowOff>79087</xdr:rowOff>
    </xdr:from>
    <xdr:to>
      <xdr:col>11</xdr:col>
      <xdr:colOff>389563</xdr:colOff>
      <xdr:row>31</xdr:row>
      <xdr:rowOff>50223</xdr:rowOff>
    </xdr:to>
    <xdr:grpSp>
      <xdr:nvGrpSpPr>
        <xdr:cNvPr id="1097" name="Group 1096">
          <a:extLst>
            <a:ext uri="{FF2B5EF4-FFF2-40B4-BE49-F238E27FC236}">
              <a16:creationId xmlns:a16="http://schemas.microsoft.com/office/drawing/2014/main" id="{02F4E73D-6948-8243-95B0-4238AA742DBE}"/>
            </a:ext>
          </a:extLst>
        </xdr:cNvPr>
        <xdr:cNvGrpSpPr/>
      </xdr:nvGrpSpPr>
      <xdr:grpSpPr>
        <a:xfrm>
          <a:off x="8615700" y="5971887"/>
          <a:ext cx="854363" cy="377536"/>
          <a:chOff x="5550670" y="7118928"/>
          <a:chExt cx="856288" cy="375227"/>
        </a:xfrm>
      </xdr:grpSpPr>
      <xdr:sp macro="" textlink="Pivottables!B18">
        <xdr:nvSpPr>
          <xdr:cNvPr id="1098" name="TextBox 1097">
            <a:extLst>
              <a:ext uri="{FF2B5EF4-FFF2-40B4-BE49-F238E27FC236}">
                <a16:creationId xmlns:a16="http://schemas.microsoft.com/office/drawing/2014/main" id="{E8B4A680-743E-6DCD-C0DF-BC07F7EF4874}"/>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099" name="TextBox 1098">
            <a:extLst>
              <a:ext uri="{FF2B5EF4-FFF2-40B4-BE49-F238E27FC236}">
                <a16:creationId xmlns:a16="http://schemas.microsoft.com/office/drawing/2014/main" id="{667A497C-3A32-9228-E45E-DBEC176A2302}"/>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55900</xdr:colOff>
      <xdr:row>30</xdr:row>
      <xdr:rowOff>72737</xdr:rowOff>
    </xdr:from>
    <xdr:to>
      <xdr:col>11</xdr:col>
      <xdr:colOff>84763</xdr:colOff>
      <xdr:row>32</xdr:row>
      <xdr:rowOff>43873</xdr:rowOff>
    </xdr:to>
    <xdr:grpSp>
      <xdr:nvGrpSpPr>
        <xdr:cNvPr id="1100" name="Group 1099">
          <a:extLst>
            <a:ext uri="{FF2B5EF4-FFF2-40B4-BE49-F238E27FC236}">
              <a16:creationId xmlns:a16="http://schemas.microsoft.com/office/drawing/2014/main" id="{A23F6E15-BEE9-FC4D-9FDA-BF6094A38353}"/>
            </a:ext>
          </a:extLst>
        </xdr:cNvPr>
        <xdr:cNvGrpSpPr/>
      </xdr:nvGrpSpPr>
      <xdr:grpSpPr>
        <a:xfrm>
          <a:off x="8310900" y="6168737"/>
          <a:ext cx="854363" cy="377536"/>
          <a:chOff x="5550670" y="7118928"/>
          <a:chExt cx="856288" cy="375227"/>
        </a:xfrm>
      </xdr:grpSpPr>
      <xdr:sp macro="" textlink="Pivottables!B18">
        <xdr:nvSpPr>
          <xdr:cNvPr id="1101" name="TextBox 1100">
            <a:extLst>
              <a:ext uri="{FF2B5EF4-FFF2-40B4-BE49-F238E27FC236}">
                <a16:creationId xmlns:a16="http://schemas.microsoft.com/office/drawing/2014/main" id="{763AE311-ECB7-DB14-79B4-ABAE97B608C5}"/>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102" name="TextBox 1101">
            <a:extLst>
              <a:ext uri="{FF2B5EF4-FFF2-40B4-BE49-F238E27FC236}">
                <a16:creationId xmlns:a16="http://schemas.microsoft.com/office/drawing/2014/main" id="{A8D1D22A-2521-A947-23A5-909C113920B1}"/>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9</xdr:col>
      <xdr:colOff>773450</xdr:colOff>
      <xdr:row>29</xdr:row>
      <xdr:rowOff>177512</xdr:rowOff>
    </xdr:from>
    <xdr:to>
      <xdr:col>10</xdr:col>
      <xdr:colOff>802313</xdr:colOff>
      <xdr:row>31</xdr:row>
      <xdr:rowOff>148648</xdr:rowOff>
    </xdr:to>
    <xdr:grpSp>
      <xdr:nvGrpSpPr>
        <xdr:cNvPr id="1103" name="Group 1102">
          <a:extLst>
            <a:ext uri="{FF2B5EF4-FFF2-40B4-BE49-F238E27FC236}">
              <a16:creationId xmlns:a16="http://schemas.microsoft.com/office/drawing/2014/main" id="{DAA52FBD-C8AC-5A44-BB6F-E3E1B5DC13DF}"/>
            </a:ext>
          </a:extLst>
        </xdr:cNvPr>
        <xdr:cNvGrpSpPr/>
      </xdr:nvGrpSpPr>
      <xdr:grpSpPr>
        <a:xfrm>
          <a:off x="8202950" y="6070312"/>
          <a:ext cx="854363" cy="377536"/>
          <a:chOff x="5550670" y="7118928"/>
          <a:chExt cx="856288" cy="375227"/>
        </a:xfrm>
      </xdr:grpSpPr>
      <xdr:sp macro="" textlink="Pivottables!B18">
        <xdr:nvSpPr>
          <xdr:cNvPr id="1104" name="TextBox 1103">
            <a:extLst>
              <a:ext uri="{FF2B5EF4-FFF2-40B4-BE49-F238E27FC236}">
                <a16:creationId xmlns:a16="http://schemas.microsoft.com/office/drawing/2014/main" id="{E56A5BBB-529F-181A-A32D-0EE3DD744A09}"/>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105" name="TextBox 1104">
            <a:extLst>
              <a:ext uri="{FF2B5EF4-FFF2-40B4-BE49-F238E27FC236}">
                <a16:creationId xmlns:a16="http://schemas.microsoft.com/office/drawing/2014/main" id="{98C309A5-A868-20CB-F238-1B706EC12C17}"/>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9</xdr:col>
      <xdr:colOff>468650</xdr:colOff>
      <xdr:row>31</xdr:row>
      <xdr:rowOff>69562</xdr:rowOff>
    </xdr:from>
    <xdr:to>
      <xdr:col>10</xdr:col>
      <xdr:colOff>497513</xdr:colOff>
      <xdr:row>33</xdr:row>
      <xdr:rowOff>40698</xdr:rowOff>
    </xdr:to>
    <xdr:grpSp>
      <xdr:nvGrpSpPr>
        <xdr:cNvPr id="1106" name="Group 1105">
          <a:extLst>
            <a:ext uri="{FF2B5EF4-FFF2-40B4-BE49-F238E27FC236}">
              <a16:creationId xmlns:a16="http://schemas.microsoft.com/office/drawing/2014/main" id="{05F3B032-B551-3446-9AE0-5D3777A9D998}"/>
            </a:ext>
          </a:extLst>
        </xdr:cNvPr>
        <xdr:cNvGrpSpPr/>
      </xdr:nvGrpSpPr>
      <xdr:grpSpPr>
        <a:xfrm>
          <a:off x="7898150" y="6368762"/>
          <a:ext cx="854363" cy="377536"/>
          <a:chOff x="5550670" y="7118928"/>
          <a:chExt cx="856288" cy="375227"/>
        </a:xfrm>
      </xdr:grpSpPr>
      <xdr:sp macro="" textlink="Pivottables!B18">
        <xdr:nvSpPr>
          <xdr:cNvPr id="1107" name="TextBox 1106">
            <a:extLst>
              <a:ext uri="{FF2B5EF4-FFF2-40B4-BE49-F238E27FC236}">
                <a16:creationId xmlns:a16="http://schemas.microsoft.com/office/drawing/2014/main" id="{BF9085A9-8B72-7EA9-EC64-C5B513927C8B}"/>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108" name="TextBox 1107">
            <a:extLst>
              <a:ext uri="{FF2B5EF4-FFF2-40B4-BE49-F238E27FC236}">
                <a16:creationId xmlns:a16="http://schemas.microsoft.com/office/drawing/2014/main" id="{71564982-F6B5-EEBD-6D9F-3F2F13B1BFFA}"/>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9</xdr:col>
      <xdr:colOff>570250</xdr:colOff>
      <xdr:row>28</xdr:row>
      <xdr:rowOff>82262</xdr:rowOff>
    </xdr:from>
    <xdr:to>
      <xdr:col>10</xdr:col>
      <xdr:colOff>599113</xdr:colOff>
      <xdr:row>30</xdr:row>
      <xdr:rowOff>53398</xdr:rowOff>
    </xdr:to>
    <xdr:grpSp>
      <xdr:nvGrpSpPr>
        <xdr:cNvPr id="1109" name="Group 1108">
          <a:extLst>
            <a:ext uri="{FF2B5EF4-FFF2-40B4-BE49-F238E27FC236}">
              <a16:creationId xmlns:a16="http://schemas.microsoft.com/office/drawing/2014/main" id="{758ABE41-EC34-2846-AD06-F18C6842AC41}"/>
            </a:ext>
          </a:extLst>
        </xdr:cNvPr>
        <xdr:cNvGrpSpPr/>
      </xdr:nvGrpSpPr>
      <xdr:grpSpPr>
        <a:xfrm>
          <a:off x="7999750" y="5771862"/>
          <a:ext cx="854363" cy="377536"/>
          <a:chOff x="5550670" y="7118928"/>
          <a:chExt cx="856288" cy="375227"/>
        </a:xfrm>
      </xdr:grpSpPr>
      <xdr:sp macro="" textlink="Pivottables!B18">
        <xdr:nvSpPr>
          <xdr:cNvPr id="1110" name="TextBox 1109">
            <a:extLst>
              <a:ext uri="{FF2B5EF4-FFF2-40B4-BE49-F238E27FC236}">
                <a16:creationId xmlns:a16="http://schemas.microsoft.com/office/drawing/2014/main" id="{B415575B-2753-944C-3523-9510928A851F}"/>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111" name="TextBox 1110">
            <a:extLst>
              <a:ext uri="{FF2B5EF4-FFF2-40B4-BE49-F238E27FC236}">
                <a16:creationId xmlns:a16="http://schemas.microsoft.com/office/drawing/2014/main" id="{DCAFDBC2-B669-0157-C2C2-41B47F35D787}"/>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360700</xdr:colOff>
      <xdr:row>29</xdr:row>
      <xdr:rowOff>177512</xdr:rowOff>
    </xdr:from>
    <xdr:to>
      <xdr:col>11</xdr:col>
      <xdr:colOff>389563</xdr:colOff>
      <xdr:row>31</xdr:row>
      <xdr:rowOff>148648</xdr:rowOff>
    </xdr:to>
    <xdr:grpSp>
      <xdr:nvGrpSpPr>
        <xdr:cNvPr id="1112" name="Group 1111">
          <a:extLst>
            <a:ext uri="{FF2B5EF4-FFF2-40B4-BE49-F238E27FC236}">
              <a16:creationId xmlns:a16="http://schemas.microsoft.com/office/drawing/2014/main" id="{2B3A82BB-6B9C-CC4A-99BC-98C77A900371}"/>
            </a:ext>
          </a:extLst>
        </xdr:cNvPr>
        <xdr:cNvGrpSpPr/>
      </xdr:nvGrpSpPr>
      <xdr:grpSpPr>
        <a:xfrm>
          <a:off x="8615700" y="6070312"/>
          <a:ext cx="854363" cy="377536"/>
          <a:chOff x="5550670" y="7118928"/>
          <a:chExt cx="856288" cy="375227"/>
        </a:xfrm>
      </xdr:grpSpPr>
      <xdr:sp macro="" textlink="Pivottables!B18">
        <xdr:nvSpPr>
          <xdr:cNvPr id="1113" name="TextBox 1112">
            <a:extLst>
              <a:ext uri="{FF2B5EF4-FFF2-40B4-BE49-F238E27FC236}">
                <a16:creationId xmlns:a16="http://schemas.microsoft.com/office/drawing/2014/main" id="{192D2988-DC28-F4CC-349C-2B51AFFFAC1E}"/>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114" name="TextBox 1113">
            <a:extLst>
              <a:ext uri="{FF2B5EF4-FFF2-40B4-BE49-F238E27FC236}">
                <a16:creationId xmlns:a16="http://schemas.microsoft.com/office/drawing/2014/main" id="{9EA555B2-51AF-281B-0F38-3499264D9F3C}"/>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9</xdr:col>
      <xdr:colOff>462300</xdr:colOff>
      <xdr:row>30</xdr:row>
      <xdr:rowOff>75912</xdr:rowOff>
    </xdr:from>
    <xdr:to>
      <xdr:col>10</xdr:col>
      <xdr:colOff>491163</xdr:colOff>
      <xdr:row>32</xdr:row>
      <xdr:rowOff>47048</xdr:rowOff>
    </xdr:to>
    <xdr:grpSp>
      <xdr:nvGrpSpPr>
        <xdr:cNvPr id="1115" name="Group 1114">
          <a:extLst>
            <a:ext uri="{FF2B5EF4-FFF2-40B4-BE49-F238E27FC236}">
              <a16:creationId xmlns:a16="http://schemas.microsoft.com/office/drawing/2014/main" id="{BD34B994-571A-2040-8EEC-4220D6BC046D}"/>
            </a:ext>
          </a:extLst>
        </xdr:cNvPr>
        <xdr:cNvGrpSpPr/>
      </xdr:nvGrpSpPr>
      <xdr:grpSpPr>
        <a:xfrm>
          <a:off x="7891800" y="6171912"/>
          <a:ext cx="854363" cy="377536"/>
          <a:chOff x="5550670" y="7118928"/>
          <a:chExt cx="856288" cy="375227"/>
        </a:xfrm>
      </xdr:grpSpPr>
      <xdr:sp macro="" textlink="Pivottables!B18">
        <xdr:nvSpPr>
          <xdr:cNvPr id="1116" name="TextBox 1115">
            <a:extLst>
              <a:ext uri="{FF2B5EF4-FFF2-40B4-BE49-F238E27FC236}">
                <a16:creationId xmlns:a16="http://schemas.microsoft.com/office/drawing/2014/main" id="{52C84E66-F7CE-621C-B418-2D22FA5E879C}"/>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117" name="TextBox 1116">
            <a:extLst>
              <a:ext uri="{FF2B5EF4-FFF2-40B4-BE49-F238E27FC236}">
                <a16:creationId xmlns:a16="http://schemas.microsoft.com/office/drawing/2014/main" id="{81053668-144D-3069-CB6E-001593C26150}"/>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259100</xdr:colOff>
      <xdr:row>31</xdr:row>
      <xdr:rowOff>171162</xdr:rowOff>
    </xdr:from>
    <xdr:to>
      <xdr:col>11</xdr:col>
      <xdr:colOff>287963</xdr:colOff>
      <xdr:row>33</xdr:row>
      <xdr:rowOff>142298</xdr:rowOff>
    </xdr:to>
    <xdr:grpSp>
      <xdr:nvGrpSpPr>
        <xdr:cNvPr id="1118" name="Group 1117">
          <a:extLst>
            <a:ext uri="{FF2B5EF4-FFF2-40B4-BE49-F238E27FC236}">
              <a16:creationId xmlns:a16="http://schemas.microsoft.com/office/drawing/2014/main" id="{0517E889-735A-7741-896F-98681C17DECF}"/>
            </a:ext>
          </a:extLst>
        </xdr:cNvPr>
        <xdr:cNvGrpSpPr/>
      </xdr:nvGrpSpPr>
      <xdr:grpSpPr>
        <a:xfrm>
          <a:off x="8514100" y="6470362"/>
          <a:ext cx="854363" cy="377536"/>
          <a:chOff x="5550670" y="7118928"/>
          <a:chExt cx="856288" cy="375227"/>
        </a:xfrm>
      </xdr:grpSpPr>
      <xdr:sp macro="" textlink="Pivottables!B18">
        <xdr:nvSpPr>
          <xdr:cNvPr id="1119" name="TextBox 1118">
            <a:extLst>
              <a:ext uri="{FF2B5EF4-FFF2-40B4-BE49-F238E27FC236}">
                <a16:creationId xmlns:a16="http://schemas.microsoft.com/office/drawing/2014/main" id="{BA5B5BC0-E5E0-3666-6D9F-B3DAD0EA30C8}"/>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120" name="TextBox 1119">
            <a:extLst>
              <a:ext uri="{FF2B5EF4-FFF2-40B4-BE49-F238E27FC236}">
                <a16:creationId xmlns:a16="http://schemas.microsoft.com/office/drawing/2014/main" id="{0B7E7D19-13A6-23A8-EF50-420F7E6FF6D0}"/>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10</xdr:col>
      <xdr:colOff>154325</xdr:colOff>
      <xdr:row>29</xdr:row>
      <xdr:rowOff>79087</xdr:rowOff>
    </xdr:from>
    <xdr:to>
      <xdr:col>11</xdr:col>
      <xdr:colOff>183188</xdr:colOff>
      <xdr:row>31</xdr:row>
      <xdr:rowOff>50223</xdr:rowOff>
    </xdr:to>
    <xdr:grpSp>
      <xdr:nvGrpSpPr>
        <xdr:cNvPr id="1121" name="Group 1120">
          <a:extLst>
            <a:ext uri="{FF2B5EF4-FFF2-40B4-BE49-F238E27FC236}">
              <a16:creationId xmlns:a16="http://schemas.microsoft.com/office/drawing/2014/main" id="{A20687EA-48B0-B444-9C62-8315F756CAD8}"/>
            </a:ext>
          </a:extLst>
        </xdr:cNvPr>
        <xdr:cNvGrpSpPr/>
      </xdr:nvGrpSpPr>
      <xdr:grpSpPr>
        <a:xfrm>
          <a:off x="8409325" y="5971887"/>
          <a:ext cx="854363" cy="377536"/>
          <a:chOff x="5550670" y="7118928"/>
          <a:chExt cx="856288" cy="375227"/>
        </a:xfrm>
      </xdr:grpSpPr>
      <xdr:sp macro="" textlink="Pivottables!B18">
        <xdr:nvSpPr>
          <xdr:cNvPr id="1122" name="TextBox 1121">
            <a:extLst>
              <a:ext uri="{FF2B5EF4-FFF2-40B4-BE49-F238E27FC236}">
                <a16:creationId xmlns:a16="http://schemas.microsoft.com/office/drawing/2014/main" id="{E7742C46-141B-22B9-2551-1FE252A1434C}"/>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52FD90-FCEB-1441-986E-C68ACCA6F139}" type="TxLink">
              <a:rPr lang="en-US" sz="2000" b="0" i="0" u="none" strike="noStrike">
                <a:solidFill>
                  <a:srgbClr val="02FF8F"/>
                </a:solidFill>
                <a:latin typeface="Calibri"/>
                <a:cs typeface="Calibri"/>
              </a:rPr>
              <a:pPr algn="ctr"/>
              <a:t> </a:t>
            </a:fld>
            <a:endParaRPr lang="en-GB" sz="1100"/>
          </a:p>
        </xdr:txBody>
      </xdr:sp>
      <xdr:sp macro="" textlink="Pivottables!D18">
        <xdr:nvSpPr>
          <xdr:cNvPr id="1123" name="TextBox 1122">
            <a:extLst>
              <a:ext uri="{FF2B5EF4-FFF2-40B4-BE49-F238E27FC236}">
                <a16:creationId xmlns:a16="http://schemas.microsoft.com/office/drawing/2014/main" id="{9B87E08F-9CFB-D52D-1D13-C4E2AF7AE405}"/>
              </a:ext>
            </a:extLst>
          </xdr:cNvPr>
          <xdr:cNvSpPr txBox="1"/>
        </xdr:nvSpPr>
        <xdr:spPr>
          <a:xfrm>
            <a:off x="5550670" y="7118928"/>
            <a:ext cx="856288" cy="37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7170E1-656D-724B-AC6A-33CE2A5721F8}"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410892</xdr:colOff>
      <xdr:row>13</xdr:row>
      <xdr:rowOff>115730</xdr:rowOff>
    </xdr:from>
    <xdr:to>
      <xdr:col>7</xdr:col>
      <xdr:colOff>777808</xdr:colOff>
      <xdr:row>14</xdr:row>
      <xdr:rowOff>167283</xdr:rowOff>
    </xdr:to>
    <xdr:grpSp>
      <xdr:nvGrpSpPr>
        <xdr:cNvPr id="1129" name="Group 1128">
          <a:extLst>
            <a:ext uri="{FF2B5EF4-FFF2-40B4-BE49-F238E27FC236}">
              <a16:creationId xmlns:a16="http://schemas.microsoft.com/office/drawing/2014/main" id="{0BC48CBC-5EC5-0C6C-B37A-D68823479743}"/>
            </a:ext>
          </a:extLst>
        </xdr:cNvPr>
        <xdr:cNvGrpSpPr/>
      </xdr:nvGrpSpPr>
      <xdr:grpSpPr>
        <a:xfrm>
          <a:off x="6189392" y="2757330"/>
          <a:ext cx="366916" cy="254753"/>
          <a:chOff x="5832531" y="2616200"/>
          <a:chExt cx="586154" cy="338166"/>
        </a:xfrm>
      </xdr:grpSpPr>
      <xdr:sp macro="" textlink="Pivottables!B19">
        <xdr:nvSpPr>
          <xdr:cNvPr id="1124" name="TextBox 1123">
            <a:extLst>
              <a:ext uri="{FF2B5EF4-FFF2-40B4-BE49-F238E27FC236}">
                <a16:creationId xmlns:a16="http://schemas.microsoft.com/office/drawing/2014/main" id="{E4BFD0A9-DD14-C6D0-911D-63833409B911}"/>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125" name="TextBox 1124">
            <a:extLst>
              <a:ext uri="{FF2B5EF4-FFF2-40B4-BE49-F238E27FC236}">
                <a16:creationId xmlns:a16="http://schemas.microsoft.com/office/drawing/2014/main" id="{257A82F9-77F9-C540-BB83-17997C2E108C}"/>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350477</xdr:colOff>
      <xdr:row>10</xdr:row>
      <xdr:rowOff>92505</xdr:rowOff>
    </xdr:from>
    <xdr:to>
      <xdr:col>8</xdr:col>
      <xdr:colOff>7308</xdr:colOff>
      <xdr:row>12</xdr:row>
      <xdr:rowOff>23368</xdr:rowOff>
    </xdr:to>
    <xdr:grpSp>
      <xdr:nvGrpSpPr>
        <xdr:cNvPr id="1128" name="Group 1127">
          <a:extLst>
            <a:ext uri="{FF2B5EF4-FFF2-40B4-BE49-F238E27FC236}">
              <a16:creationId xmlns:a16="http://schemas.microsoft.com/office/drawing/2014/main" id="{3A817014-4C4D-724B-927A-688931EEF483}"/>
            </a:ext>
          </a:extLst>
        </xdr:cNvPr>
        <xdr:cNvGrpSpPr/>
      </xdr:nvGrpSpPr>
      <xdr:grpSpPr>
        <a:xfrm>
          <a:off x="6128977" y="2124505"/>
          <a:ext cx="482331" cy="337263"/>
          <a:chOff x="8001000" y="2526473"/>
          <a:chExt cx="586154" cy="338166"/>
        </a:xfrm>
      </xdr:grpSpPr>
      <xdr:sp macro="" textlink="Pivottables!E19">
        <xdr:nvSpPr>
          <xdr:cNvPr id="1126" name="TextBox 1125">
            <a:extLst>
              <a:ext uri="{FF2B5EF4-FFF2-40B4-BE49-F238E27FC236}">
                <a16:creationId xmlns:a16="http://schemas.microsoft.com/office/drawing/2014/main" id="{0D71AD2D-1284-814A-8025-7EE1C4FF1CD7}"/>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27" name="TextBox 1126">
            <a:extLst>
              <a:ext uri="{FF2B5EF4-FFF2-40B4-BE49-F238E27FC236}">
                <a16:creationId xmlns:a16="http://schemas.microsoft.com/office/drawing/2014/main" id="{A8380C1E-931B-EC48-8699-95A709278B68}"/>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7</xdr:col>
      <xdr:colOff>32977</xdr:colOff>
      <xdr:row>12</xdr:row>
      <xdr:rowOff>75108</xdr:rowOff>
    </xdr:from>
    <xdr:to>
      <xdr:col>7</xdr:col>
      <xdr:colOff>515921</xdr:colOff>
      <xdr:row>14</xdr:row>
      <xdr:rowOff>4455</xdr:rowOff>
    </xdr:to>
    <xdr:grpSp>
      <xdr:nvGrpSpPr>
        <xdr:cNvPr id="1139" name="Group 1138">
          <a:extLst>
            <a:ext uri="{FF2B5EF4-FFF2-40B4-BE49-F238E27FC236}">
              <a16:creationId xmlns:a16="http://schemas.microsoft.com/office/drawing/2014/main" id="{A7D92462-AA1F-1744-8DB8-DED2CB898272}"/>
            </a:ext>
          </a:extLst>
        </xdr:cNvPr>
        <xdr:cNvGrpSpPr/>
      </xdr:nvGrpSpPr>
      <xdr:grpSpPr>
        <a:xfrm>
          <a:off x="5811477" y="2513508"/>
          <a:ext cx="482944" cy="335747"/>
          <a:chOff x="8001000" y="2526473"/>
          <a:chExt cx="586154" cy="338166"/>
        </a:xfrm>
      </xdr:grpSpPr>
      <xdr:sp macro="" textlink="Pivottables!E19">
        <xdr:nvSpPr>
          <xdr:cNvPr id="1140" name="TextBox 1139">
            <a:extLst>
              <a:ext uri="{FF2B5EF4-FFF2-40B4-BE49-F238E27FC236}">
                <a16:creationId xmlns:a16="http://schemas.microsoft.com/office/drawing/2014/main" id="{ABEDAECF-1502-9FCB-B254-C7C74DE93D40}"/>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41" name="TextBox 1140">
            <a:extLst>
              <a:ext uri="{FF2B5EF4-FFF2-40B4-BE49-F238E27FC236}">
                <a16:creationId xmlns:a16="http://schemas.microsoft.com/office/drawing/2014/main" id="{9C0A9B28-812D-50DC-F29F-D584270ECFC6}"/>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7</xdr:col>
      <xdr:colOff>355000</xdr:colOff>
      <xdr:row>11</xdr:row>
      <xdr:rowOff>184014</xdr:rowOff>
    </xdr:from>
    <xdr:to>
      <xdr:col>8</xdr:col>
      <xdr:colOff>11574</xdr:colOff>
      <xdr:row>13</xdr:row>
      <xdr:rowOff>113360</xdr:rowOff>
    </xdr:to>
    <xdr:grpSp>
      <xdr:nvGrpSpPr>
        <xdr:cNvPr id="1142" name="Group 1141">
          <a:extLst>
            <a:ext uri="{FF2B5EF4-FFF2-40B4-BE49-F238E27FC236}">
              <a16:creationId xmlns:a16="http://schemas.microsoft.com/office/drawing/2014/main" id="{880EF0A7-F4E8-F848-B816-08BC9F197138}"/>
            </a:ext>
          </a:extLst>
        </xdr:cNvPr>
        <xdr:cNvGrpSpPr/>
      </xdr:nvGrpSpPr>
      <xdr:grpSpPr>
        <a:xfrm>
          <a:off x="6133500" y="2419214"/>
          <a:ext cx="482074" cy="335746"/>
          <a:chOff x="8001000" y="2526473"/>
          <a:chExt cx="586154" cy="338166"/>
        </a:xfrm>
      </xdr:grpSpPr>
      <xdr:sp macro="" textlink="Pivottables!E19">
        <xdr:nvSpPr>
          <xdr:cNvPr id="1143" name="TextBox 1142">
            <a:extLst>
              <a:ext uri="{FF2B5EF4-FFF2-40B4-BE49-F238E27FC236}">
                <a16:creationId xmlns:a16="http://schemas.microsoft.com/office/drawing/2014/main" id="{CFA67EC0-F3EC-C86E-EEEA-902DB6565F4C}"/>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44" name="TextBox 1143">
            <a:extLst>
              <a:ext uri="{FF2B5EF4-FFF2-40B4-BE49-F238E27FC236}">
                <a16:creationId xmlns:a16="http://schemas.microsoft.com/office/drawing/2014/main" id="{9EEF151E-A821-C339-27E2-E27B2EB9D008}"/>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7</xdr:col>
      <xdr:colOff>659626</xdr:colOff>
      <xdr:row>12</xdr:row>
      <xdr:rowOff>84154</xdr:rowOff>
    </xdr:from>
    <xdr:to>
      <xdr:col>8</xdr:col>
      <xdr:colOff>316200</xdr:colOff>
      <xdr:row>14</xdr:row>
      <xdr:rowOff>13501</xdr:rowOff>
    </xdr:to>
    <xdr:grpSp>
      <xdr:nvGrpSpPr>
        <xdr:cNvPr id="1145" name="Group 1144">
          <a:extLst>
            <a:ext uri="{FF2B5EF4-FFF2-40B4-BE49-F238E27FC236}">
              <a16:creationId xmlns:a16="http://schemas.microsoft.com/office/drawing/2014/main" id="{06D5E7D8-7BC3-F24D-82F3-4128AEA87393}"/>
            </a:ext>
          </a:extLst>
        </xdr:cNvPr>
        <xdr:cNvGrpSpPr/>
      </xdr:nvGrpSpPr>
      <xdr:grpSpPr>
        <a:xfrm>
          <a:off x="6438126" y="2522554"/>
          <a:ext cx="482074" cy="335747"/>
          <a:chOff x="8001000" y="2526473"/>
          <a:chExt cx="586154" cy="338166"/>
        </a:xfrm>
      </xdr:grpSpPr>
      <xdr:sp macro="" textlink="Pivottables!E19">
        <xdr:nvSpPr>
          <xdr:cNvPr id="1146" name="TextBox 1145">
            <a:extLst>
              <a:ext uri="{FF2B5EF4-FFF2-40B4-BE49-F238E27FC236}">
                <a16:creationId xmlns:a16="http://schemas.microsoft.com/office/drawing/2014/main" id="{30E6EF9D-5580-71C5-6E4D-FE1B83BF3D9C}"/>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47" name="TextBox 1146">
            <a:extLst>
              <a:ext uri="{FF2B5EF4-FFF2-40B4-BE49-F238E27FC236}">
                <a16:creationId xmlns:a16="http://schemas.microsoft.com/office/drawing/2014/main" id="{1AE905C9-550A-0A37-DA4D-7DD94EAEF0CE}"/>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7</xdr:col>
      <xdr:colOff>659801</xdr:colOff>
      <xdr:row>11</xdr:row>
      <xdr:rowOff>79979</xdr:rowOff>
    </xdr:from>
    <xdr:to>
      <xdr:col>8</xdr:col>
      <xdr:colOff>316375</xdr:colOff>
      <xdr:row>13</xdr:row>
      <xdr:rowOff>9325</xdr:rowOff>
    </xdr:to>
    <xdr:grpSp>
      <xdr:nvGrpSpPr>
        <xdr:cNvPr id="1148" name="Group 1147">
          <a:extLst>
            <a:ext uri="{FF2B5EF4-FFF2-40B4-BE49-F238E27FC236}">
              <a16:creationId xmlns:a16="http://schemas.microsoft.com/office/drawing/2014/main" id="{4AA08896-D0F7-2F41-B91F-4CC4769E04B7}"/>
            </a:ext>
          </a:extLst>
        </xdr:cNvPr>
        <xdr:cNvGrpSpPr/>
      </xdr:nvGrpSpPr>
      <xdr:grpSpPr>
        <a:xfrm>
          <a:off x="6438301" y="2315179"/>
          <a:ext cx="482074" cy="335746"/>
          <a:chOff x="8001000" y="2526473"/>
          <a:chExt cx="586154" cy="338166"/>
        </a:xfrm>
      </xdr:grpSpPr>
      <xdr:sp macro="" textlink="Pivottables!E19">
        <xdr:nvSpPr>
          <xdr:cNvPr id="1149" name="TextBox 1148">
            <a:extLst>
              <a:ext uri="{FF2B5EF4-FFF2-40B4-BE49-F238E27FC236}">
                <a16:creationId xmlns:a16="http://schemas.microsoft.com/office/drawing/2014/main" id="{04CB7FE0-4551-AAF9-F235-B56A98034759}"/>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50" name="TextBox 1149">
            <a:extLst>
              <a:ext uri="{FF2B5EF4-FFF2-40B4-BE49-F238E27FC236}">
                <a16:creationId xmlns:a16="http://schemas.microsoft.com/office/drawing/2014/main" id="{4052CD3E-1A6C-E0CE-6538-8FCA2D53C8CA}"/>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7</xdr:col>
      <xdr:colOff>442509</xdr:colOff>
      <xdr:row>12</xdr:row>
      <xdr:rowOff>175837</xdr:rowOff>
    </xdr:from>
    <xdr:to>
      <xdr:col>8</xdr:col>
      <xdr:colOff>99083</xdr:colOff>
      <xdr:row>14</xdr:row>
      <xdr:rowOff>105184</xdr:rowOff>
    </xdr:to>
    <xdr:grpSp>
      <xdr:nvGrpSpPr>
        <xdr:cNvPr id="1151" name="Group 1150">
          <a:extLst>
            <a:ext uri="{FF2B5EF4-FFF2-40B4-BE49-F238E27FC236}">
              <a16:creationId xmlns:a16="http://schemas.microsoft.com/office/drawing/2014/main" id="{AD8B0BD0-72E3-9F49-A61D-1853C2122C2A}"/>
            </a:ext>
          </a:extLst>
        </xdr:cNvPr>
        <xdr:cNvGrpSpPr/>
      </xdr:nvGrpSpPr>
      <xdr:grpSpPr>
        <a:xfrm>
          <a:off x="6221009" y="2614237"/>
          <a:ext cx="482074" cy="335747"/>
          <a:chOff x="8001000" y="2526473"/>
          <a:chExt cx="586154" cy="338166"/>
        </a:xfrm>
      </xdr:grpSpPr>
      <xdr:sp macro="" textlink="Pivottables!E19">
        <xdr:nvSpPr>
          <xdr:cNvPr id="1152" name="TextBox 1151">
            <a:extLst>
              <a:ext uri="{FF2B5EF4-FFF2-40B4-BE49-F238E27FC236}">
                <a16:creationId xmlns:a16="http://schemas.microsoft.com/office/drawing/2014/main" id="{C7BADAE1-6EDF-F41F-428D-9056D8FE61D9}"/>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53" name="TextBox 1152">
            <a:extLst>
              <a:ext uri="{FF2B5EF4-FFF2-40B4-BE49-F238E27FC236}">
                <a16:creationId xmlns:a16="http://schemas.microsoft.com/office/drawing/2014/main" id="{6EE6C7B2-E5F4-CD8D-6025-78D7BB814B48}"/>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6</xdr:col>
      <xdr:colOff>776885</xdr:colOff>
      <xdr:row>10</xdr:row>
      <xdr:rowOff>188363</xdr:rowOff>
    </xdr:from>
    <xdr:to>
      <xdr:col>7</xdr:col>
      <xdr:colOff>433459</xdr:colOff>
      <xdr:row>12</xdr:row>
      <xdr:rowOff>117709</xdr:rowOff>
    </xdr:to>
    <xdr:grpSp>
      <xdr:nvGrpSpPr>
        <xdr:cNvPr id="1154" name="Group 1153">
          <a:extLst>
            <a:ext uri="{FF2B5EF4-FFF2-40B4-BE49-F238E27FC236}">
              <a16:creationId xmlns:a16="http://schemas.microsoft.com/office/drawing/2014/main" id="{50C51866-FD2B-C349-A717-FF87038B3C56}"/>
            </a:ext>
          </a:extLst>
        </xdr:cNvPr>
        <xdr:cNvGrpSpPr/>
      </xdr:nvGrpSpPr>
      <xdr:grpSpPr>
        <a:xfrm>
          <a:off x="5729885" y="2220363"/>
          <a:ext cx="482074" cy="335746"/>
          <a:chOff x="8001000" y="2526473"/>
          <a:chExt cx="586154" cy="338166"/>
        </a:xfrm>
      </xdr:grpSpPr>
      <xdr:sp macro="" textlink="Pivottables!E19">
        <xdr:nvSpPr>
          <xdr:cNvPr id="1155" name="TextBox 1154">
            <a:extLst>
              <a:ext uri="{FF2B5EF4-FFF2-40B4-BE49-F238E27FC236}">
                <a16:creationId xmlns:a16="http://schemas.microsoft.com/office/drawing/2014/main" id="{66279BF5-135B-EAFF-D701-03263CAA5614}"/>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56" name="TextBox 1155">
            <a:extLst>
              <a:ext uri="{FF2B5EF4-FFF2-40B4-BE49-F238E27FC236}">
                <a16:creationId xmlns:a16="http://schemas.microsoft.com/office/drawing/2014/main" id="{2922976A-C244-049D-BA4C-1408CF743FCE}"/>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8</xdr:col>
      <xdr:colOff>133359</xdr:colOff>
      <xdr:row>13</xdr:row>
      <xdr:rowOff>71106</xdr:rowOff>
    </xdr:from>
    <xdr:to>
      <xdr:col>8</xdr:col>
      <xdr:colOff>616303</xdr:colOff>
      <xdr:row>15</xdr:row>
      <xdr:rowOff>453</xdr:rowOff>
    </xdr:to>
    <xdr:grpSp>
      <xdr:nvGrpSpPr>
        <xdr:cNvPr id="1157" name="Group 1156">
          <a:extLst>
            <a:ext uri="{FF2B5EF4-FFF2-40B4-BE49-F238E27FC236}">
              <a16:creationId xmlns:a16="http://schemas.microsoft.com/office/drawing/2014/main" id="{E33A8F40-8FDD-CE43-8941-F34900F37659}"/>
            </a:ext>
          </a:extLst>
        </xdr:cNvPr>
        <xdr:cNvGrpSpPr/>
      </xdr:nvGrpSpPr>
      <xdr:grpSpPr>
        <a:xfrm>
          <a:off x="6737359" y="2712706"/>
          <a:ext cx="482944" cy="335747"/>
          <a:chOff x="8001000" y="2526473"/>
          <a:chExt cx="586154" cy="338166"/>
        </a:xfrm>
      </xdr:grpSpPr>
      <xdr:sp macro="" textlink="Pivottables!E19">
        <xdr:nvSpPr>
          <xdr:cNvPr id="1158" name="TextBox 1157">
            <a:extLst>
              <a:ext uri="{FF2B5EF4-FFF2-40B4-BE49-F238E27FC236}">
                <a16:creationId xmlns:a16="http://schemas.microsoft.com/office/drawing/2014/main" id="{FD7A0614-D382-6EC4-51FE-BDFB4E6B1AB4}"/>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59" name="TextBox 1158">
            <a:extLst>
              <a:ext uri="{FF2B5EF4-FFF2-40B4-BE49-F238E27FC236}">
                <a16:creationId xmlns:a16="http://schemas.microsoft.com/office/drawing/2014/main" id="{B70A4533-36A3-FEBA-0E39-DCC92D4C8100}"/>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7</xdr:col>
      <xdr:colOff>555417</xdr:colOff>
      <xdr:row>14</xdr:row>
      <xdr:rowOff>66931</xdr:rowOff>
    </xdr:from>
    <xdr:to>
      <xdr:col>8</xdr:col>
      <xdr:colOff>211991</xdr:colOff>
      <xdr:row>15</xdr:row>
      <xdr:rowOff>200695</xdr:rowOff>
    </xdr:to>
    <xdr:grpSp>
      <xdr:nvGrpSpPr>
        <xdr:cNvPr id="1160" name="Group 1159">
          <a:extLst>
            <a:ext uri="{FF2B5EF4-FFF2-40B4-BE49-F238E27FC236}">
              <a16:creationId xmlns:a16="http://schemas.microsoft.com/office/drawing/2014/main" id="{622DD80F-295E-BE40-A4A1-0FFF962397A9}"/>
            </a:ext>
          </a:extLst>
        </xdr:cNvPr>
        <xdr:cNvGrpSpPr/>
      </xdr:nvGrpSpPr>
      <xdr:grpSpPr>
        <a:xfrm>
          <a:off x="6333917" y="2911731"/>
          <a:ext cx="482074" cy="336964"/>
          <a:chOff x="8001000" y="2526473"/>
          <a:chExt cx="586154" cy="338166"/>
        </a:xfrm>
      </xdr:grpSpPr>
      <xdr:sp macro="" textlink="Pivottables!E19">
        <xdr:nvSpPr>
          <xdr:cNvPr id="1161" name="TextBox 1160">
            <a:extLst>
              <a:ext uri="{FF2B5EF4-FFF2-40B4-BE49-F238E27FC236}">
                <a16:creationId xmlns:a16="http://schemas.microsoft.com/office/drawing/2014/main" id="{BE4D091C-5A94-6851-3A53-C20D54ED2083}"/>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62" name="TextBox 1161">
            <a:extLst>
              <a:ext uri="{FF2B5EF4-FFF2-40B4-BE49-F238E27FC236}">
                <a16:creationId xmlns:a16="http://schemas.microsoft.com/office/drawing/2014/main" id="{613C7FD6-B662-6740-9D71-224BF612A6A4}"/>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7</xdr:col>
      <xdr:colOff>146756</xdr:colOff>
      <xdr:row>13</xdr:row>
      <xdr:rowOff>75803</xdr:rowOff>
    </xdr:from>
    <xdr:to>
      <xdr:col>7</xdr:col>
      <xdr:colOff>629700</xdr:colOff>
      <xdr:row>15</xdr:row>
      <xdr:rowOff>5150</xdr:rowOff>
    </xdr:to>
    <xdr:grpSp>
      <xdr:nvGrpSpPr>
        <xdr:cNvPr id="1163" name="Group 1162">
          <a:extLst>
            <a:ext uri="{FF2B5EF4-FFF2-40B4-BE49-F238E27FC236}">
              <a16:creationId xmlns:a16="http://schemas.microsoft.com/office/drawing/2014/main" id="{82B8B105-8646-984F-A927-C0E259C31477}"/>
            </a:ext>
          </a:extLst>
        </xdr:cNvPr>
        <xdr:cNvGrpSpPr/>
      </xdr:nvGrpSpPr>
      <xdr:grpSpPr>
        <a:xfrm>
          <a:off x="5925256" y="2717403"/>
          <a:ext cx="482944" cy="335747"/>
          <a:chOff x="8001000" y="2526473"/>
          <a:chExt cx="586154" cy="338166"/>
        </a:xfrm>
      </xdr:grpSpPr>
      <xdr:sp macro="" textlink="Pivottables!E19">
        <xdr:nvSpPr>
          <xdr:cNvPr id="1164" name="TextBox 1163">
            <a:extLst>
              <a:ext uri="{FF2B5EF4-FFF2-40B4-BE49-F238E27FC236}">
                <a16:creationId xmlns:a16="http://schemas.microsoft.com/office/drawing/2014/main" id="{92E63533-42AA-CD60-BA23-2EC5C14B70DF}"/>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B2E9B1-B401-8A42-BC38-9A05560D568F}" type="TxLink">
              <a:rPr lang="en-US" sz="2000" b="0" i="0" u="none" strike="noStrike">
                <a:solidFill>
                  <a:srgbClr val="FF0000"/>
                </a:solidFill>
                <a:latin typeface="Calibri"/>
                <a:cs typeface="Calibri"/>
              </a:rPr>
              <a:pPr algn="ctr"/>
              <a:t>•</a:t>
            </a:fld>
            <a:endParaRPr lang="en-GB" sz="1100"/>
          </a:p>
        </xdr:txBody>
      </xdr:sp>
      <xdr:sp macro="" textlink="Pivottables!C19">
        <xdr:nvSpPr>
          <xdr:cNvPr id="1165" name="TextBox 1164">
            <a:extLst>
              <a:ext uri="{FF2B5EF4-FFF2-40B4-BE49-F238E27FC236}">
                <a16:creationId xmlns:a16="http://schemas.microsoft.com/office/drawing/2014/main" id="{2EA44D2D-1DA9-C5A1-35E7-8179CB90B452}"/>
              </a:ext>
            </a:extLst>
          </xdr:cNvPr>
          <xdr:cNvSpPr txBox="1"/>
        </xdr:nvSpPr>
        <xdr:spPr>
          <a:xfrm>
            <a:off x="8001000" y="2526473"/>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4A9A2-3AEF-A94B-9D89-4D2801A179BF}"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6</xdr:col>
      <xdr:colOff>824251</xdr:colOff>
      <xdr:row>13</xdr:row>
      <xdr:rowOff>115904</xdr:rowOff>
    </xdr:from>
    <xdr:to>
      <xdr:col>7</xdr:col>
      <xdr:colOff>364797</xdr:colOff>
      <xdr:row>14</xdr:row>
      <xdr:rowOff>167457</xdr:rowOff>
    </xdr:to>
    <xdr:grpSp>
      <xdr:nvGrpSpPr>
        <xdr:cNvPr id="1178" name="Group 1177">
          <a:extLst>
            <a:ext uri="{FF2B5EF4-FFF2-40B4-BE49-F238E27FC236}">
              <a16:creationId xmlns:a16="http://schemas.microsoft.com/office/drawing/2014/main" id="{2870439C-9ACB-1F4E-A0DC-383D0C113698}"/>
            </a:ext>
          </a:extLst>
        </xdr:cNvPr>
        <xdr:cNvGrpSpPr/>
      </xdr:nvGrpSpPr>
      <xdr:grpSpPr>
        <a:xfrm>
          <a:off x="5777251" y="2757504"/>
          <a:ext cx="366046" cy="254753"/>
          <a:chOff x="5832531" y="2616200"/>
          <a:chExt cx="586154" cy="338166"/>
        </a:xfrm>
      </xdr:grpSpPr>
      <xdr:sp macro="" textlink="Pivottables!B19">
        <xdr:nvSpPr>
          <xdr:cNvPr id="1179" name="TextBox 1178">
            <a:extLst>
              <a:ext uri="{FF2B5EF4-FFF2-40B4-BE49-F238E27FC236}">
                <a16:creationId xmlns:a16="http://schemas.microsoft.com/office/drawing/2014/main" id="{39F918B8-0E05-6C6B-BC97-AE744A1A8079}"/>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180" name="TextBox 1179">
            <a:extLst>
              <a:ext uri="{FF2B5EF4-FFF2-40B4-BE49-F238E27FC236}">
                <a16:creationId xmlns:a16="http://schemas.microsoft.com/office/drawing/2014/main" id="{77907382-DFE9-0F28-3039-12AA1601BBB8}"/>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211172</xdr:colOff>
      <xdr:row>12</xdr:row>
      <xdr:rowOff>16043</xdr:rowOff>
    </xdr:from>
    <xdr:to>
      <xdr:col>7</xdr:col>
      <xdr:colOff>578088</xdr:colOff>
      <xdr:row>13</xdr:row>
      <xdr:rowOff>67595</xdr:rowOff>
    </xdr:to>
    <xdr:grpSp>
      <xdr:nvGrpSpPr>
        <xdr:cNvPr id="1181" name="Group 1180">
          <a:extLst>
            <a:ext uri="{FF2B5EF4-FFF2-40B4-BE49-F238E27FC236}">
              <a16:creationId xmlns:a16="http://schemas.microsoft.com/office/drawing/2014/main" id="{90576114-AF96-1E41-BBA8-904027A0B051}"/>
            </a:ext>
          </a:extLst>
        </xdr:cNvPr>
        <xdr:cNvGrpSpPr/>
      </xdr:nvGrpSpPr>
      <xdr:grpSpPr>
        <a:xfrm>
          <a:off x="5989672" y="2454443"/>
          <a:ext cx="366916" cy="254752"/>
          <a:chOff x="5832531" y="2616200"/>
          <a:chExt cx="586154" cy="338166"/>
        </a:xfrm>
      </xdr:grpSpPr>
      <xdr:sp macro="" textlink="Pivottables!B19">
        <xdr:nvSpPr>
          <xdr:cNvPr id="1182" name="TextBox 1181">
            <a:extLst>
              <a:ext uri="{FF2B5EF4-FFF2-40B4-BE49-F238E27FC236}">
                <a16:creationId xmlns:a16="http://schemas.microsoft.com/office/drawing/2014/main" id="{46603311-ED5F-BF06-E864-313D9F2465F6}"/>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183" name="TextBox 1182">
            <a:extLst>
              <a:ext uri="{FF2B5EF4-FFF2-40B4-BE49-F238E27FC236}">
                <a16:creationId xmlns:a16="http://schemas.microsoft.com/office/drawing/2014/main" id="{E8D082C7-D5BC-E0B1-021A-D037B59F35D5}"/>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98263</xdr:colOff>
      <xdr:row>11</xdr:row>
      <xdr:rowOff>116252</xdr:rowOff>
    </xdr:from>
    <xdr:to>
      <xdr:col>7</xdr:col>
      <xdr:colOff>465179</xdr:colOff>
      <xdr:row>12</xdr:row>
      <xdr:rowOff>167804</xdr:rowOff>
    </xdr:to>
    <xdr:grpSp>
      <xdr:nvGrpSpPr>
        <xdr:cNvPr id="1184" name="Group 1183">
          <a:extLst>
            <a:ext uri="{FF2B5EF4-FFF2-40B4-BE49-F238E27FC236}">
              <a16:creationId xmlns:a16="http://schemas.microsoft.com/office/drawing/2014/main" id="{5DF835A4-7220-774A-AEF2-AA078A6CA090}"/>
            </a:ext>
          </a:extLst>
        </xdr:cNvPr>
        <xdr:cNvGrpSpPr/>
      </xdr:nvGrpSpPr>
      <xdr:grpSpPr>
        <a:xfrm>
          <a:off x="5876763" y="2351452"/>
          <a:ext cx="366916" cy="254752"/>
          <a:chOff x="5832531" y="2616200"/>
          <a:chExt cx="586154" cy="338166"/>
        </a:xfrm>
      </xdr:grpSpPr>
      <xdr:sp macro="" textlink="Pivottables!B19">
        <xdr:nvSpPr>
          <xdr:cNvPr id="1185" name="TextBox 1184">
            <a:extLst>
              <a:ext uri="{FF2B5EF4-FFF2-40B4-BE49-F238E27FC236}">
                <a16:creationId xmlns:a16="http://schemas.microsoft.com/office/drawing/2014/main" id="{08DA701B-C7FE-8215-1091-F4AA93B6D0D2}"/>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186" name="TextBox 1185">
            <a:extLst>
              <a:ext uri="{FF2B5EF4-FFF2-40B4-BE49-F238E27FC236}">
                <a16:creationId xmlns:a16="http://schemas.microsoft.com/office/drawing/2014/main" id="{B28FEC43-2E74-7712-B431-8F2B9D94A74B}"/>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411587</xdr:colOff>
      <xdr:row>11</xdr:row>
      <xdr:rowOff>125124</xdr:rowOff>
    </xdr:from>
    <xdr:to>
      <xdr:col>7</xdr:col>
      <xdr:colOff>778503</xdr:colOff>
      <xdr:row>12</xdr:row>
      <xdr:rowOff>176676</xdr:rowOff>
    </xdr:to>
    <xdr:grpSp>
      <xdr:nvGrpSpPr>
        <xdr:cNvPr id="1187" name="Group 1186">
          <a:extLst>
            <a:ext uri="{FF2B5EF4-FFF2-40B4-BE49-F238E27FC236}">
              <a16:creationId xmlns:a16="http://schemas.microsoft.com/office/drawing/2014/main" id="{F6E21EA3-A83A-9147-A209-800001FE6E29}"/>
            </a:ext>
          </a:extLst>
        </xdr:cNvPr>
        <xdr:cNvGrpSpPr/>
      </xdr:nvGrpSpPr>
      <xdr:grpSpPr>
        <a:xfrm>
          <a:off x="6190087" y="2360324"/>
          <a:ext cx="366916" cy="254752"/>
          <a:chOff x="5832531" y="2616200"/>
          <a:chExt cx="586154" cy="338166"/>
        </a:xfrm>
      </xdr:grpSpPr>
      <xdr:sp macro="" textlink="Pivottables!B19">
        <xdr:nvSpPr>
          <xdr:cNvPr id="1188" name="TextBox 1187">
            <a:extLst>
              <a:ext uri="{FF2B5EF4-FFF2-40B4-BE49-F238E27FC236}">
                <a16:creationId xmlns:a16="http://schemas.microsoft.com/office/drawing/2014/main" id="{98F66C39-B102-BE2E-9B1E-56D33AB1B481}"/>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189" name="TextBox 1188">
            <a:extLst>
              <a:ext uri="{FF2B5EF4-FFF2-40B4-BE49-F238E27FC236}">
                <a16:creationId xmlns:a16="http://schemas.microsoft.com/office/drawing/2014/main" id="{AB47B30D-E91F-8351-A356-FFDD0D083D19}"/>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616180</xdr:colOff>
      <xdr:row>12</xdr:row>
      <xdr:rowOff>116600</xdr:rowOff>
    </xdr:from>
    <xdr:to>
      <xdr:col>8</xdr:col>
      <xdr:colOff>156726</xdr:colOff>
      <xdr:row>13</xdr:row>
      <xdr:rowOff>168152</xdr:rowOff>
    </xdr:to>
    <xdr:grpSp>
      <xdr:nvGrpSpPr>
        <xdr:cNvPr id="1190" name="Group 1189">
          <a:extLst>
            <a:ext uri="{FF2B5EF4-FFF2-40B4-BE49-F238E27FC236}">
              <a16:creationId xmlns:a16="http://schemas.microsoft.com/office/drawing/2014/main" id="{BC93340C-2DE9-8D43-8F13-049C7353B514}"/>
            </a:ext>
          </a:extLst>
        </xdr:cNvPr>
        <xdr:cNvGrpSpPr/>
      </xdr:nvGrpSpPr>
      <xdr:grpSpPr>
        <a:xfrm>
          <a:off x="6394680" y="2555000"/>
          <a:ext cx="366046" cy="254752"/>
          <a:chOff x="5832531" y="2616200"/>
          <a:chExt cx="586154" cy="338166"/>
        </a:xfrm>
      </xdr:grpSpPr>
      <xdr:sp macro="" textlink="Pivottables!B19">
        <xdr:nvSpPr>
          <xdr:cNvPr id="1191" name="TextBox 1190">
            <a:extLst>
              <a:ext uri="{FF2B5EF4-FFF2-40B4-BE49-F238E27FC236}">
                <a16:creationId xmlns:a16="http://schemas.microsoft.com/office/drawing/2014/main" id="{1374E8F3-612B-40F3-1936-15E0C0232E4C}"/>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192" name="TextBox 1191">
            <a:extLst>
              <a:ext uri="{FF2B5EF4-FFF2-40B4-BE49-F238E27FC236}">
                <a16:creationId xmlns:a16="http://schemas.microsoft.com/office/drawing/2014/main" id="{A7ECBD25-1B02-FA82-5582-C6ADCC5D4F67}"/>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311032</xdr:colOff>
      <xdr:row>13</xdr:row>
      <xdr:rowOff>11521</xdr:rowOff>
    </xdr:from>
    <xdr:to>
      <xdr:col>7</xdr:col>
      <xdr:colOff>677948</xdr:colOff>
      <xdr:row>14</xdr:row>
      <xdr:rowOff>63074</xdr:rowOff>
    </xdr:to>
    <xdr:grpSp>
      <xdr:nvGrpSpPr>
        <xdr:cNvPr id="1193" name="Group 1192">
          <a:extLst>
            <a:ext uri="{FF2B5EF4-FFF2-40B4-BE49-F238E27FC236}">
              <a16:creationId xmlns:a16="http://schemas.microsoft.com/office/drawing/2014/main" id="{5C624002-365C-8A4B-93A4-3E4B28DA1B5E}"/>
            </a:ext>
          </a:extLst>
        </xdr:cNvPr>
        <xdr:cNvGrpSpPr/>
      </xdr:nvGrpSpPr>
      <xdr:grpSpPr>
        <a:xfrm>
          <a:off x="6089532" y="2653121"/>
          <a:ext cx="366916" cy="254753"/>
          <a:chOff x="5832531" y="2616200"/>
          <a:chExt cx="586154" cy="338166"/>
        </a:xfrm>
      </xdr:grpSpPr>
      <xdr:sp macro="" textlink="Pivottables!B19">
        <xdr:nvSpPr>
          <xdr:cNvPr id="1194" name="TextBox 1193">
            <a:extLst>
              <a:ext uri="{FF2B5EF4-FFF2-40B4-BE49-F238E27FC236}">
                <a16:creationId xmlns:a16="http://schemas.microsoft.com/office/drawing/2014/main" id="{28B0D64A-8E06-45A6-8AEA-D619E1CC2F2F}"/>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195" name="TextBox 1194">
            <a:extLst>
              <a:ext uri="{FF2B5EF4-FFF2-40B4-BE49-F238E27FC236}">
                <a16:creationId xmlns:a16="http://schemas.microsoft.com/office/drawing/2014/main" id="{CE8B67B7-402F-390D-AC40-3E8DAAB80BB1}"/>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3222</xdr:colOff>
      <xdr:row>12</xdr:row>
      <xdr:rowOff>16043</xdr:rowOff>
    </xdr:from>
    <xdr:to>
      <xdr:col>8</xdr:col>
      <xdr:colOff>364971</xdr:colOff>
      <xdr:row>13</xdr:row>
      <xdr:rowOff>67595</xdr:rowOff>
    </xdr:to>
    <xdr:grpSp>
      <xdr:nvGrpSpPr>
        <xdr:cNvPr id="1196" name="Group 1195">
          <a:extLst>
            <a:ext uri="{FF2B5EF4-FFF2-40B4-BE49-F238E27FC236}">
              <a16:creationId xmlns:a16="http://schemas.microsoft.com/office/drawing/2014/main" id="{579625B5-82A6-0345-8303-FFC0C944B246}"/>
            </a:ext>
          </a:extLst>
        </xdr:cNvPr>
        <xdr:cNvGrpSpPr/>
      </xdr:nvGrpSpPr>
      <xdr:grpSpPr>
        <a:xfrm>
          <a:off x="6607222" y="2454443"/>
          <a:ext cx="361749" cy="254752"/>
          <a:chOff x="5832531" y="2616200"/>
          <a:chExt cx="586154" cy="338166"/>
        </a:xfrm>
      </xdr:grpSpPr>
      <xdr:sp macro="" textlink="Pivottables!B19">
        <xdr:nvSpPr>
          <xdr:cNvPr id="1197" name="TextBox 1196">
            <a:extLst>
              <a:ext uri="{FF2B5EF4-FFF2-40B4-BE49-F238E27FC236}">
                <a16:creationId xmlns:a16="http://schemas.microsoft.com/office/drawing/2014/main" id="{E1D4F2AB-0019-4A20-53AD-588AC33B8C30}"/>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198" name="TextBox 1197">
            <a:extLst>
              <a:ext uri="{FF2B5EF4-FFF2-40B4-BE49-F238E27FC236}">
                <a16:creationId xmlns:a16="http://schemas.microsoft.com/office/drawing/2014/main" id="{8B434A64-9192-C6C2-0287-7CBB4972F803}"/>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511447</xdr:colOff>
      <xdr:row>11</xdr:row>
      <xdr:rowOff>24917</xdr:rowOff>
    </xdr:from>
    <xdr:to>
      <xdr:col>8</xdr:col>
      <xdr:colOff>51993</xdr:colOff>
      <xdr:row>12</xdr:row>
      <xdr:rowOff>76469</xdr:rowOff>
    </xdr:to>
    <xdr:grpSp>
      <xdr:nvGrpSpPr>
        <xdr:cNvPr id="1199" name="Group 1198">
          <a:extLst>
            <a:ext uri="{FF2B5EF4-FFF2-40B4-BE49-F238E27FC236}">
              <a16:creationId xmlns:a16="http://schemas.microsoft.com/office/drawing/2014/main" id="{36A65E30-31A4-F44F-9286-80BF23211A59}"/>
            </a:ext>
          </a:extLst>
        </xdr:cNvPr>
        <xdr:cNvGrpSpPr/>
      </xdr:nvGrpSpPr>
      <xdr:grpSpPr>
        <a:xfrm>
          <a:off x="6289947" y="2260117"/>
          <a:ext cx="366046" cy="254752"/>
          <a:chOff x="5832531" y="2616200"/>
          <a:chExt cx="586154" cy="338166"/>
        </a:xfrm>
      </xdr:grpSpPr>
      <xdr:sp macro="" textlink="Pivottables!B19">
        <xdr:nvSpPr>
          <xdr:cNvPr id="1200" name="TextBox 1199">
            <a:extLst>
              <a:ext uri="{FF2B5EF4-FFF2-40B4-BE49-F238E27FC236}">
                <a16:creationId xmlns:a16="http://schemas.microsoft.com/office/drawing/2014/main" id="{E558DE37-3667-0491-DB9E-BA1B3EF1EC89}"/>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201" name="TextBox 1200">
            <a:extLst>
              <a:ext uri="{FF2B5EF4-FFF2-40B4-BE49-F238E27FC236}">
                <a16:creationId xmlns:a16="http://schemas.microsoft.com/office/drawing/2014/main" id="{19508AEF-34D1-6AA2-CBFC-3B94BDD5B552}"/>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207170</xdr:colOff>
      <xdr:row>11</xdr:row>
      <xdr:rowOff>29440</xdr:rowOff>
    </xdr:from>
    <xdr:to>
      <xdr:col>7</xdr:col>
      <xdr:colOff>574086</xdr:colOff>
      <xdr:row>12</xdr:row>
      <xdr:rowOff>80992</xdr:rowOff>
    </xdr:to>
    <xdr:grpSp>
      <xdr:nvGrpSpPr>
        <xdr:cNvPr id="1202" name="Group 1201">
          <a:extLst>
            <a:ext uri="{FF2B5EF4-FFF2-40B4-BE49-F238E27FC236}">
              <a16:creationId xmlns:a16="http://schemas.microsoft.com/office/drawing/2014/main" id="{01E5AE16-2864-4B44-9396-415CE6FD1CFD}"/>
            </a:ext>
          </a:extLst>
        </xdr:cNvPr>
        <xdr:cNvGrpSpPr/>
      </xdr:nvGrpSpPr>
      <xdr:grpSpPr>
        <a:xfrm>
          <a:off x="5985670" y="2264640"/>
          <a:ext cx="366916" cy="254752"/>
          <a:chOff x="5832531" y="2616200"/>
          <a:chExt cx="586154" cy="338166"/>
        </a:xfrm>
      </xdr:grpSpPr>
      <xdr:sp macro="" textlink="Pivottables!B19">
        <xdr:nvSpPr>
          <xdr:cNvPr id="1203" name="TextBox 1202">
            <a:extLst>
              <a:ext uri="{FF2B5EF4-FFF2-40B4-BE49-F238E27FC236}">
                <a16:creationId xmlns:a16="http://schemas.microsoft.com/office/drawing/2014/main" id="{058011B6-4A80-6942-16C6-94A29B106885}"/>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204" name="TextBox 1203">
            <a:extLst>
              <a:ext uri="{FF2B5EF4-FFF2-40B4-BE49-F238E27FC236}">
                <a16:creationId xmlns:a16="http://schemas.microsoft.com/office/drawing/2014/main" id="{4C05D18F-BF2D-6AAB-59CA-593EE00257DB}"/>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8</xdr:col>
      <xdr:colOff>98611</xdr:colOff>
      <xdr:row>13</xdr:row>
      <xdr:rowOff>16566</xdr:rowOff>
    </xdr:from>
    <xdr:to>
      <xdr:col>8</xdr:col>
      <xdr:colOff>465527</xdr:colOff>
      <xdr:row>14</xdr:row>
      <xdr:rowOff>68119</xdr:rowOff>
    </xdr:to>
    <xdr:grpSp>
      <xdr:nvGrpSpPr>
        <xdr:cNvPr id="1205" name="Group 1204">
          <a:extLst>
            <a:ext uri="{FF2B5EF4-FFF2-40B4-BE49-F238E27FC236}">
              <a16:creationId xmlns:a16="http://schemas.microsoft.com/office/drawing/2014/main" id="{44DC0862-5A52-804B-82D0-4F1646C51472}"/>
            </a:ext>
          </a:extLst>
        </xdr:cNvPr>
        <xdr:cNvGrpSpPr/>
      </xdr:nvGrpSpPr>
      <xdr:grpSpPr>
        <a:xfrm>
          <a:off x="6702611" y="2658166"/>
          <a:ext cx="366916" cy="254753"/>
          <a:chOff x="5832531" y="2616200"/>
          <a:chExt cx="586154" cy="338166"/>
        </a:xfrm>
      </xdr:grpSpPr>
      <xdr:sp macro="" textlink="Pivottables!B19">
        <xdr:nvSpPr>
          <xdr:cNvPr id="1206" name="TextBox 1205">
            <a:extLst>
              <a:ext uri="{FF2B5EF4-FFF2-40B4-BE49-F238E27FC236}">
                <a16:creationId xmlns:a16="http://schemas.microsoft.com/office/drawing/2014/main" id="{CCFC0EAD-DC9E-91B3-3EF5-AC4EC02E448B}"/>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207" name="TextBox 1206">
            <a:extLst>
              <a:ext uri="{FF2B5EF4-FFF2-40B4-BE49-F238E27FC236}">
                <a16:creationId xmlns:a16="http://schemas.microsoft.com/office/drawing/2014/main" id="{77B050A4-4D68-EC0B-2855-DF1C13706019}"/>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616353</xdr:colOff>
      <xdr:row>13</xdr:row>
      <xdr:rowOff>112424</xdr:rowOff>
    </xdr:from>
    <xdr:to>
      <xdr:col>8</xdr:col>
      <xdr:colOff>156899</xdr:colOff>
      <xdr:row>14</xdr:row>
      <xdr:rowOff>163977</xdr:rowOff>
    </xdr:to>
    <xdr:grpSp>
      <xdr:nvGrpSpPr>
        <xdr:cNvPr id="1208" name="Group 1207">
          <a:extLst>
            <a:ext uri="{FF2B5EF4-FFF2-40B4-BE49-F238E27FC236}">
              <a16:creationId xmlns:a16="http://schemas.microsoft.com/office/drawing/2014/main" id="{567BB9EE-84D0-094D-888E-FB8E956DBDEC}"/>
            </a:ext>
          </a:extLst>
        </xdr:cNvPr>
        <xdr:cNvGrpSpPr/>
      </xdr:nvGrpSpPr>
      <xdr:grpSpPr>
        <a:xfrm>
          <a:off x="6394853" y="2754024"/>
          <a:ext cx="366046" cy="254753"/>
          <a:chOff x="5832531" y="2616200"/>
          <a:chExt cx="586154" cy="338166"/>
        </a:xfrm>
      </xdr:grpSpPr>
      <xdr:sp macro="" textlink="Pivottables!B19">
        <xdr:nvSpPr>
          <xdr:cNvPr id="1209" name="TextBox 1208">
            <a:extLst>
              <a:ext uri="{FF2B5EF4-FFF2-40B4-BE49-F238E27FC236}">
                <a16:creationId xmlns:a16="http://schemas.microsoft.com/office/drawing/2014/main" id="{F4D76376-0DA7-F002-67D8-F0E976E8C941}"/>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210" name="TextBox 1209">
            <a:extLst>
              <a:ext uri="{FF2B5EF4-FFF2-40B4-BE49-F238E27FC236}">
                <a16:creationId xmlns:a16="http://schemas.microsoft.com/office/drawing/2014/main" id="{08029B90-DAE8-2CB1-B5FC-36044FF0A5BB}"/>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819901</xdr:colOff>
      <xdr:row>14</xdr:row>
      <xdr:rowOff>11521</xdr:rowOff>
    </xdr:from>
    <xdr:to>
      <xdr:col>8</xdr:col>
      <xdr:colOff>360447</xdr:colOff>
      <xdr:row>15</xdr:row>
      <xdr:rowOff>63073</xdr:rowOff>
    </xdr:to>
    <xdr:grpSp>
      <xdr:nvGrpSpPr>
        <xdr:cNvPr id="1211" name="Group 1210">
          <a:extLst>
            <a:ext uri="{FF2B5EF4-FFF2-40B4-BE49-F238E27FC236}">
              <a16:creationId xmlns:a16="http://schemas.microsoft.com/office/drawing/2014/main" id="{4FF9B553-9037-3E4B-98DF-63C4F57C2C20}"/>
            </a:ext>
          </a:extLst>
        </xdr:cNvPr>
        <xdr:cNvGrpSpPr/>
      </xdr:nvGrpSpPr>
      <xdr:grpSpPr>
        <a:xfrm>
          <a:off x="6598401" y="2856321"/>
          <a:ext cx="366046" cy="254752"/>
          <a:chOff x="5832531" y="2616200"/>
          <a:chExt cx="586154" cy="338166"/>
        </a:xfrm>
      </xdr:grpSpPr>
      <xdr:sp macro="" textlink="Pivottables!B19">
        <xdr:nvSpPr>
          <xdr:cNvPr id="1212" name="TextBox 1211">
            <a:extLst>
              <a:ext uri="{FF2B5EF4-FFF2-40B4-BE49-F238E27FC236}">
                <a16:creationId xmlns:a16="http://schemas.microsoft.com/office/drawing/2014/main" id="{04869484-DFB2-3C31-8F32-20939B5B319D}"/>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213" name="TextBox 1212">
            <a:extLst>
              <a:ext uri="{FF2B5EF4-FFF2-40B4-BE49-F238E27FC236}">
                <a16:creationId xmlns:a16="http://schemas.microsoft.com/office/drawing/2014/main" id="{C674F013-0B3A-629B-43C3-854AE79813F3}"/>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306857</xdr:colOff>
      <xdr:row>14</xdr:row>
      <xdr:rowOff>11695</xdr:rowOff>
    </xdr:from>
    <xdr:to>
      <xdr:col>7</xdr:col>
      <xdr:colOff>673773</xdr:colOff>
      <xdr:row>15</xdr:row>
      <xdr:rowOff>63247</xdr:rowOff>
    </xdr:to>
    <xdr:grpSp>
      <xdr:nvGrpSpPr>
        <xdr:cNvPr id="1214" name="Group 1213">
          <a:extLst>
            <a:ext uri="{FF2B5EF4-FFF2-40B4-BE49-F238E27FC236}">
              <a16:creationId xmlns:a16="http://schemas.microsoft.com/office/drawing/2014/main" id="{B22E5075-370F-DA46-B0D3-C60E2EB7E756}"/>
            </a:ext>
          </a:extLst>
        </xdr:cNvPr>
        <xdr:cNvGrpSpPr/>
      </xdr:nvGrpSpPr>
      <xdr:grpSpPr>
        <a:xfrm>
          <a:off x="6085357" y="2856495"/>
          <a:ext cx="366916" cy="254752"/>
          <a:chOff x="5832531" y="2616200"/>
          <a:chExt cx="586154" cy="338166"/>
        </a:xfrm>
      </xdr:grpSpPr>
      <xdr:sp macro="" textlink="Pivottables!B19">
        <xdr:nvSpPr>
          <xdr:cNvPr id="1215" name="TextBox 1214">
            <a:extLst>
              <a:ext uri="{FF2B5EF4-FFF2-40B4-BE49-F238E27FC236}">
                <a16:creationId xmlns:a16="http://schemas.microsoft.com/office/drawing/2014/main" id="{FFF50B9A-E08A-B67F-29F7-D9499FE78BAB}"/>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216" name="TextBox 1215">
            <a:extLst>
              <a:ext uri="{FF2B5EF4-FFF2-40B4-BE49-F238E27FC236}">
                <a16:creationId xmlns:a16="http://schemas.microsoft.com/office/drawing/2014/main" id="{068B4838-2B8D-2AC8-E0E7-C93B912C3DE8}"/>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715866</xdr:colOff>
      <xdr:row>12</xdr:row>
      <xdr:rowOff>20567</xdr:rowOff>
    </xdr:from>
    <xdr:to>
      <xdr:col>8</xdr:col>
      <xdr:colOff>256412</xdr:colOff>
      <xdr:row>13</xdr:row>
      <xdr:rowOff>72119</xdr:rowOff>
    </xdr:to>
    <xdr:grpSp>
      <xdr:nvGrpSpPr>
        <xdr:cNvPr id="1217" name="Group 1216">
          <a:extLst>
            <a:ext uri="{FF2B5EF4-FFF2-40B4-BE49-F238E27FC236}">
              <a16:creationId xmlns:a16="http://schemas.microsoft.com/office/drawing/2014/main" id="{DF706237-5977-2242-82C2-B3DF2DCD3F52}"/>
            </a:ext>
          </a:extLst>
        </xdr:cNvPr>
        <xdr:cNvGrpSpPr/>
      </xdr:nvGrpSpPr>
      <xdr:grpSpPr>
        <a:xfrm>
          <a:off x="6494366" y="2458967"/>
          <a:ext cx="366046" cy="254752"/>
          <a:chOff x="5832531" y="2616200"/>
          <a:chExt cx="586154" cy="338166"/>
        </a:xfrm>
      </xdr:grpSpPr>
      <xdr:sp macro="" textlink="Pivottables!B19">
        <xdr:nvSpPr>
          <xdr:cNvPr id="1218" name="TextBox 1217">
            <a:extLst>
              <a:ext uri="{FF2B5EF4-FFF2-40B4-BE49-F238E27FC236}">
                <a16:creationId xmlns:a16="http://schemas.microsoft.com/office/drawing/2014/main" id="{65284F5B-B61B-DC1D-C7F3-44D48FC0B257}"/>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219" name="TextBox 1218">
            <a:extLst>
              <a:ext uri="{FF2B5EF4-FFF2-40B4-BE49-F238E27FC236}">
                <a16:creationId xmlns:a16="http://schemas.microsoft.com/office/drawing/2014/main" id="{7FEC5F3F-6501-A9E5-44BA-F0704D2D16AC}"/>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307205</xdr:colOff>
      <xdr:row>11</xdr:row>
      <xdr:rowOff>120776</xdr:rowOff>
    </xdr:from>
    <xdr:to>
      <xdr:col>7</xdr:col>
      <xdr:colOff>674121</xdr:colOff>
      <xdr:row>12</xdr:row>
      <xdr:rowOff>172328</xdr:rowOff>
    </xdr:to>
    <xdr:grpSp>
      <xdr:nvGrpSpPr>
        <xdr:cNvPr id="1220" name="Group 1219">
          <a:extLst>
            <a:ext uri="{FF2B5EF4-FFF2-40B4-BE49-F238E27FC236}">
              <a16:creationId xmlns:a16="http://schemas.microsoft.com/office/drawing/2014/main" id="{5291578B-9BC2-F54A-BC6B-49BF4DF01D62}"/>
            </a:ext>
          </a:extLst>
        </xdr:cNvPr>
        <xdr:cNvGrpSpPr/>
      </xdr:nvGrpSpPr>
      <xdr:grpSpPr>
        <a:xfrm>
          <a:off x="6085705" y="2355976"/>
          <a:ext cx="366916" cy="254752"/>
          <a:chOff x="5832531" y="2616200"/>
          <a:chExt cx="586154" cy="338166"/>
        </a:xfrm>
      </xdr:grpSpPr>
      <xdr:sp macro="" textlink="Pivottables!B19">
        <xdr:nvSpPr>
          <xdr:cNvPr id="1221" name="TextBox 1220">
            <a:extLst>
              <a:ext uri="{FF2B5EF4-FFF2-40B4-BE49-F238E27FC236}">
                <a16:creationId xmlns:a16="http://schemas.microsoft.com/office/drawing/2014/main" id="{8A6BF013-98F0-3041-DA11-DDA073F8AF01}"/>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E35A7F-834C-8E4F-B8FD-33CADB2D4EA5}" type="TxLink">
              <a:rPr lang="en-US" sz="2000" b="0" i="0" u="none" strike="noStrike">
                <a:solidFill>
                  <a:srgbClr val="02FF8F"/>
                </a:solidFill>
                <a:latin typeface="Calibri"/>
                <a:cs typeface="Calibri"/>
              </a:rPr>
              <a:pPr algn="ctr"/>
              <a:t> </a:t>
            </a:fld>
            <a:endParaRPr lang="en-GB" sz="1100"/>
          </a:p>
        </xdr:txBody>
      </xdr:sp>
      <xdr:sp macro="" textlink="Pivottables!D19">
        <xdr:nvSpPr>
          <xdr:cNvPr id="1222" name="TextBox 1221">
            <a:extLst>
              <a:ext uri="{FF2B5EF4-FFF2-40B4-BE49-F238E27FC236}">
                <a16:creationId xmlns:a16="http://schemas.microsoft.com/office/drawing/2014/main" id="{8D84A548-D32C-AF1F-A95E-4BF18AAC29D3}"/>
              </a:ext>
            </a:extLst>
          </xdr:cNvPr>
          <xdr:cNvSpPr txBox="1"/>
        </xdr:nvSpPr>
        <xdr:spPr>
          <a:xfrm>
            <a:off x="5832531" y="2616200"/>
            <a:ext cx="586154" cy="338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5A11AA-BF9A-3C41-8A80-6F34B2BBDC82}"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329868</xdr:colOff>
      <xdr:row>18</xdr:row>
      <xdr:rowOff>189835</xdr:rowOff>
    </xdr:from>
    <xdr:to>
      <xdr:col>14</xdr:col>
      <xdr:colOff>605035</xdr:colOff>
      <xdr:row>20</xdr:row>
      <xdr:rowOff>31870</xdr:rowOff>
    </xdr:to>
    <xdr:grpSp>
      <xdr:nvGrpSpPr>
        <xdr:cNvPr id="1228" name="Group 1227">
          <a:extLst>
            <a:ext uri="{FF2B5EF4-FFF2-40B4-BE49-F238E27FC236}">
              <a16:creationId xmlns:a16="http://schemas.microsoft.com/office/drawing/2014/main" id="{4A486439-346D-3393-D1FE-A395977B7E4C}"/>
            </a:ext>
          </a:extLst>
        </xdr:cNvPr>
        <xdr:cNvGrpSpPr/>
      </xdr:nvGrpSpPr>
      <xdr:grpSpPr>
        <a:xfrm>
          <a:off x="11886868" y="3847435"/>
          <a:ext cx="275167" cy="248435"/>
          <a:chOff x="9613900" y="3534833"/>
          <a:chExt cx="736600" cy="347134"/>
        </a:xfrm>
      </xdr:grpSpPr>
      <xdr:sp macro="" textlink="Pivottables!B22">
        <xdr:nvSpPr>
          <xdr:cNvPr id="1223" name="TextBox 1222">
            <a:extLst>
              <a:ext uri="{FF2B5EF4-FFF2-40B4-BE49-F238E27FC236}">
                <a16:creationId xmlns:a16="http://schemas.microsoft.com/office/drawing/2014/main" id="{A19101BA-4D48-B7D4-6D6A-8FBE09675505}"/>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24" name="TextBox 1223">
            <a:extLst>
              <a:ext uri="{FF2B5EF4-FFF2-40B4-BE49-F238E27FC236}">
                <a16:creationId xmlns:a16="http://schemas.microsoft.com/office/drawing/2014/main" id="{BA32CF61-9736-7F4F-8595-21F2D904A064}"/>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244058</xdr:colOff>
      <xdr:row>16</xdr:row>
      <xdr:rowOff>114253</xdr:rowOff>
    </xdr:from>
    <xdr:to>
      <xdr:col>14</xdr:col>
      <xdr:colOff>491732</xdr:colOff>
      <xdr:row>17</xdr:row>
      <xdr:rowOff>148120</xdr:rowOff>
    </xdr:to>
    <xdr:grpSp>
      <xdr:nvGrpSpPr>
        <xdr:cNvPr id="1227" name="Group 1226">
          <a:extLst>
            <a:ext uri="{FF2B5EF4-FFF2-40B4-BE49-F238E27FC236}">
              <a16:creationId xmlns:a16="http://schemas.microsoft.com/office/drawing/2014/main" id="{585DEDE8-2012-FBBD-F151-F965D852AADA}"/>
            </a:ext>
          </a:extLst>
        </xdr:cNvPr>
        <xdr:cNvGrpSpPr/>
      </xdr:nvGrpSpPr>
      <xdr:grpSpPr>
        <a:xfrm>
          <a:off x="11801058" y="3365453"/>
          <a:ext cx="247674" cy="237067"/>
          <a:chOff x="11544299" y="3530600"/>
          <a:chExt cx="736600" cy="347134"/>
        </a:xfrm>
      </xdr:grpSpPr>
      <xdr:sp macro="" textlink="Pivottables!E22">
        <xdr:nvSpPr>
          <xdr:cNvPr id="1225" name="TextBox 1224">
            <a:extLst>
              <a:ext uri="{FF2B5EF4-FFF2-40B4-BE49-F238E27FC236}">
                <a16:creationId xmlns:a16="http://schemas.microsoft.com/office/drawing/2014/main" id="{B581A776-375F-884C-8D33-564726165EFF}"/>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26" name="TextBox 1225">
            <a:extLst>
              <a:ext uri="{FF2B5EF4-FFF2-40B4-BE49-F238E27FC236}">
                <a16:creationId xmlns:a16="http://schemas.microsoft.com/office/drawing/2014/main" id="{12B0B39B-2D58-F848-829E-2658B47FB241}"/>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344137</xdr:colOff>
      <xdr:row>17</xdr:row>
      <xdr:rowOff>200061</xdr:rowOff>
    </xdr:from>
    <xdr:to>
      <xdr:col>14</xdr:col>
      <xdr:colOff>591811</xdr:colOff>
      <xdr:row>19</xdr:row>
      <xdr:rowOff>29396</xdr:rowOff>
    </xdr:to>
    <xdr:grpSp>
      <xdr:nvGrpSpPr>
        <xdr:cNvPr id="1229" name="Group 1228">
          <a:extLst>
            <a:ext uri="{FF2B5EF4-FFF2-40B4-BE49-F238E27FC236}">
              <a16:creationId xmlns:a16="http://schemas.microsoft.com/office/drawing/2014/main" id="{A7275836-6D39-DF46-A63E-EDBB6AEA21FD}"/>
            </a:ext>
          </a:extLst>
        </xdr:cNvPr>
        <xdr:cNvGrpSpPr/>
      </xdr:nvGrpSpPr>
      <xdr:grpSpPr>
        <a:xfrm>
          <a:off x="11901137" y="3654461"/>
          <a:ext cx="247674" cy="235735"/>
          <a:chOff x="11544299" y="3530600"/>
          <a:chExt cx="736600" cy="347134"/>
        </a:xfrm>
      </xdr:grpSpPr>
      <xdr:sp macro="" textlink="Pivottables!E22">
        <xdr:nvSpPr>
          <xdr:cNvPr id="1230" name="TextBox 1229">
            <a:extLst>
              <a:ext uri="{FF2B5EF4-FFF2-40B4-BE49-F238E27FC236}">
                <a16:creationId xmlns:a16="http://schemas.microsoft.com/office/drawing/2014/main" id="{AA6EC141-AB66-85D2-5A6F-4918BAD929D0}"/>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31" name="TextBox 1230">
            <a:extLst>
              <a:ext uri="{FF2B5EF4-FFF2-40B4-BE49-F238E27FC236}">
                <a16:creationId xmlns:a16="http://schemas.microsoft.com/office/drawing/2014/main" id="{961682A6-3C31-B101-60A3-1A5EC57379C1}"/>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349083</xdr:colOff>
      <xdr:row>15</xdr:row>
      <xdr:rowOff>19501</xdr:rowOff>
    </xdr:from>
    <xdr:to>
      <xdr:col>14</xdr:col>
      <xdr:colOff>596757</xdr:colOff>
      <xdr:row>16</xdr:row>
      <xdr:rowOff>53369</xdr:rowOff>
    </xdr:to>
    <xdr:grpSp>
      <xdr:nvGrpSpPr>
        <xdr:cNvPr id="1232" name="Group 1231">
          <a:extLst>
            <a:ext uri="{FF2B5EF4-FFF2-40B4-BE49-F238E27FC236}">
              <a16:creationId xmlns:a16="http://schemas.microsoft.com/office/drawing/2014/main" id="{189A9C3E-DB5E-344C-A8FB-5732E7B53D39}"/>
            </a:ext>
          </a:extLst>
        </xdr:cNvPr>
        <xdr:cNvGrpSpPr/>
      </xdr:nvGrpSpPr>
      <xdr:grpSpPr>
        <a:xfrm>
          <a:off x="11906083" y="3067501"/>
          <a:ext cx="247674" cy="237068"/>
          <a:chOff x="11544299" y="3530600"/>
          <a:chExt cx="736600" cy="347134"/>
        </a:xfrm>
      </xdr:grpSpPr>
      <xdr:sp macro="" textlink="Pivottables!E22">
        <xdr:nvSpPr>
          <xdr:cNvPr id="1233" name="TextBox 1232">
            <a:extLst>
              <a:ext uri="{FF2B5EF4-FFF2-40B4-BE49-F238E27FC236}">
                <a16:creationId xmlns:a16="http://schemas.microsoft.com/office/drawing/2014/main" id="{AA0EBF09-515F-4F11-C0AD-57FA39B6ADEF}"/>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34" name="TextBox 1233">
            <a:extLst>
              <a:ext uri="{FF2B5EF4-FFF2-40B4-BE49-F238E27FC236}">
                <a16:creationId xmlns:a16="http://schemas.microsoft.com/office/drawing/2014/main" id="{485FC84F-C082-B6C0-483D-2CDDFC3DB9C7}"/>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39907</xdr:colOff>
      <xdr:row>17</xdr:row>
      <xdr:rowOff>105119</xdr:rowOff>
    </xdr:from>
    <xdr:to>
      <xdr:col>14</xdr:col>
      <xdr:colOff>287581</xdr:colOff>
      <xdr:row>18</xdr:row>
      <xdr:rowOff>138986</xdr:rowOff>
    </xdr:to>
    <xdr:grpSp>
      <xdr:nvGrpSpPr>
        <xdr:cNvPr id="1235" name="Group 1234">
          <a:extLst>
            <a:ext uri="{FF2B5EF4-FFF2-40B4-BE49-F238E27FC236}">
              <a16:creationId xmlns:a16="http://schemas.microsoft.com/office/drawing/2014/main" id="{504CED6E-4CC2-4F44-B4AD-671152079C0D}"/>
            </a:ext>
          </a:extLst>
        </xdr:cNvPr>
        <xdr:cNvGrpSpPr/>
      </xdr:nvGrpSpPr>
      <xdr:grpSpPr>
        <a:xfrm>
          <a:off x="11596907" y="3559519"/>
          <a:ext cx="247674" cy="237067"/>
          <a:chOff x="11544299" y="3530600"/>
          <a:chExt cx="736600" cy="347134"/>
        </a:xfrm>
      </xdr:grpSpPr>
      <xdr:sp macro="" textlink="Pivottables!E22">
        <xdr:nvSpPr>
          <xdr:cNvPr id="1236" name="TextBox 1235">
            <a:extLst>
              <a:ext uri="{FF2B5EF4-FFF2-40B4-BE49-F238E27FC236}">
                <a16:creationId xmlns:a16="http://schemas.microsoft.com/office/drawing/2014/main" id="{6984F50A-C0CB-83E4-805B-5F20C15269C7}"/>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37" name="TextBox 1236">
            <a:extLst>
              <a:ext uri="{FF2B5EF4-FFF2-40B4-BE49-F238E27FC236}">
                <a16:creationId xmlns:a16="http://schemas.microsoft.com/office/drawing/2014/main" id="{FB37C9E5-4520-39A9-DABE-1639494F2554}"/>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13</xdr:col>
      <xdr:colOff>648936</xdr:colOff>
      <xdr:row>16</xdr:row>
      <xdr:rowOff>110067</xdr:rowOff>
    </xdr:from>
    <xdr:to>
      <xdr:col>14</xdr:col>
      <xdr:colOff>68970</xdr:colOff>
      <xdr:row>17</xdr:row>
      <xdr:rowOff>143934</xdr:rowOff>
    </xdr:to>
    <xdr:grpSp>
      <xdr:nvGrpSpPr>
        <xdr:cNvPr id="1238" name="Group 1237">
          <a:extLst>
            <a:ext uri="{FF2B5EF4-FFF2-40B4-BE49-F238E27FC236}">
              <a16:creationId xmlns:a16="http://schemas.microsoft.com/office/drawing/2014/main" id="{88D7F605-E555-BA46-82D9-F477B0D77C1A}"/>
            </a:ext>
          </a:extLst>
        </xdr:cNvPr>
        <xdr:cNvGrpSpPr/>
      </xdr:nvGrpSpPr>
      <xdr:grpSpPr>
        <a:xfrm>
          <a:off x="11380436" y="3361267"/>
          <a:ext cx="245534" cy="237067"/>
          <a:chOff x="11544299" y="3530600"/>
          <a:chExt cx="736600" cy="347134"/>
        </a:xfrm>
      </xdr:grpSpPr>
      <xdr:sp macro="" textlink="Pivottables!E22">
        <xdr:nvSpPr>
          <xdr:cNvPr id="1239" name="TextBox 1238">
            <a:extLst>
              <a:ext uri="{FF2B5EF4-FFF2-40B4-BE49-F238E27FC236}">
                <a16:creationId xmlns:a16="http://schemas.microsoft.com/office/drawing/2014/main" id="{33CC3E68-053A-310C-76A9-8A70BE03FDAF}"/>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40" name="TextBox 1239">
            <a:extLst>
              <a:ext uri="{FF2B5EF4-FFF2-40B4-BE49-F238E27FC236}">
                <a16:creationId xmlns:a16="http://schemas.microsoft.com/office/drawing/2014/main" id="{EF0845FC-6593-28AD-4552-3F7FEDE3D89C}"/>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549238</xdr:colOff>
      <xdr:row>17</xdr:row>
      <xdr:rowOff>10369</xdr:rowOff>
    </xdr:from>
    <xdr:to>
      <xdr:col>14</xdr:col>
      <xdr:colOff>796912</xdr:colOff>
      <xdr:row>18</xdr:row>
      <xdr:rowOff>44236</xdr:rowOff>
    </xdr:to>
    <xdr:grpSp>
      <xdr:nvGrpSpPr>
        <xdr:cNvPr id="1241" name="Group 1240">
          <a:extLst>
            <a:ext uri="{FF2B5EF4-FFF2-40B4-BE49-F238E27FC236}">
              <a16:creationId xmlns:a16="http://schemas.microsoft.com/office/drawing/2014/main" id="{45F74B66-28B0-B844-9B88-D1E90239230B}"/>
            </a:ext>
          </a:extLst>
        </xdr:cNvPr>
        <xdr:cNvGrpSpPr/>
      </xdr:nvGrpSpPr>
      <xdr:grpSpPr>
        <a:xfrm>
          <a:off x="12106238" y="3464769"/>
          <a:ext cx="247674" cy="237067"/>
          <a:chOff x="11544299" y="3530600"/>
          <a:chExt cx="736600" cy="347134"/>
        </a:xfrm>
      </xdr:grpSpPr>
      <xdr:sp macro="" textlink="Pivottables!E22">
        <xdr:nvSpPr>
          <xdr:cNvPr id="1242" name="TextBox 1241">
            <a:extLst>
              <a:ext uri="{FF2B5EF4-FFF2-40B4-BE49-F238E27FC236}">
                <a16:creationId xmlns:a16="http://schemas.microsoft.com/office/drawing/2014/main" id="{7BD03265-B585-357F-C087-233AC22616BB}"/>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43" name="TextBox 1242">
            <a:extLst>
              <a:ext uri="{FF2B5EF4-FFF2-40B4-BE49-F238E27FC236}">
                <a16:creationId xmlns:a16="http://schemas.microsoft.com/office/drawing/2014/main" id="{E27AF9A0-0645-C49C-487C-1B0F44033E72}"/>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35722</xdr:colOff>
      <xdr:row>15</xdr:row>
      <xdr:rowOff>115202</xdr:rowOff>
    </xdr:from>
    <xdr:to>
      <xdr:col>14</xdr:col>
      <xdr:colOff>283396</xdr:colOff>
      <xdr:row>16</xdr:row>
      <xdr:rowOff>149070</xdr:rowOff>
    </xdr:to>
    <xdr:grpSp>
      <xdr:nvGrpSpPr>
        <xdr:cNvPr id="1244" name="Group 1243">
          <a:extLst>
            <a:ext uri="{FF2B5EF4-FFF2-40B4-BE49-F238E27FC236}">
              <a16:creationId xmlns:a16="http://schemas.microsoft.com/office/drawing/2014/main" id="{DDF37C37-4C89-8A4C-B5D0-7E3DCF60C0C9}"/>
            </a:ext>
          </a:extLst>
        </xdr:cNvPr>
        <xdr:cNvGrpSpPr/>
      </xdr:nvGrpSpPr>
      <xdr:grpSpPr>
        <a:xfrm>
          <a:off x="11592722" y="3163202"/>
          <a:ext cx="247674" cy="237068"/>
          <a:chOff x="11544299" y="3530600"/>
          <a:chExt cx="736600" cy="347134"/>
        </a:xfrm>
      </xdr:grpSpPr>
      <xdr:sp macro="" textlink="Pivottables!E22">
        <xdr:nvSpPr>
          <xdr:cNvPr id="1245" name="TextBox 1244">
            <a:extLst>
              <a:ext uri="{FF2B5EF4-FFF2-40B4-BE49-F238E27FC236}">
                <a16:creationId xmlns:a16="http://schemas.microsoft.com/office/drawing/2014/main" id="{4F2600F7-CAC0-777F-6ED0-5F488D72EB5C}"/>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46" name="TextBox 1245">
            <a:extLst>
              <a:ext uri="{FF2B5EF4-FFF2-40B4-BE49-F238E27FC236}">
                <a16:creationId xmlns:a16="http://schemas.microsoft.com/office/drawing/2014/main" id="{CB042F36-2B1D-1FAB-0CA8-B79EB6EAEDF8}"/>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239683</xdr:colOff>
      <xdr:row>17</xdr:row>
      <xdr:rowOff>109877</xdr:rowOff>
    </xdr:from>
    <xdr:to>
      <xdr:col>14</xdr:col>
      <xdr:colOff>487357</xdr:colOff>
      <xdr:row>18</xdr:row>
      <xdr:rowOff>143744</xdr:rowOff>
    </xdr:to>
    <xdr:grpSp>
      <xdr:nvGrpSpPr>
        <xdr:cNvPr id="1247" name="Group 1246">
          <a:extLst>
            <a:ext uri="{FF2B5EF4-FFF2-40B4-BE49-F238E27FC236}">
              <a16:creationId xmlns:a16="http://schemas.microsoft.com/office/drawing/2014/main" id="{58E7C262-B564-504A-AF74-8538084058F3}"/>
            </a:ext>
          </a:extLst>
        </xdr:cNvPr>
        <xdr:cNvGrpSpPr/>
      </xdr:nvGrpSpPr>
      <xdr:grpSpPr>
        <a:xfrm>
          <a:off x="11796683" y="3564277"/>
          <a:ext cx="247674" cy="237067"/>
          <a:chOff x="11544299" y="3530600"/>
          <a:chExt cx="736600" cy="347134"/>
        </a:xfrm>
      </xdr:grpSpPr>
      <xdr:sp macro="" textlink="Pivottables!E22">
        <xdr:nvSpPr>
          <xdr:cNvPr id="1248" name="TextBox 1247">
            <a:extLst>
              <a:ext uri="{FF2B5EF4-FFF2-40B4-BE49-F238E27FC236}">
                <a16:creationId xmlns:a16="http://schemas.microsoft.com/office/drawing/2014/main" id="{1956FB61-3412-0758-3F6A-40A2F633A225}"/>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49" name="TextBox 1248">
            <a:extLst>
              <a:ext uri="{FF2B5EF4-FFF2-40B4-BE49-F238E27FC236}">
                <a16:creationId xmlns:a16="http://schemas.microsoft.com/office/drawing/2014/main" id="{041E6F84-5DCF-FA95-971C-2202D7F07F26}"/>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758338</xdr:colOff>
      <xdr:row>17</xdr:row>
      <xdr:rowOff>195685</xdr:rowOff>
    </xdr:from>
    <xdr:to>
      <xdr:col>15</xdr:col>
      <xdr:colOff>178371</xdr:colOff>
      <xdr:row>19</xdr:row>
      <xdr:rowOff>25020</xdr:rowOff>
    </xdr:to>
    <xdr:grpSp>
      <xdr:nvGrpSpPr>
        <xdr:cNvPr id="1250" name="Group 1249">
          <a:extLst>
            <a:ext uri="{FF2B5EF4-FFF2-40B4-BE49-F238E27FC236}">
              <a16:creationId xmlns:a16="http://schemas.microsoft.com/office/drawing/2014/main" id="{BD70981B-B604-9A43-B29E-B30E7DE8E7BC}"/>
            </a:ext>
          </a:extLst>
        </xdr:cNvPr>
        <xdr:cNvGrpSpPr/>
      </xdr:nvGrpSpPr>
      <xdr:grpSpPr>
        <a:xfrm>
          <a:off x="12315338" y="3650085"/>
          <a:ext cx="245533" cy="235735"/>
          <a:chOff x="11544299" y="3530600"/>
          <a:chExt cx="736600" cy="347134"/>
        </a:xfrm>
      </xdr:grpSpPr>
      <xdr:sp macro="" textlink="Pivottables!E22">
        <xdr:nvSpPr>
          <xdr:cNvPr id="1251" name="TextBox 1250">
            <a:extLst>
              <a:ext uri="{FF2B5EF4-FFF2-40B4-BE49-F238E27FC236}">
                <a16:creationId xmlns:a16="http://schemas.microsoft.com/office/drawing/2014/main" id="{86F32A06-B37D-1784-887D-2507A637C9B9}"/>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52" name="TextBox 1251">
            <a:extLst>
              <a:ext uri="{FF2B5EF4-FFF2-40B4-BE49-F238E27FC236}">
                <a16:creationId xmlns:a16="http://schemas.microsoft.com/office/drawing/2014/main" id="{CFB919F5-5A4A-F02F-6A2C-6AD5F66BC2F0}"/>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140176</xdr:colOff>
      <xdr:row>19</xdr:row>
      <xdr:rowOff>856</xdr:rowOff>
    </xdr:from>
    <xdr:to>
      <xdr:col>14</xdr:col>
      <xdr:colOff>387850</xdr:colOff>
      <xdr:row>20</xdr:row>
      <xdr:rowOff>34723</xdr:rowOff>
    </xdr:to>
    <xdr:grpSp>
      <xdr:nvGrpSpPr>
        <xdr:cNvPr id="1253" name="Group 1252">
          <a:extLst>
            <a:ext uri="{FF2B5EF4-FFF2-40B4-BE49-F238E27FC236}">
              <a16:creationId xmlns:a16="http://schemas.microsoft.com/office/drawing/2014/main" id="{04013189-C6D9-1743-B25B-DE2AFF51D922}"/>
            </a:ext>
          </a:extLst>
        </xdr:cNvPr>
        <xdr:cNvGrpSpPr/>
      </xdr:nvGrpSpPr>
      <xdr:grpSpPr>
        <a:xfrm>
          <a:off x="11697176" y="3861656"/>
          <a:ext cx="247674" cy="237067"/>
          <a:chOff x="11544299" y="3530600"/>
          <a:chExt cx="736600" cy="347134"/>
        </a:xfrm>
      </xdr:grpSpPr>
      <xdr:sp macro="" textlink="Pivottables!E22">
        <xdr:nvSpPr>
          <xdr:cNvPr id="1254" name="TextBox 1253">
            <a:extLst>
              <a:ext uri="{FF2B5EF4-FFF2-40B4-BE49-F238E27FC236}">
                <a16:creationId xmlns:a16="http://schemas.microsoft.com/office/drawing/2014/main" id="{2FCCF67E-5772-03C1-3ED4-2ABD77C19013}"/>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80F3A8-5AC2-B64C-901D-C643C569C777}" type="TxLink">
              <a:rPr lang="en-US" sz="2000" b="0" i="0" u="none" strike="noStrike">
                <a:solidFill>
                  <a:srgbClr val="FF0000"/>
                </a:solidFill>
                <a:latin typeface="Calibri"/>
                <a:cs typeface="Calibri"/>
              </a:rPr>
              <a:pPr algn="ctr"/>
              <a:t>•</a:t>
            </a:fld>
            <a:endParaRPr lang="en-GB" sz="1100"/>
          </a:p>
        </xdr:txBody>
      </xdr:sp>
      <xdr:sp macro="" textlink="Pivottables!C22">
        <xdr:nvSpPr>
          <xdr:cNvPr id="1255" name="TextBox 1254">
            <a:extLst>
              <a:ext uri="{FF2B5EF4-FFF2-40B4-BE49-F238E27FC236}">
                <a16:creationId xmlns:a16="http://schemas.microsoft.com/office/drawing/2014/main" id="{709F565D-1557-0B2F-418E-A729D46F362B}"/>
              </a:ext>
            </a:extLst>
          </xdr:cNvPr>
          <xdr:cNvSpPr txBox="1"/>
        </xdr:nvSpPr>
        <xdr:spPr>
          <a:xfrm>
            <a:off x="11544299" y="3530600"/>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9EF376-0BE7-CF4F-8384-A3C145FCFD20}" type="TxLink">
              <a:rPr lang="en-US" sz="2000" b="0" i="0" u="none" strike="noStrike">
                <a:solidFill>
                  <a:srgbClr val="0E6338"/>
                </a:solidFill>
                <a:latin typeface="Calibri"/>
                <a:cs typeface="Calibri"/>
              </a:rPr>
              <a:pPr algn="ctr"/>
              <a:t> </a:t>
            </a:fld>
            <a:endParaRPr lang="en-GB" sz="1100"/>
          </a:p>
        </xdr:txBody>
      </xdr:sp>
    </xdr:grpSp>
    <xdr:clientData/>
  </xdr:twoCellAnchor>
  <xdr:twoCellAnchor>
    <xdr:from>
      <xdr:col>14</xdr:col>
      <xdr:colOff>429945</xdr:colOff>
      <xdr:row>17</xdr:row>
      <xdr:rowOff>99649</xdr:rowOff>
    </xdr:from>
    <xdr:to>
      <xdr:col>14</xdr:col>
      <xdr:colOff>705112</xdr:colOff>
      <xdr:row>18</xdr:row>
      <xdr:rowOff>146216</xdr:rowOff>
    </xdr:to>
    <xdr:grpSp>
      <xdr:nvGrpSpPr>
        <xdr:cNvPr id="1256" name="Group 1255">
          <a:extLst>
            <a:ext uri="{FF2B5EF4-FFF2-40B4-BE49-F238E27FC236}">
              <a16:creationId xmlns:a16="http://schemas.microsoft.com/office/drawing/2014/main" id="{664712AB-2AD2-9F4A-A813-35AEF70A53BE}"/>
            </a:ext>
          </a:extLst>
        </xdr:cNvPr>
        <xdr:cNvGrpSpPr/>
      </xdr:nvGrpSpPr>
      <xdr:grpSpPr>
        <a:xfrm>
          <a:off x="11986945" y="3554049"/>
          <a:ext cx="275167" cy="249767"/>
          <a:chOff x="9613900" y="3534833"/>
          <a:chExt cx="736600" cy="347134"/>
        </a:xfrm>
      </xdr:grpSpPr>
      <xdr:sp macro="" textlink="Pivottables!B22">
        <xdr:nvSpPr>
          <xdr:cNvPr id="1257" name="TextBox 1256">
            <a:extLst>
              <a:ext uri="{FF2B5EF4-FFF2-40B4-BE49-F238E27FC236}">
                <a16:creationId xmlns:a16="http://schemas.microsoft.com/office/drawing/2014/main" id="{D69ED20C-83E5-EA13-D412-166010C9EB95}"/>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58" name="TextBox 1257">
            <a:extLst>
              <a:ext uri="{FF2B5EF4-FFF2-40B4-BE49-F238E27FC236}">
                <a16:creationId xmlns:a16="http://schemas.microsoft.com/office/drawing/2014/main" id="{5E15C323-3BD8-5081-7260-620552F994DA}"/>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330247</xdr:colOff>
      <xdr:row>16</xdr:row>
      <xdr:rowOff>199727</xdr:rowOff>
    </xdr:from>
    <xdr:to>
      <xdr:col>14</xdr:col>
      <xdr:colOff>605414</xdr:colOff>
      <xdr:row>18</xdr:row>
      <xdr:rowOff>41762</xdr:rowOff>
    </xdr:to>
    <xdr:grpSp>
      <xdr:nvGrpSpPr>
        <xdr:cNvPr id="1259" name="Group 1258">
          <a:extLst>
            <a:ext uri="{FF2B5EF4-FFF2-40B4-BE49-F238E27FC236}">
              <a16:creationId xmlns:a16="http://schemas.microsoft.com/office/drawing/2014/main" id="{EE916CF8-01E4-154A-ABDB-3150248236F4}"/>
            </a:ext>
          </a:extLst>
        </xdr:cNvPr>
        <xdr:cNvGrpSpPr/>
      </xdr:nvGrpSpPr>
      <xdr:grpSpPr>
        <a:xfrm>
          <a:off x="11887247" y="3450927"/>
          <a:ext cx="275167" cy="248435"/>
          <a:chOff x="9613900" y="3534833"/>
          <a:chExt cx="736600" cy="347134"/>
        </a:xfrm>
      </xdr:grpSpPr>
      <xdr:sp macro="" textlink="Pivottables!B22">
        <xdr:nvSpPr>
          <xdr:cNvPr id="1260" name="TextBox 1259">
            <a:extLst>
              <a:ext uri="{FF2B5EF4-FFF2-40B4-BE49-F238E27FC236}">
                <a16:creationId xmlns:a16="http://schemas.microsoft.com/office/drawing/2014/main" id="{2D765BFC-09FD-882E-ABA9-520F424990F9}"/>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61" name="TextBox 1260">
            <a:extLst>
              <a:ext uri="{FF2B5EF4-FFF2-40B4-BE49-F238E27FC236}">
                <a16:creationId xmlns:a16="http://schemas.microsoft.com/office/drawing/2014/main" id="{81875488-9FAA-FB1F-2C5E-E1BC6669A1FB}"/>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21262</xdr:colOff>
      <xdr:row>16</xdr:row>
      <xdr:rowOff>199917</xdr:rowOff>
    </xdr:from>
    <xdr:to>
      <xdr:col>14</xdr:col>
      <xdr:colOff>296429</xdr:colOff>
      <xdr:row>18</xdr:row>
      <xdr:rowOff>41952</xdr:rowOff>
    </xdr:to>
    <xdr:grpSp>
      <xdr:nvGrpSpPr>
        <xdr:cNvPr id="1262" name="Group 1261">
          <a:extLst>
            <a:ext uri="{FF2B5EF4-FFF2-40B4-BE49-F238E27FC236}">
              <a16:creationId xmlns:a16="http://schemas.microsoft.com/office/drawing/2014/main" id="{B770A064-6C51-7947-9C00-FB7FB92CD39C}"/>
            </a:ext>
          </a:extLst>
        </xdr:cNvPr>
        <xdr:cNvGrpSpPr/>
      </xdr:nvGrpSpPr>
      <xdr:grpSpPr>
        <a:xfrm>
          <a:off x="11578262" y="3451117"/>
          <a:ext cx="275167" cy="248435"/>
          <a:chOff x="9613900" y="3534833"/>
          <a:chExt cx="736600" cy="347134"/>
        </a:xfrm>
      </xdr:grpSpPr>
      <xdr:sp macro="" textlink="Pivottables!B22">
        <xdr:nvSpPr>
          <xdr:cNvPr id="1263" name="TextBox 1262">
            <a:extLst>
              <a:ext uri="{FF2B5EF4-FFF2-40B4-BE49-F238E27FC236}">
                <a16:creationId xmlns:a16="http://schemas.microsoft.com/office/drawing/2014/main" id="{EA54C813-FF42-EDAA-BCDA-C84271D313A8}"/>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64" name="TextBox 1263">
            <a:extLst>
              <a:ext uri="{FF2B5EF4-FFF2-40B4-BE49-F238E27FC236}">
                <a16:creationId xmlns:a16="http://schemas.microsoft.com/office/drawing/2014/main" id="{CB8FCB24-949F-8858-48F3-784E736333D3}"/>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430515</xdr:colOff>
      <xdr:row>15</xdr:row>
      <xdr:rowOff>104977</xdr:rowOff>
    </xdr:from>
    <xdr:to>
      <xdr:col>14</xdr:col>
      <xdr:colOff>705682</xdr:colOff>
      <xdr:row>16</xdr:row>
      <xdr:rowOff>151545</xdr:rowOff>
    </xdr:to>
    <xdr:grpSp>
      <xdr:nvGrpSpPr>
        <xdr:cNvPr id="1265" name="Group 1264">
          <a:extLst>
            <a:ext uri="{FF2B5EF4-FFF2-40B4-BE49-F238E27FC236}">
              <a16:creationId xmlns:a16="http://schemas.microsoft.com/office/drawing/2014/main" id="{80B1E888-F6D3-D144-A89B-1ABE0A67F523}"/>
            </a:ext>
          </a:extLst>
        </xdr:cNvPr>
        <xdr:cNvGrpSpPr/>
      </xdr:nvGrpSpPr>
      <xdr:grpSpPr>
        <a:xfrm>
          <a:off x="11987515" y="3152977"/>
          <a:ext cx="275167" cy="249768"/>
          <a:chOff x="9613900" y="3534833"/>
          <a:chExt cx="736600" cy="347134"/>
        </a:xfrm>
      </xdr:grpSpPr>
      <xdr:sp macro="" textlink="Pivottables!B22">
        <xdr:nvSpPr>
          <xdr:cNvPr id="1266" name="TextBox 1265">
            <a:extLst>
              <a:ext uri="{FF2B5EF4-FFF2-40B4-BE49-F238E27FC236}">
                <a16:creationId xmlns:a16="http://schemas.microsoft.com/office/drawing/2014/main" id="{953A070D-B984-81E8-DD37-5FD5DA2478FA}"/>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67" name="TextBox 1266">
            <a:extLst>
              <a:ext uri="{FF2B5EF4-FFF2-40B4-BE49-F238E27FC236}">
                <a16:creationId xmlns:a16="http://schemas.microsoft.com/office/drawing/2014/main" id="{4C858C0F-F18C-1A7C-7587-E0E9072E2234}"/>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21641</xdr:colOff>
      <xdr:row>14</xdr:row>
      <xdr:rowOff>114680</xdr:rowOff>
    </xdr:from>
    <xdr:to>
      <xdr:col>14</xdr:col>
      <xdr:colOff>296808</xdr:colOff>
      <xdr:row>15</xdr:row>
      <xdr:rowOff>161247</xdr:rowOff>
    </xdr:to>
    <xdr:grpSp>
      <xdr:nvGrpSpPr>
        <xdr:cNvPr id="1268" name="Group 1267">
          <a:extLst>
            <a:ext uri="{FF2B5EF4-FFF2-40B4-BE49-F238E27FC236}">
              <a16:creationId xmlns:a16="http://schemas.microsoft.com/office/drawing/2014/main" id="{991B906C-9C7C-B145-BAFD-3FA007BD3B7C}"/>
            </a:ext>
          </a:extLst>
        </xdr:cNvPr>
        <xdr:cNvGrpSpPr/>
      </xdr:nvGrpSpPr>
      <xdr:grpSpPr>
        <a:xfrm>
          <a:off x="11578641" y="2959480"/>
          <a:ext cx="275167" cy="249767"/>
          <a:chOff x="9613900" y="3534833"/>
          <a:chExt cx="736600" cy="347134"/>
        </a:xfrm>
      </xdr:grpSpPr>
      <xdr:sp macro="" textlink="Pivottables!B22">
        <xdr:nvSpPr>
          <xdr:cNvPr id="1269" name="TextBox 1268">
            <a:extLst>
              <a:ext uri="{FF2B5EF4-FFF2-40B4-BE49-F238E27FC236}">
                <a16:creationId xmlns:a16="http://schemas.microsoft.com/office/drawing/2014/main" id="{9A17BFE2-6640-0248-5E5F-5A1F5B269707}"/>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70" name="TextBox 1269">
            <a:extLst>
              <a:ext uri="{FF2B5EF4-FFF2-40B4-BE49-F238E27FC236}">
                <a16:creationId xmlns:a16="http://schemas.microsoft.com/office/drawing/2014/main" id="{5BA6BEBC-74E8-E061-35D8-0A43C73B3D26}"/>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226365</xdr:colOff>
      <xdr:row>15</xdr:row>
      <xdr:rowOff>105355</xdr:rowOff>
    </xdr:from>
    <xdr:to>
      <xdr:col>14</xdr:col>
      <xdr:colOff>501532</xdr:colOff>
      <xdr:row>16</xdr:row>
      <xdr:rowOff>151923</xdr:rowOff>
    </xdr:to>
    <xdr:grpSp>
      <xdr:nvGrpSpPr>
        <xdr:cNvPr id="1271" name="Group 1270">
          <a:extLst>
            <a:ext uri="{FF2B5EF4-FFF2-40B4-BE49-F238E27FC236}">
              <a16:creationId xmlns:a16="http://schemas.microsoft.com/office/drawing/2014/main" id="{0D387CC4-02EA-1F4E-A55A-2EB15EA039C5}"/>
            </a:ext>
          </a:extLst>
        </xdr:cNvPr>
        <xdr:cNvGrpSpPr/>
      </xdr:nvGrpSpPr>
      <xdr:grpSpPr>
        <a:xfrm>
          <a:off x="11783365" y="3153355"/>
          <a:ext cx="275167" cy="249768"/>
          <a:chOff x="9613900" y="3534833"/>
          <a:chExt cx="736600" cy="347134"/>
        </a:xfrm>
      </xdr:grpSpPr>
      <xdr:sp macro="" textlink="Pivottables!B22">
        <xdr:nvSpPr>
          <xdr:cNvPr id="1272" name="TextBox 1271">
            <a:extLst>
              <a:ext uri="{FF2B5EF4-FFF2-40B4-BE49-F238E27FC236}">
                <a16:creationId xmlns:a16="http://schemas.microsoft.com/office/drawing/2014/main" id="{75B89300-8A34-F305-AB6B-FEBE6DCBC12C}"/>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73" name="TextBox 1272">
            <a:extLst>
              <a:ext uri="{FF2B5EF4-FFF2-40B4-BE49-F238E27FC236}">
                <a16:creationId xmlns:a16="http://schemas.microsoft.com/office/drawing/2014/main" id="{7BFCED8E-A0BD-6495-511E-8F9994520E22}"/>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120769</xdr:colOff>
      <xdr:row>17</xdr:row>
      <xdr:rowOff>199537</xdr:rowOff>
    </xdr:from>
    <xdr:to>
      <xdr:col>14</xdr:col>
      <xdr:colOff>395936</xdr:colOff>
      <xdr:row>19</xdr:row>
      <xdr:rowOff>41572</xdr:rowOff>
    </xdr:to>
    <xdr:grpSp>
      <xdr:nvGrpSpPr>
        <xdr:cNvPr id="1274" name="Group 1273">
          <a:extLst>
            <a:ext uri="{FF2B5EF4-FFF2-40B4-BE49-F238E27FC236}">
              <a16:creationId xmlns:a16="http://schemas.microsoft.com/office/drawing/2014/main" id="{F8BFB765-CC66-4A40-8F41-912B6D26D667}"/>
            </a:ext>
          </a:extLst>
        </xdr:cNvPr>
        <xdr:cNvGrpSpPr/>
      </xdr:nvGrpSpPr>
      <xdr:grpSpPr>
        <a:xfrm>
          <a:off x="11677769" y="3653937"/>
          <a:ext cx="275167" cy="248435"/>
          <a:chOff x="9613900" y="3534833"/>
          <a:chExt cx="736600" cy="347134"/>
        </a:xfrm>
      </xdr:grpSpPr>
      <xdr:sp macro="" textlink="Pivottables!B22">
        <xdr:nvSpPr>
          <xdr:cNvPr id="1275" name="TextBox 1274">
            <a:extLst>
              <a:ext uri="{FF2B5EF4-FFF2-40B4-BE49-F238E27FC236}">
                <a16:creationId xmlns:a16="http://schemas.microsoft.com/office/drawing/2014/main" id="{79A7D70E-FD52-2609-865A-DE3E23993B96}"/>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76" name="TextBox 1275">
            <a:extLst>
              <a:ext uri="{FF2B5EF4-FFF2-40B4-BE49-F238E27FC236}">
                <a16:creationId xmlns:a16="http://schemas.microsoft.com/office/drawing/2014/main" id="{BDEECDCE-576A-40BF-761A-6C8EBA670FB0}"/>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639423</xdr:colOff>
      <xdr:row>16</xdr:row>
      <xdr:rowOff>4708</xdr:rowOff>
    </xdr:from>
    <xdr:to>
      <xdr:col>15</xdr:col>
      <xdr:colOff>86949</xdr:colOff>
      <xdr:row>17</xdr:row>
      <xdr:rowOff>51275</xdr:rowOff>
    </xdr:to>
    <xdr:grpSp>
      <xdr:nvGrpSpPr>
        <xdr:cNvPr id="1277" name="Group 1276">
          <a:extLst>
            <a:ext uri="{FF2B5EF4-FFF2-40B4-BE49-F238E27FC236}">
              <a16:creationId xmlns:a16="http://schemas.microsoft.com/office/drawing/2014/main" id="{02AA8414-0FDF-7046-BC74-B200A8C12CF1}"/>
            </a:ext>
          </a:extLst>
        </xdr:cNvPr>
        <xdr:cNvGrpSpPr/>
      </xdr:nvGrpSpPr>
      <xdr:grpSpPr>
        <a:xfrm>
          <a:off x="12196423" y="3255908"/>
          <a:ext cx="273026" cy="249767"/>
          <a:chOff x="9613900" y="3534833"/>
          <a:chExt cx="736600" cy="347134"/>
        </a:xfrm>
      </xdr:grpSpPr>
      <xdr:sp macro="" textlink="Pivottables!B22">
        <xdr:nvSpPr>
          <xdr:cNvPr id="1278" name="TextBox 1277">
            <a:extLst>
              <a:ext uri="{FF2B5EF4-FFF2-40B4-BE49-F238E27FC236}">
                <a16:creationId xmlns:a16="http://schemas.microsoft.com/office/drawing/2014/main" id="{C836E9B5-1FDF-4419-5355-DE83FE36EBB5}"/>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79" name="TextBox 1278">
            <a:extLst>
              <a:ext uri="{FF2B5EF4-FFF2-40B4-BE49-F238E27FC236}">
                <a16:creationId xmlns:a16="http://schemas.microsoft.com/office/drawing/2014/main" id="{501CC620-6CDD-4414-CB0B-A594164569FE}"/>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13</xdr:col>
      <xdr:colOff>644369</xdr:colOff>
      <xdr:row>15</xdr:row>
      <xdr:rowOff>104786</xdr:rowOff>
    </xdr:from>
    <xdr:to>
      <xdr:col>14</xdr:col>
      <xdr:colOff>91896</xdr:colOff>
      <xdr:row>16</xdr:row>
      <xdr:rowOff>151354</xdr:rowOff>
    </xdr:to>
    <xdr:grpSp>
      <xdr:nvGrpSpPr>
        <xdr:cNvPr id="1280" name="Group 1279">
          <a:extLst>
            <a:ext uri="{FF2B5EF4-FFF2-40B4-BE49-F238E27FC236}">
              <a16:creationId xmlns:a16="http://schemas.microsoft.com/office/drawing/2014/main" id="{39FA482A-00F6-9442-9402-E3A47902B1C3}"/>
            </a:ext>
          </a:extLst>
        </xdr:cNvPr>
        <xdr:cNvGrpSpPr/>
      </xdr:nvGrpSpPr>
      <xdr:grpSpPr>
        <a:xfrm>
          <a:off x="11375869" y="3152786"/>
          <a:ext cx="273027" cy="249768"/>
          <a:chOff x="9613900" y="3534833"/>
          <a:chExt cx="736600" cy="347134"/>
        </a:xfrm>
      </xdr:grpSpPr>
      <xdr:sp macro="" textlink="Pivottables!B22">
        <xdr:nvSpPr>
          <xdr:cNvPr id="1281" name="TextBox 1280">
            <a:extLst>
              <a:ext uri="{FF2B5EF4-FFF2-40B4-BE49-F238E27FC236}">
                <a16:creationId xmlns:a16="http://schemas.microsoft.com/office/drawing/2014/main" id="{D8806EB1-FE76-5B99-4684-373E4A54B6BD}"/>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82" name="TextBox 1281">
            <a:extLst>
              <a:ext uri="{FF2B5EF4-FFF2-40B4-BE49-F238E27FC236}">
                <a16:creationId xmlns:a16="http://schemas.microsoft.com/office/drawing/2014/main" id="{D2B21066-BEAE-85B7-259C-1D5ED5A8C0A9}"/>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14</xdr:col>
      <xdr:colOff>121339</xdr:colOff>
      <xdr:row>16</xdr:row>
      <xdr:rowOff>5090</xdr:rowOff>
    </xdr:from>
    <xdr:to>
      <xdr:col>14</xdr:col>
      <xdr:colOff>396506</xdr:colOff>
      <xdr:row>17</xdr:row>
      <xdr:rowOff>51657</xdr:rowOff>
    </xdr:to>
    <xdr:grpSp>
      <xdr:nvGrpSpPr>
        <xdr:cNvPr id="1283" name="Group 1282">
          <a:extLst>
            <a:ext uri="{FF2B5EF4-FFF2-40B4-BE49-F238E27FC236}">
              <a16:creationId xmlns:a16="http://schemas.microsoft.com/office/drawing/2014/main" id="{6AB86E00-EF1F-524F-A141-256D8C5C6B08}"/>
            </a:ext>
          </a:extLst>
        </xdr:cNvPr>
        <xdr:cNvGrpSpPr/>
      </xdr:nvGrpSpPr>
      <xdr:grpSpPr>
        <a:xfrm>
          <a:off x="11678339" y="3256290"/>
          <a:ext cx="275167" cy="249767"/>
          <a:chOff x="9613900" y="3534833"/>
          <a:chExt cx="736600" cy="347134"/>
        </a:xfrm>
      </xdr:grpSpPr>
      <xdr:sp macro="" textlink="Pivottables!B22">
        <xdr:nvSpPr>
          <xdr:cNvPr id="1284" name="TextBox 1283">
            <a:extLst>
              <a:ext uri="{FF2B5EF4-FFF2-40B4-BE49-F238E27FC236}">
                <a16:creationId xmlns:a16="http://schemas.microsoft.com/office/drawing/2014/main" id="{82031BAD-1B40-20AE-839B-15E4AAF35733}"/>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667BCF0-0FC4-2D48-97F5-27B1CA1AB087}" type="TxLink">
              <a:rPr lang="en-US" sz="2000" b="0" i="0" u="none" strike="noStrike">
                <a:solidFill>
                  <a:srgbClr val="02FF8F"/>
                </a:solidFill>
                <a:latin typeface="Calibri"/>
                <a:cs typeface="Calibri"/>
              </a:rPr>
              <a:pPr algn="ctr"/>
              <a:t> </a:t>
            </a:fld>
            <a:endParaRPr lang="en-GB" sz="1100"/>
          </a:p>
        </xdr:txBody>
      </xdr:sp>
      <xdr:sp macro="" textlink="Pivottables!D22">
        <xdr:nvSpPr>
          <xdr:cNvPr id="1285" name="TextBox 1284">
            <a:extLst>
              <a:ext uri="{FF2B5EF4-FFF2-40B4-BE49-F238E27FC236}">
                <a16:creationId xmlns:a16="http://schemas.microsoft.com/office/drawing/2014/main" id="{462E4CC8-FE92-A0EA-3A58-7CA89025AC7D}"/>
              </a:ext>
            </a:extLst>
          </xdr:cNvPr>
          <xdr:cNvSpPr txBox="1"/>
        </xdr:nvSpPr>
        <xdr:spPr>
          <a:xfrm>
            <a:off x="9613900" y="3534833"/>
            <a:ext cx="736600"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B8041-5E45-7F48-8F0E-46E86B956F45}" type="TxLink">
              <a:rPr lang="en-US" sz="2000" b="0" i="0" u="none" strike="noStrike">
                <a:solidFill>
                  <a:srgbClr val="780A07"/>
                </a:solidFill>
                <a:latin typeface="Calibri"/>
                <a:cs typeface="Calibri"/>
              </a:rPr>
              <a:pPr algn="ctr"/>
              <a:t>•</a:t>
            </a:fld>
            <a:endParaRPr lang="en-GB" sz="1100"/>
          </a:p>
        </xdr:txBody>
      </xdr:sp>
    </xdr:grpSp>
    <xdr:clientData/>
  </xdr:twoCellAnchor>
  <xdr:twoCellAnchor>
    <xdr:from>
      <xdr:col>7</xdr:col>
      <xdr:colOff>398131</xdr:colOff>
      <xdr:row>10</xdr:row>
      <xdr:rowOff>191868</xdr:rowOff>
    </xdr:from>
    <xdr:to>
      <xdr:col>14</xdr:col>
      <xdr:colOff>332753</xdr:colOff>
      <xdr:row>20</xdr:row>
      <xdr:rowOff>9722</xdr:rowOff>
    </xdr:to>
    <xdr:sp macro="" textlink="">
      <xdr:nvSpPr>
        <xdr:cNvPr id="1288" name="Arc 1287">
          <a:extLst>
            <a:ext uri="{FF2B5EF4-FFF2-40B4-BE49-F238E27FC236}">
              <a16:creationId xmlns:a16="http://schemas.microsoft.com/office/drawing/2014/main" id="{6A9C53E6-7A35-3377-C3E6-9534B18616D4}"/>
            </a:ext>
          </a:extLst>
        </xdr:cNvPr>
        <xdr:cNvSpPr/>
      </xdr:nvSpPr>
      <xdr:spPr>
        <a:xfrm rot="241097">
          <a:off x="6146552" y="2197131"/>
          <a:ext cx="5683043" cy="1823117"/>
        </a:xfrm>
        <a:prstGeom prst="arc">
          <a:avLst>
            <a:gd name="adj1" fmla="val 11156524"/>
            <a:gd name="adj2" fmla="val 21526256"/>
          </a:avLst>
        </a:prstGeom>
        <a:ln w="22225">
          <a:gradFill flip="none" rotWithShape="1">
            <a:gsLst>
              <a:gs pos="0">
                <a:srgbClr val="02FF8F"/>
              </a:gs>
              <a:gs pos="44000">
                <a:srgbClr val="0E633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540788</xdr:colOff>
      <xdr:row>15</xdr:row>
      <xdr:rowOff>311</xdr:rowOff>
    </xdr:from>
    <xdr:to>
      <xdr:col>14</xdr:col>
      <xdr:colOff>532285</xdr:colOff>
      <xdr:row>24</xdr:row>
      <xdr:rowOff>18691</xdr:rowOff>
    </xdr:to>
    <xdr:sp macro="" textlink="">
      <xdr:nvSpPr>
        <xdr:cNvPr id="1289" name="Arc 1288">
          <a:extLst>
            <a:ext uri="{FF2B5EF4-FFF2-40B4-BE49-F238E27FC236}">
              <a16:creationId xmlns:a16="http://schemas.microsoft.com/office/drawing/2014/main" id="{7B412632-CFBA-4949-A541-8794AD348055}"/>
            </a:ext>
          </a:extLst>
        </xdr:cNvPr>
        <xdr:cNvSpPr/>
      </xdr:nvSpPr>
      <xdr:spPr>
        <a:xfrm rot="21043199">
          <a:off x="7110412" y="3008206"/>
          <a:ext cx="4918715" cy="1823117"/>
        </a:xfrm>
        <a:prstGeom prst="arc">
          <a:avLst>
            <a:gd name="adj1" fmla="val 11246094"/>
            <a:gd name="adj2" fmla="val 21115144"/>
          </a:avLst>
        </a:prstGeom>
        <a:ln w="22225">
          <a:gradFill flip="none" rotWithShape="1">
            <a:gsLst>
              <a:gs pos="71000">
                <a:srgbClr val="02FF8F"/>
              </a:gs>
              <a:gs pos="0">
                <a:srgbClr val="7030A0"/>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492661</xdr:colOff>
      <xdr:row>18</xdr:row>
      <xdr:rowOff>152711</xdr:rowOff>
    </xdr:from>
    <xdr:to>
      <xdr:col>14</xdr:col>
      <xdr:colOff>484158</xdr:colOff>
      <xdr:row>27</xdr:row>
      <xdr:rowOff>171091</xdr:rowOff>
    </xdr:to>
    <xdr:sp macro="" textlink="">
      <xdr:nvSpPr>
        <xdr:cNvPr id="1290" name="Arc 1289">
          <a:extLst>
            <a:ext uri="{FF2B5EF4-FFF2-40B4-BE49-F238E27FC236}">
              <a16:creationId xmlns:a16="http://schemas.microsoft.com/office/drawing/2014/main" id="{5B843222-686C-C84F-91BB-C9BBBB4CC15A}"/>
            </a:ext>
          </a:extLst>
        </xdr:cNvPr>
        <xdr:cNvSpPr/>
      </xdr:nvSpPr>
      <xdr:spPr>
        <a:xfrm rot="589272">
          <a:off x="7062285" y="3762185"/>
          <a:ext cx="4918715" cy="1823117"/>
        </a:xfrm>
        <a:prstGeom prst="arc">
          <a:avLst>
            <a:gd name="adj1" fmla="val 11148154"/>
            <a:gd name="adj2" fmla="val 241509"/>
          </a:avLst>
        </a:prstGeom>
        <a:ln w="22225">
          <a:gradFill flip="none" rotWithShape="1">
            <a:gsLst>
              <a:gs pos="71000">
                <a:srgbClr val="02FF8F"/>
              </a:gs>
              <a:gs pos="20000">
                <a:srgbClr val="7030A0"/>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8</xdr:col>
      <xdr:colOff>199205</xdr:colOff>
      <xdr:row>19</xdr:row>
      <xdr:rowOff>122939</xdr:rowOff>
    </xdr:from>
    <xdr:to>
      <xdr:col>10</xdr:col>
      <xdr:colOff>379916</xdr:colOff>
      <xdr:row>33</xdr:row>
      <xdr:rowOff>93713</xdr:rowOff>
    </xdr:to>
    <xdr:sp macro="" textlink="">
      <xdr:nvSpPr>
        <xdr:cNvPr id="1291" name="Arc 1290">
          <a:extLst>
            <a:ext uri="{FF2B5EF4-FFF2-40B4-BE49-F238E27FC236}">
              <a16:creationId xmlns:a16="http://schemas.microsoft.com/office/drawing/2014/main" id="{455E05E8-6B2B-F143-93CF-B94C56A8BCA7}"/>
            </a:ext>
          </a:extLst>
        </xdr:cNvPr>
        <xdr:cNvSpPr/>
      </xdr:nvSpPr>
      <xdr:spPr>
        <a:xfrm rot="3947784">
          <a:off x="6291317" y="4410451"/>
          <a:ext cx="2778142" cy="1823117"/>
        </a:xfrm>
        <a:prstGeom prst="arc">
          <a:avLst>
            <a:gd name="adj1" fmla="val 11156524"/>
            <a:gd name="adj2" fmla="val 20471428"/>
          </a:avLst>
        </a:prstGeom>
        <a:ln w="22225">
          <a:gradFill flip="none" rotWithShape="1">
            <a:gsLst>
              <a:gs pos="0">
                <a:srgbClr val="02FF8F"/>
              </a:gs>
              <a:gs pos="44000">
                <a:srgbClr val="0E6338"/>
              </a:gs>
            </a:gsLst>
            <a:lin ang="270000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9</xdr:col>
      <xdr:colOff>273923</xdr:colOff>
      <xdr:row>25</xdr:row>
      <xdr:rowOff>144183</xdr:rowOff>
    </xdr:from>
    <xdr:to>
      <xdr:col>11</xdr:col>
      <xdr:colOff>443255</xdr:colOff>
      <xdr:row>28</xdr:row>
      <xdr:rowOff>174662</xdr:rowOff>
    </xdr:to>
    <xdr:grpSp>
      <xdr:nvGrpSpPr>
        <xdr:cNvPr id="127" name="Group 126">
          <a:extLst>
            <a:ext uri="{FF2B5EF4-FFF2-40B4-BE49-F238E27FC236}">
              <a16:creationId xmlns:a16="http://schemas.microsoft.com/office/drawing/2014/main" id="{846F52F0-5673-AC45-98DA-A9A2174E3C74}"/>
            </a:ext>
          </a:extLst>
        </xdr:cNvPr>
        <xdr:cNvGrpSpPr/>
      </xdr:nvGrpSpPr>
      <xdr:grpSpPr>
        <a:xfrm>
          <a:off x="7703423" y="5224183"/>
          <a:ext cx="1820332" cy="640079"/>
          <a:chOff x="6100234" y="2692400"/>
          <a:chExt cx="1820333" cy="640080"/>
        </a:xfrm>
      </xdr:grpSpPr>
      <xdr:grpSp>
        <xdr:nvGrpSpPr>
          <xdr:cNvPr id="128" name="Group 127">
            <a:extLst>
              <a:ext uri="{FF2B5EF4-FFF2-40B4-BE49-F238E27FC236}">
                <a16:creationId xmlns:a16="http://schemas.microsoft.com/office/drawing/2014/main" id="{D0660B74-703D-4F9A-2118-98E2128B5212}"/>
              </a:ext>
            </a:extLst>
          </xdr:cNvPr>
          <xdr:cNvGrpSpPr/>
        </xdr:nvGrpSpPr>
        <xdr:grpSpPr>
          <a:xfrm>
            <a:off x="6100234" y="2692400"/>
            <a:ext cx="1820333" cy="640080"/>
            <a:chOff x="6096435" y="2661356"/>
            <a:chExt cx="1819247" cy="632915"/>
          </a:xfrm>
        </xdr:grpSpPr>
        <xdr:sp macro="" textlink="">
          <xdr:nvSpPr>
            <xdr:cNvPr id="132" name="Rounded Rectangle 131">
              <a:extLst>
                <a:ext uri="{FF2B5EF4-FFF2-40B4-BE49-F238E27FC236}">
                  <a16:creationId xmlns:a16="http://schemas.microsoft.com/office/drawing/2014/main" id="{F7D564A9-4E72-59D6-7A5F-4420DD8AB0E6}"/>
                </a:ext>
              </a:extLst>
            </xdr:cNvPr>
            <xdr:cNvSpPr/>
          </xdr:nvSpPr>
          <xdr:spPr>
            <a:xfrm>
              <a:off x="6096435" y="2661356"/>
              <a:ext cx="1819247" cy="63291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33" name="Rounded Rectangle 132">
              <a:extLst>
                <a:ext uri="{FF2B5EF4-FFF2-40B4-BE49-F238E27FC236}">
                  <a16:creationId xmlns:a16="http://schemas.microsoft.com/office/drawing/2014/main" id="{9FBBC3A5-705F-ABE2-2739-26E3C6F11AAF}"/>
                </a:ext>
              </a:extLst>
            </xdr:cNvPr>
            <xdr:cNvSpPr/>
          </xdr:nvSpPr>
          <xdr:spPr>
            <a:xfrm>
              <a:off x="6234801" y="2778336"/>
              <a:ext cx="371873" cy="401624"/>
            </a:xfrm>
            <a:prstGeom prst="roundRect">
              <a:avLst/>
            </a:prstGeom>
            <a:gradFill>
              <a:gsLst>
                <a:gs pos="100000">
                  <a:srgbClr val="02FF8F"/>
                </a:gs>
                <a:gs pos="0">
                  <a:srgbClr val="065A60"/>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34" name="Graphic 133" descr="City with solid fill">
              <a:extLst>
                <a:ext uri="{FF2B5EF4-FFF2-40B4-BE49-F238E27FC236}">
                  <a16:creationId xmlns:a16="http://schemas.microsoft.com/office/drawing/2014/main" id="{B5D3D245-D036-FC09-1868-A89BB5A9C41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00504" y="2859415"/>
              <a:ext cx="240467" cy="239466"/>
            </a:xfrm>
            <a:prstGeom prst="rect">
              <a:avLst/>
            </a:prstGeom>
          </xdr:spPr>
        </xdr:pic>
      </xdr:grpSp>
      <xdr:grpSp>
        <xdr:nvGrpSpPr>
          <xdr:cNvPr id="129" name="Group 128">
            <a:extLst>
              <a:ext uri="{FF2B5EF4-FFF2-40B4-BE49-F238E27FC236}">
                <a16:creationId xmlns:a16="http://schemas.microsoft.com/office/drawing/2014/main" id="{AA455543-92E7-8A25-D368-12EAA175E50B}"/>
              </a:ext>
            </a:extLst>
          </xdr:cNvPr>
          <xdr:cNvGrpSpPr/>
        </xdr:nvGrpSpPr>
        <xdr:grpSpPr>
          <a:xfrm>
            <a:off x="6577951" y="2717800"/>
            <a:ext cx="1166338" cy="533401"/>
            <a:chOff x="6577951" y="2717800"/>
            <a:chExt cx="1166338" cy="533401"/>
          </a:xfrm>
        </xdr:grpSpPr>
        <xdr:sp macro="" textlink="Pivottables!M18">
          <xdr:nvSpPr>
            <xdr:cNvPr id="130" name="TextBox 129">
              <a:extLst>
                <a:ext uri="{FF2B5EF4-FFF2-40B4-BE49-F238E27FC236}">
                  <a16:creationId xmlns:a16="http://schemas.microsoft.com/office/drawing/2014/main" id="{0EF4C9A3-B7DF-17D4-630A-5D9E0AECC9D9}"/>
                </a:ext>
              </a:extLst>
            </xdr:cNvPr>
            <xdr:cNvSpPr txBox="1"/>
          </xdr:nvSpPr>
          <xdr:spPr>
            <a:xfrm>
              <a:off x="6640038" y="2717800"/>
              <a:ext cx="731497" cy="29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B5D636-EEA1-3542-B120-7E3A23C58299}" type="TxLink">
                <a:rPr lang="en-US" sz="1200" b="0" i="0" u="none" strike="noStrike">
                  <a:ln>
                    <a:noFill/>
                  </a:ln>
                  <a:solidFill>
                    <a:srgbClr val="FFFFFF"/>
                  </a:solidFill>
                  <a:latin typeface="Avenir Book"/>
                  <a:ea typeface="+mn-ea"/>
                  <a:cs typeface="Calibri"/>
                </a:rPr>
                <a:pPr marL="0" indent="0"/>
                <a:t>Brazil</a:t>
              </a:fld>
              <a:endParaRPr lang="en-GB" sz="2600" b="1">
                <a:ln>
                  <a:noFill/>
                </a:ln>
                <a:solidFill>
                  <a:schemeClr val="bg1"/>
                </a:solidFill>
                <a:latin typeface="Avenir Book" panose="02000503020000020003" pitchFamily="2" charset="0"/>
                <a:ea typeface="+mn-ea"/>
                <a:cs typeface="+mn-cs"/>
              </a:endParaRPr>
            </a:p>
          </xdr:txBody>
        </xdr:sp>
        <xdr:sp macro="" textlink="Pivottables!O18">
          <xdr:nvSpPr>
            <xdr:cNvPr id="131" name="TextBox 130">
              <a:extLst>
                <a:ext uri="{FF2B5EF4-FFF2-40B4-BE49-F238E27FC236}">
                  <a16:creationId xmlns:a16="http://schemas.microsoft.com/office/drawing/2014/main" id="{D888DC3D-F45B-DF94-3F19-8C43236B4B55}"/>
                </a:ext>
              </a:extLst>
            </xdr:cNvPr>
            <xdr:cNvSpPr txBox="1"/>
          </xdr:nvSpPr>
          <xdr:spPr>
            <a:xfrm>
              <a:off x="6577951" y="2896034"/>
              <a:ext cx="1166338" cy="35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F35692-0591-914C-AB44-B0582F16149D}" type="TxLink">
                <a:rPr lang="en-US" sz="1600" b="0" i="0" u="none" strike="noStrike">
                  <a:ln>
                    <a:noFill/>
                  </a:ln>
                  <a:solidFill>
                    <a:srgbClr val="FFFFFF"/>
                  </a:solidFill>
                  <a:latin typeface="Avenir Book"/>
                  <a:ea typeface="+mn-ea"/>
                  <a:cs typeface="Calibri"/>
                </a:rPr>
                <a:pPr marL="0" indent="0"/>
                <a:t> 128.888  </a:t>
              </a:fld>
              <a:endParaRPr lang="en-US" sz="1600" b="0" i="0" u="none" strike="noStrike">
                <a:ln>
                  <a:noFill/>
                </a:ln>
                <a:solidFill>
                  <a:schemeClr val="bg1"/>
                </a:solidFill>
                <a:latin typeface="Avenir Book" panose="02000503020000020003" pitchFamily="2" charset="0"/>
                <a:ea typeface="+mn-ea"/>
                <a:cs typeface="Calibri"/>
              </a:endParaRPr>
            </a:p>
          </xdr:txBody>
        </xdr:sp>
      </xdr:grpSp>
    </xdr:grpSp>
    <xdr:clientData/>
  </xdr:twoCellAnchor>
  <xdr:twoCellAnchor>
    <xdr:from>
      <xdr:col>14</xdr:col>
      <xdr:colOff>72156</xdr:colOff>
      <xdr:row>15</xdr:row>
      <xdr:rowOff>68047</xdr:rowOff>
    </xdr:from>
    <xdr:to>
      <xdr:col>17</xdr:col>
      <xdr:colOff>782052</xdr:colOff>
      <xdr:row>18</xdr:row>
      <xdr:rowOff>101360</xdr:rowOff>
    </xdr:to>
    <xdr:sp macro="" textlink="">
      <xdr:nvSpPr>
        <xdr:cNvPr id="1292" name="Arc 1291">
          <a:extLst>
            <a:ext uri="{FF2B5EF4-FFF2-40B4-BE49-F238E27FC236}">
              <a16:creationId xmlns:a16="http://schemas.microsoft.com/office/drawing/2014/main" id="{BB858143-64AC-3E42-A39D-893956A299E9}"/>
            </a:ext>
          </a:extLst>
        </xdr:cNvPr>
        <xdr:cNvSpPr/>
      </xdr:nvSpPr>
      <xdr:spPr>
        <a:xfrm>
          <a:off x="11568998" y="3075942"/>
          <a:ext cx="3173505" cy="634892"/>
        </a:xfrm>
        <a:prstGeom prst="arc">
          <a:avLst>
            <a:gd name="adj1" fmla="val 11246094"/>
            <a:gd name="adj2" fmla="val 21343444"/>
          </a:avLst>
        </a:prstGeom>
        <a:ln w="22225">
          <a:gradFill flip="none" rotWithShape="1">
            <a:gsLst>
              <a:gs pos="71000">
                <a:srgbClr val="02FF8F"/>
              </a:gs>
              <a:gs pos="0">
                <a:srgbClr val="7030A0"/>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14</xdr:col>
      <xdr:colOff>238295</xdr:colOff>
      <xdr:row>10</xdr:row>
      <xdr:rowOff>119711</xdr:rowOff>
    </xdr:from>
    <xdr:to>
      <xdr:col>16</xdr:col>
      <xdr:colOff>745795</xdr:colOff>
      <xdr:row>13</xdr:row>
      <xdr:rowOff>145277</xdr:rowOff>
    </xdr:to>
    <xdr:grpSp>
      <xdr:nvGrpSpPr>
        <xdr:cNvPr id="135" name="Group 134">
          <a:extLst>
            <a:ext uri="{FF2B5EF4-FFF2-40B4-BE49-F238E27FC236}">
              <a16:creationId xmlns:a16="http://schemas.microsoft.com/office/drawing/2014/main" id="{E4E38B1A-986E-C440-9587-EC8B48501BBE}"/>
            </a:ext>
          </a:extLst>
        </xdr:cNvPr>
        <xdr:cNvGrpSpPr/>
      </xdr:nvGrpSpPr>
      <xdr:grpSpPr>
        <a:xfrm>
          <a:off x="11795295" y="2151711"/>
          <a:ext cx="2158500" cy="635166"/>
          <a:chOff x="6100234" y="2692400"/>
          <a:chExt cx="2159895" cy="640080"/>
        </a:xfrm>
      </xdr:grpSpPr>
      <xdr:grpSp>
        <xdr:nvGrpSpPr>
          <xdr:cNvPr id="136" name="Group 135">
            <a:extLst>
              <a:ext uri="{FF2B5EF4-FFF2-40B4-BE49-F238E27FC236}">
                <a16:creationId xmlns:a16="http://schemas.microsoft.com/office/drawing/2014/main" id="{D778D0A4-128F-34D0-89C6-A31DDC14F4F2}"/>
              </a:ext>
            </a:extLst>
          </xdr:cNvPr>
          <xdr:cNvGrpSpPr/>
        </xdr:nvGrpSpPr>
        <xdr:grpSpPr>
          <a:xfrm>
            <a:off x="6100234" y="2692400"/>
            <a:ext cx="1820333" cy="640080"/>
            <a:chOff x="6096435" y="2661356"/>
            <a:chExt cx="1819247" cy="632915"/>
          </a:xfrm>
        </xdr:grpSpPr>
        <xdr:sp macro="" textlink="">
          <xdr:nvSpPr>
            <xdr:cNvPr id="140" name="Rounded Rectangle 139">
              <a:extLst>
                <a:ext uri="{FF2B5EF4-FFF2-40B4-BE49-F238E27FC236}">
                  <a16:creationId xmlns:a16="http://schemas.microsoft.com/office/drawing/2014/main" id="{3FA87BF6-36F9-28DF-3A54-47164C26CA40}"/>
                </a:ext>
              </a:extLst>
            </xdr:cNvPr>
            <xdr:cNvSpPr/>
          </xdr:nvSpPr>
          <xdr:spPr>
            <a:xfrm>
              <a:off x="6096435" y="2661356"/>
              <a:ext cx="1819247" cy="632915"/>
            </a:xfrm>
            <a:prstGeom prst="roundRect">
              <a:avLst/>
            </a:prstGeom>
            <a:solidFill>
              <a:srgbClr val="070E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1" name="Rounded Rectangle 140">
              <a:extLst>
                <a:ext uri="{FF2B5EF4-FFF2-40B4-BE49-F238E27FC236}">
                  <a16:creationId xmlns:a16="http://schemas.microsoft.com/office/drawing/2014/main" id="{CDE12426-FFF5-2E65-7628-C8ECD2E0F660}"/>
                </a:ext>
              </a:extLst>
            </xdr:cNvPr>
            <xdr:cNvSpPr/>
          </xdr:nvSpPr>
          <xdr:spPr>
            <a:xfrm>
              <a:off x="6234801" y="2778336"/>
              <a:ext cx="371873" cy="401624"/>
            </a:xfrm>
            <a:prstGeom prst="roundRect">
              <a:avLst/>
            </a:prstGeom>
            <a:gradFill>
              <a:gsLst>
                <a:gs pos="100000">
                  <a:srgbClr val="7030A0"/>
                </a:gs>
                <a:gs pos="20000">
                  <a:srgbClr val="7030A0">
                    <a:lumMod val="62000"/>
                  </a:srgb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142" name="Graphic 141" descr="City with solid fill">
              <a:extLst>
                <a:ext uri="{FF2B5EF4-FFF2-40B4-BE49-F238E27FC236}">
                  <a16:creationId xmlns:a16="http://schemas.microsoft.com/office/drawing/2014/main" id="{E1A6F4D7-9355-8223-7D3E-BA8EB45D9AD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300504" y="2859415"/>
              <a:ext cx="240467" cy="239466"/>
            </a:xfrm>
            <a:prstGeom prst="rect">
              <a:avLst/>
            </a:prstGeom>
          </xdr:spPr>
        </xdr:pic>
      </xdr:grpSp>
      <xdr:grpSp>
        <xdr:nvGrpSpPr>
          <xdr:cNvPr id="137" name="Group 136">
            <a:extLst>
              <a:ext uri="{FF2B5EF4-FFF2-40B4-BE49-F238E27FC236}">
                <a16:creationId xmlns:a16="http://schemas.microsoft.com/office/drawing/2014/main" id="{4DB18F6C-7C8F-C6F1-94DC-69608EAF2773}"/>
              </a:ext>
            </a:extLst>
          </xdr:cNvPr>
          <xdr:cNvGrpSpPr/>
        </xdr:nvGrpSpPr>
        <xdr:grpSpPr>
          <a:xfrm>
            <a:off x="6577951" y="2717800"/>
            <a:ext cx="1682178" cy="533401"/>
            <a:chOff x="6577951" y="2717800"/>
            <a:chExt cx="1682178" cy="533401"/>
          </a:xfrm>
        </xdr:grpSpPr>
        <xdr:sp macro="" textlink="Pivottables!M22">
          <xdr:nvSpPr>
            <xdr:cNvPr id="138" name="TextBox 137">
              <a:extLst>
                <a:ext uri="{FF2B5EF4-FFF2-40B4-BE49-F238E27FC236}">
                  <a16:creationId xmlns:a16="http://schemas.microsoft.com/office/drawing/2014/main" id="{8122E885-FBB1-BA1D-13D7-18BD11A42071}"/>
                </a:ext>
              </a:extLst>
            </xdr:cNvPr>
            <xdr:cNvSpPr txBox="1"/>
          </xdr:nvSpPr>
          <xdr:spPr>
            <a:xfrm>
              <a:off x="6640038" y="2717800"/>
              <a:ext cx="1620091" cy="325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5E76D4F-432B-9246-999E-007577582D0C}" type="TxLink">
                <a:rPr lang="en-US" sz="1200" b="0" i="0" u="none" strike="noStrike">
                  <a:ln>
                    <a:noFill/>
                  </a:ln>
                  <a:solidFill>
                    <a:srgbClr val="FFFFFF"/>
                  </a:solidFill>
                  <a:latin typeface="Avenir Book"/>
                  <a:ea typeface="+mn-ea"/>
                  <a:cs typeface="Calibri"/>
                </a:rPr>
                <a:pPr marL="0" indent="0"/>
                <a:t>United Kingdom</a:t>
              </a:fld>
              <a:endParaRPr lang="en-GB" sz="2600" b="1">
                <a:ln>
                  <a:noFill/>
                </a:ln>
                <a:solidFill>
                  <a:schemeClr val="bg1"/>
                </a:solidFill>
                <a:latin typeface="Avenir Book" panose="02000503020000020003" pitchFamily="2" charset="0"/>
                <a:ea typeface="+mn-ea"/>
                <a:cs typeface="+mn-cs"/>
              </a:endParaRPr>
            </a:p>
          </xdr:txBody>
        </xdr:sp>
        <xdr:sp macro="" textlink="Pivottables!O22">
          <xdr:nvSpPr>
            <xdr:cNvPr id="139" name="TextBox 138">
              <a:extLst>
                <a:ext uri="{FF2B5EF4-FFF2-40B4-BE49-F238E27FC236}">
                  <a16:creationId xmlns:a16="http://schemas.microsoft.com/office/drawing/2014/main" id="{640D0CF8-F342-D95F-8B1F-217E22CD1C58}"/>
                </a:ext>
              </a:extLst>
            </xdr:cNvPr>
            <xdr:cNvSpPr txBox="1"/>
          </xdr:nvSpPr>
          <xdr:spPr>
            <a:xfrm>
              <a:off x="6577951" y="2896034"/>
              <a:ext cx="1166338" cy="35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CA5CF52-81FF-C749-B57A-8D533A26CC8A}" type="TxLink">
                <a:rPr lang="en-US" sz="1600" b="0" i="0" u="none" strike="noStrike">
                  <a:ln>
                    <a:noFill/>
                  </a:ln>
                  <a:solidFill>
                    <a:srgbClr val="FFFFFF"/>
                  </a:solidFill>
                  <a:latin typeface="Avenir Book"/>
                  <a:ea typeface="+mn-ea"/>
                  <a:cs typeface="Calibri"/>
                </a:rPr>
                <a:pPr marL="0" indent="0"/>
                <a:t> 210.228  </a:t>
              </a:fld>
              <a:endParaRPr lang="en-US" sz="1600" b="0" i="0" u="none" strike="noStrike">
                <a:ln>
                  <a:noFill/>
                </a:ln>
                <a:solidFill>
                  <a:schemeClr val="bg1"/>
                </a:solidFill>
                <a:latin typeface="Avenir Book" panose="02000503020000020003" pitchFamily="2" charset="0"/>
                <a:ea typeface="+mn-ea"/>
                <a:cs typeface="Calibri"/>
              </a:endParaRPr>
            </a:p>
          </xdr:txBody>
        </xdr:sp>
      </xdr:grpSp>
    </xdr:grpSp>
    <xdr:clientData/>
  </xdr:twoCellAnchor>
  <xdr:twoCellAnchor>
    <xdr:from>
      <xdr:col>12</xdr:col>
      <xdr:colOff>596275</xdr:colOff>
      <xdr:row>38</xdr:row>
      <xdr:rowOff>78740</xdr:rowOff>
    </xdr:from>
    <xdr:to>
      <xdr:col>20</xdr:col>
      <xdr:colOff>214185</xdr:colOff>
      <xdr:row>42</xdr:row>
      <xdr:rowOff>88508</xdr:rowOff>
    </xdr:to>
    <xdr:grpSp>
      <xdr:nvGrpSpPr>
        <xdr:cNvPr id="1327" name="Group 1326">
          <a:extLst>
            <a:ext uri="{FF2B5EF4-FFF2-40B4-BE49-F238E27FC236}">
              <a16:creationId xmlns:a16="http://schemas.microsoft.com/office/drawing/2014/main" id="{F21A8332-0078-272C-5872-3D762B1292FE}"/>
            </a:ext>
          </a:extLst>
        </xdr:cNvPr>
        <xdr:cNvGrpSpPr/>
      </xdr:nvGrpSpPr>
      <xdr:grpSpPr>
        <a:xfrm>
          <a:off x="10502275" y="7800340"/>
          <a:ext cx="6221910" cy="822568"/>
          <a:chOff x="9740275" y="10584180"/>
          <a:chExt cx="6201590" cy="822568"/>
        </a:xfrm>
      </xdr:grpSpPr>
      <xdr:grpSp>
        <xdr:nvGrpSpPr>
          <xdr:cNvPr id="1298" name="Group 1297">
            <a:extLst>
              <a:ext uri="{FF2B5EF4-FFF2-40B4-BE49-F238E27FC236}">
                <a16:creationId xmlns:a16="http://schemas.microsoft.com/office/drawing/2014/main" id="{232C5385-B163-F51D-5E7B-74ACF08B0BF0}"/>
              </a:ext>
            </a:extLst>
          </xdr:cNvPr>
          <xdr:cNvGrpSpPr/>
        </xdr:nvGrpSpPr>
        <xdr:grpSpPr>
          <a:xfrm>
            <a:off x="11777874" y="10584180"/>
            <a:ext cx="1477200" cy="822568"/>
            <a:chOff x="9391650" y="8572500"/>
            <a:chExt cx="1168400" cy="822568"/>
          </a:xfrm>
          <a:noFill/>
        </xdr:grpSpPr>
        <xdr:sp macro="" textlink="Pivottables!BA17">
          <xdr:nvSpPr>
            <xdr:cNvPr id="1293" name="TextBox 1292">
              <a:extLst>
                <a:ext uri="{FF2B5EF4-FFF2-40B4-BE49-F238E27FC236}">
                  <a16:creationId xmlns:a16="http://schemas.microsoft.com/office/drawing/2014/main" id="{F7756644-C0F3-124A-A13F-F35289A54A3B}"/>
                </a:ext>
              </a:extLst>
            </xdr:cNvPr>
            <xdr:cNvSpPr txBox="1"/>
          </xdr:nvSpPr>
          <xdr:spPr>
            <a:xfrm>
              <a:off x="9461500" y="9052168"/>
              <a:ext cx="1028700" cy="342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932BF0-7D51-5E4D-9659-67754D47500D}" type="TxLink">
                <a:rPr lang="en-US" sz="1200" b="1" i="0" u="none" strike="noStrike">
                  <a:ln>
                    <a:noFill/>
                  </a:ln>
                  <a:solidFill>
                    <a:schemeClr val="bg1"/>
                  </a:solidFill>
                  <a:latin typeface="Avenir Book" panose="02000503020000020003" pitchFamily="2" charset="0"/>
                  <a:ea typeface="+mn-ea"/>
                  <a:cs typeface="Calibri"/>
                </a:rPr>
                <a:pPr marL="0" indent="0"/>
                <a:t>9,20%</a:t>
              </a:fld>
              <a:endParaRPr lang="en-GB" sz="1200" b="1">
                <a:ln>
                  <a:noFill/>
                </a:ln>
                <a:solidFill>
                  <a:schemeClr val="bg1"/>
                </a:solidFill>
                <a:latin typeface="Avenir Book" panose="02000503020000020003" pitchFamily="2" charset="0"/>
                <a:ea typeface="+mn-ea"/>
                <a:cs typeface="+mn-cs"/>
              </a:endParaRPr>
            </a:p>
          </xdr:txBody>
        </xdr:sp>
        <xdr:sp macro="" textlink="Pivottables!BA16">
          <xdr:nvSpPr>
            <xdr:cNvPr id="1294" name="TextBox 1293">
              <a:extLst>
                <a:ext uri="{FF2B5EF4-FFF2-40B4-BE49-F238E27FC236}">
                  <a16:creationId xmlns:a16="http://schemas.microsoft.com/office/drawing/2014/main" id="{34925369-2068-2546-ADA0-BF3B93ED4ADF}"/>
                </a:ext>
              </a:extLst>
            </xdr:cNvPr>
            <xdr:cNvSpPr txBox="1"/>
          </xdr:nvSpPr>
          <xdr:spPr>
            <a:xfrm>
              <a:off x="9455150" y="8572500"/>
              <a:ext cx="1066800" cy="29893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7A8BF8B-0A2A-E042-82BA-EB8CC86DA41F}" type="TxLink">
                <a:rPr lang="en-US" sz="900" b="0" i="0" u="none" strike="noStrike">
                  <a:ln>
                    <a:noFill/>
                  </a:ln>
                  <a:solidFill>
                    <a:schemeClr val="bg1"/>
                  </a:solidFill>
                  <a:latin typeface="Avenir Book" panose="02000503020000020003" pitchFamily="2" charset="0"/>
                  <a:ea typeface="+mn-ea"/>
                  <a:cs typeface="Calibri"/>
                </a:rPr>
                <a:pPr marL="0" indent="0"/>
                <a:t>Payroll Taxes</a:t>
              </a:fld>
              <a:endParaRPr lang="en-GB" sz="900" b="1">
                <a:ln>
                  <a:noFill/>
                </a:ln>
                <a:solidFill>
                  <a:schemeClr val="bg1"/>
                </a:solidFill>
                <a:latin typeface="Avenir Book" panose="02000503020000020003" pitchFamily="2" charset="0"/>
                <a:ea typeface="+mn-ea"/>
                <a:cs typeface="+mn-cs"/>
              </a:endParaRPr>
            </a:p>
          </xdr:txBody>
        </xdr:sp>
        <xdr:sp macro="" textlink="Pivottables!BA18">
          <xdr:nvSpPr>
            <xdr:cNvPr id="1296" name="TextBox 1295">
              <a:extLst>
                <a:ext uri="{FF2B5EF4-FFF2-40B4-BE49-F238E27FC236}">
                  <a16:creationId xmlns:a16="http://schemas.microsoft.com/office/drawing/2014/main" id="{DF77D43F-7DAC-3D41-B1B0-506FF04E7EFD}"/>
                </a:ext>
              </a:extLst>
            </xdr:cNvPr>
            <xdr:cNvSpPr txBox="1"/>
          </xdr:nvSpPr>
          <xdr:spPr>
            <a:xfrm>
              <a:off x="9391650" y="8769350"/>
              <a:ext cx="1168400" cy="368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FE7F14C-4F31-E247-9FB4-9042FDA284D6}" type="TxLink">
                <a:rPr lang="en-US" sz="1600" b="1" i="0" u="none" strike="noStrike">
                  <a:ln>
                    <a:noFill/>
                  </a:ln>
                  <a:solidFill>
                    <a:schemeClr val="bg1"/>
                  </a:solidFill>
                  <a:latin typeface="Avenir Black" panose="02000503020000020003" pitchFamily="2" charset="0"/>
                  <a:ea typeface="+mn-ea"/>
                  <a:cs typeface="Calibri"/>
                </a:rPr>
                <a:pPr marL="0" indent="0"/>
                <a:t> $118.457 </a:t>
              </a:fld>
              <a:endParaRPr lang="en-GB" sz="1600" b="1" i="0">
                <a:ln>
                  <a:noFill/>
                </a:ln>
                <a:solidFill>
                  <a:schemeClr val="bg1"/>
                </a:solidFill>
                <a:latin typeface="Avenir Black" panose="02000503020000020003" pitchFamily="2" charset="0"/>
                <a:ea typeface="+mn-ea"/>
                <a:cs typeface="+mn-cs"/>
              </a:endParaRPr>
            </a:p>
          </xdr:txBody>
        </xdr:sp>
      </xdr:grpSp>
      <xdr:grpSp>
        <xdr:nvGrpSpPr>
          <xdr:cNvPr id="1311" name="Group 1310">
            <a:extLst>
              <a:ext uri="{FF2B5EF4-FFF2-40B4-BE49-F238E27FC236}">
                <a16:creationId xmlns:a16="http://schemas.microsoft.com/office/drawing/2014/main" id="{E9460F3F-5C02-5848-AA13-2BA14303E916}"/>
              </a:ext>
            </a:extLst>
          </xdr:cNvPr>
          <xdr:cNvGrpSpPr/>
        </xdr:nvGrpSpPr>
        <xdr:grpSpPr>
          <a:xfrm>
            <a:off x="13121270" y="10584180"/>
            <a:ext cx="1477200" cy="822568"/>
            <a:chOff x="9391650" y="8572500"/>
            <a:chExt cx="1168400" cy="822568"/>
          </a:xfrm>
          <a:noFill/>
        </xdr:grpSpPr>
        <xdr:sp macro="" textlink="Pivottables!BB17">
          <xdr:nvSpPr>
            <xdr:cNvPr id="1312" name="TextBox 1311">
              <a:extLst>
                <a:ext uri="{FF2B5EF4-FFF2-40B4-BE49-F238E27FC236}">
                  <a16:creationId xmlns:a16="http://schemas.microsoft.com/office/drawing/2014/main" id="{DCE26FB5-01A7-4040-9350-CA2D33C093B9}"/>
                </a:ext>
              </a:extLst>
            </xdr:cNvPr>
            <xdr:cNvSpPr txBox="1"/>
          </xdr:nvSpPr>
          <xdr:spPr>
            <a:xfrm>
              <a:off x="9461500" y="9052168"/>
              <a:ext cx="1028700" cy="342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5C2825D-2897-864B-B32A-18BF762762E2}" type="TxLink">
                <a:rPr lang="en-US" sz="1200" b="0" i="0" u="none" strike="noStrike">
                  <a:ln>
                    <a:noFill/>
                  </a:ln>
                  <a:solidFill>
                    <a:schemeClr val="bg1"/>
                  </a:solidFill>
                  <a:latin typeface="Avenir Book" panose="02000503020000020003" pitchFamily="2" charset="0"/>
                  <a:ea typeface="+mn-ea"/>
                  <a:cs typeface="Calibri"/>
                </a:rPr>
                <a:pPr marL="0" indent="0"/>
                <a:t>7,40%</a:t>
              </a:fld>
              <a:endParaRPr lang="en-GB" sz="1200" b="1">
                <a:ln>
                  <a:noFill/>
                </a:ln>
                <a:solidFill>
                  <a:schemeClr val="bg1"/>
                </a:solidFill>
                <a:latin typeface="Avenir Book" panose="02000503020000020003" pitchFamily="2" charset="0"/>
                <a:ea typeface="+mn-ea"/>
                <a:cs typeface="+mn-cs"/>
              </a:endParaRPr>
            </a:p>
          </xdr:txBody>
        </xdr:sp>
        <xdr:sp macro="" textlink="Pivottables!BB16">
          <xdr:nvSpPr>
            <xdr:cNvPr id="1313" name="TextBox 1312">
              <a:extLst>
                <a:ext uri="{FF2B5EF4-FFF2-40B4-BE49-F238E27FC236}">
                  <a16:creationId xmlns:a16="http://schemas.microsoft.com/office/drawing/2014/main" id="{C294D910-A756-D24C-A628-ABD68D2F4FA4}"/>
                </a:ext>
              </a:extLst>
            </xdr:cNvPr>
            <xdr:cNvSpPr txBox="1"/>
          </xdr:nvSpPr>
          <xdr:spPr>
            <a:xfrm>
              <a:off x="9455150" y="8572500"/>
              <a:ext cx="1035050" cy="29893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8146CCF-341F-3A4F-BA22-02F062117994}" type="TxLink">
                <a:rPr lang="en-US" sz="900" b="0" i="0" u="none" strike="noStrike">
                  <a:ln>
                    <a:noFill/>
                  </a:ln>
                  <a:solidFill>
                    <a:schemeClr val="bg1"/>
                  </a:solidFill>
                  <a:latin typeface="Avenir Book" panose="02000503020000020003" pitchFamily="2" charset="0"/>
                  <a:ea typeface="+mn-ea"/>
                  <a:cs typeface="Calibri"/>
                </a:rPr>
                <a:pPr marL="0" indent="0"/>
                <a:t>Property Taxes</a:t>
              </a:fld>
              <a:endParaRPr lang="en-GB" sz="500" b="1">
                <a:ln>
                  <a:noFill/>
                </a:ln>
                <a:solidFill>
                  <a:schemeClr val="bg1"/>
                </a:solidFill>
                <a:latin typeface="Avenir Book" panose="02000503020000020003" pitchFamily="2" charset="0"/>
                <a:ea typeface="+mn-ea"/>
                <a:cs typeface="+mn-cs"/>
              </a:endParaRPr>
            </a:p>
          </xdr:txBody>
        </xdr:sp>
        <xdr:sp macro="" textlink="Pivottables!BB18">
          <xdr:nvSpPr>
            <xdr:cNvPr id="1314" name="TextBox 1313">
              <a:extLst>
                <a:ext uri="{FF2B5EF4-FFF2-40B4-BE49-F238E27FC236}">
                  <a16:creationId xmlns:a16="http://schemas.microsoft.com/office/drawing/2014/main" id="{816433EB-AAB7-4F87-9E09-C642236D4BE7}"/>
                </a:ext>
              </a:extLst>
            </xdr:cNvPr>
            <xdr:cNvSpPr txBox="1"/>
          </xdr:nvSpPr>
          <xdr:spPr>
            <a:xfrm>
              <a:off x="9391650" y="8769350"/>
              <a:ext cx="1168400" cy="368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D54BB4-0AAD-4F41-94E8-7AE261E7AB91}" type="TxLink">
                <a:rPr lang="en-US" sz="1600" b="1" i="0" u="none" strike="noStrike">
                  <a:ln>
                    <a:noFill/>
                  </a:ln>
                  <a:solidFill>
                    <a:schemeClr val="bg1"/>
                  </a:solidFill>
                  <a:latin typeface="Avenir Black" panose="02000503020000020003" pitchFamily="2" charset="0"/>
                  <a:ea typeface="+mn-ea"/>
                  <a:cs typeface="Calibri"/>
                </a:rPr>
                <a:pPr marL="0" indent="0"/>
                <a:t> $95.280 </a:t>
              </a:fld>
              <a:endParaRPr lang="en-GB" sz="2000" b="1" i="0">
                <a:ln>
                  <a:noFill/>
                </a:ln>
                <a:solidFill>
                  <a:schemeClr val="bg1"/>
                </a:solidFill>
                <a:latin typeface="Avenir Black" panose="02000503020000020003" pitchFamily="2" charset="0"/>
                <a:ea typeface="+mn-ea"/>
                <a:cs typeface="+mn-cs"/>
              </a:endParaRPr>
            </a:p>
          </xdr:txBody>
        </xdr:sp>
      </xdr:grpSp>
      <xdr:grpSp>
        <xdr:nvGrpSpPr>
          <xdr:cNvPr id="1315" name="Group 1314">
            <a:extLst>
              <a:ext uri="{FF2B5EF4-FFF2-40B4-BE49-F238E27FC236}">
                <a16:creationId xmlns:a16="http://schemas.microsoft.com/office/drawing/2014/main" id="{14424AC5-4786-5B4C-B2CA-1412CE0ED778}"/>
              </a:ext>
            </a:extLst>
          </xdr:cNvPr>
          <xdr:cNvGrpSpPr/>
        </xdr:nvGrpSpPr>
        <xdr:grpSpPr>
          <a:xfrm>
            <a:off x="14464665" y="10584180"/>
            <a:ext cx="1477200" cy="822568"/>
            <a:chOff x="9391650" y="8572500"/>
            <a:chExt cx="1168400" cy="822568"/>
          </a:xfrm>
          <a:noFill/>
        </xdr:grpSpPr>
        <xdr:sp macro="" textlink="Pivottables!BC17">
          <xdr:nvSpPr>
            <xdr:cNvPr id="1316" name="TextBox 1315">
              <a:extLst>
                <a:ext uri="{FF2B5EF4-FFF2-40B4-BE49-F238E27FC236}">
                  <a16:creationId xmlns:a16="http://schemas.microsoft.com/office/drawing/2014/main" id="{1E348906-E7CF-B926-7CFA-92A105EB7B58}"/>
                </a:ext>
              </a:extLst>
            </xdr:cNvPr>
            <xdr:cNvSpPr txBox="1"/>
          </xdr:nvSpPr>
          <xdr:spPr>
            <a:xfrm>
              <a:off x="9461500" y="9052168"/>
              <a:ext cx="1028700" cy="342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8FD9388-ABC2-BA40-84FC-9C39A2B527D9}" type="TxLink">
                <a:rPr lang="en-US" sz="1200" b="0" i="0" u="none" strike="noStrike">
                  <a:ln>
                    <a:noFill/>
                  </a:ln>
                  <a:solidFill>
                    <a:schemeClr val="bg1"/>
                  </a:solidFill>
                  <a:latin typeface="Avenir Book" panose="02000503020000020003" pitchFamily="2" charset="0"/>
                  <a:ea typeface="+mn-ea"/>
                  <a:cs typeface="Calibri"/>
                </a:rPr>
                <a:pPr marL="0" indent="0"/>
                <a:t>6,20%</a:t>
              </a:fld>
              <a:endParaRPr lang="en-GB" sz="1200" b="1">
                <a:ln>
                  <a:noFill/>
                </a:ln>
                <a:solidFill>
                  <a:schemeClr val="bg1"/>
                </a:solidFill>
                <a:latin typeface="Avenir Book" panose="02000503020000020003" pitchFamily="2" charset="0"/>
                <a:ea typeface="+mn-ea"/>
                <a:cs typeface="+mn-cs"/>
              </a:endParaRPr>
            </a:p>
          </xdr:txBody>
        </xdr:sp>
        <xdr:sp macro="" textlink="Pivottables!BC16">
          <xdr:nvSpPr>
            <xdr:cNvPr id="1317" name="TextBox 1316">
              <a:extLst>
                <a:ext uri="{FF2B5EF4-FFF2-40B4-BE49-F238E27FC236}">
                  <a16:creationId xmlns:a16="http://schemas.microsoft.com/office/drawing/2014/main" id="{9BE0B5F9-308C-7012-B45A-154E980985A1}"/>
                </a:ext>
              </a:extLst>
            </xdr:cNvPr>
            <xdr:cNvSpPr txBox="1"/>
          </xdr:nvSpPr>
          <xdr:spPr>
            <a:xfrm>
              <a:off x="9455150" y="8572500"/>
              <a:ext cx="939800" cy="29893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063EDF9-6F9C-954B-8F14-97252021343C}" type="TxLink">
                <a:rPr lang="en-US" sz="900" b="0" i="0" u="none" strike="noStrike">
                  <a:ln>
                    <a:noFill/>
                  </a:ln>
                  <a:solidFill>
                    <a:schemeClr val="bg1"/>
                  </a:solidFill>
                  <a:latin typeface="Avenir Book" panose="02000503020000020003" pitchFamily="2" charset="0"/>
                  <a:ea typeface="+mn-ea"/>
                  <a:cs typeface="Arial" panose="020B0604020202020204" pitchFamily="34" charset="0"/>
                </a:rPr>
                <a:pPr marL="0" indent="0"/>
                <a:t>Excis Taxes</a:t>
              </a:fld>
              <a:endParaRPr lang="en-GB" sz="500" b="1">
                <a:ln>
                  <a:noFill/>
                </a:ln>
                <a:solidFill>
                  <a:schemeClr val="bg1"/>
                </a:solidFill>
                <a:latin typeface="Avenir Book" panose="02000503020000020003" pitchFamily="2" charset="0"/>
                <a:ea typeface="+mn-ea"/>
                <a:cs typeface="Arial" panose="020B0604020202020204" pitchFamily="34" charset="0"/>
              </a:endParaRPr>
            </a:p>
          </xdr:txBody>
        </xdr:sp>
        <xdr:sp macro="" textlink="Pivottables!BC18">
          <xdr:nvSpPr>
            <xdr:cNvPr id="1318" name="TextBox 1317">
              <a:extLst>
                <a:ext uri="{FF2B5EF4-FFF2-40B4-BE49-F238E27FC236}">
                  <a16:creationId xmlns:a16="http://schemas.microsoft.com/office/drawing/2014/main" id="{28326846-32B3-E80D-8FA5-4894188504F9}"/>
                </a:ext>
              </a:extLst>
            </xdr:cNvPr>
            <xdr:cNvSpPr txBox="1"/>
          </xdr:nvSpPr>
          <xdr:spPr>
            <a:xfrm>
              <a:off x="9391650" y="8769350"/>
              <a:ext cx="1168400" cy="368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58C1867-860F-AB4F-AEFF-E437CB0C8973}" type="TxLink">
                <a:rPr lang="en-US" sz="1600" b="1" i="0" u="none" strike="noStrike">
                  <a:ln>
                    <a:noFill/>
                  </a:ln>
                  <a:solidFill>
                    <a:schemeClr val="bg1"/>
                  </a:solidFill>
                  <a:latin typeface="Avenir Black" panose="02000503020000020003" pitchFamily="2" charset="0"/>
                  <a:ea typeface="+mn-ea"/>
                  <a:cs typeface="Calibri"/>
                </a:rPr>
                <a:pPr marL="0" indent="0"/>
                <a:t> $79.829 </a:t>
              </a:fld>
              <a:endParaRPr lang="en-GB" sz="2000" b="1" i="0">
                <a:ln>
                  <a:noFill/>
                </a:ln>
                <a:solidFill>
                  <a:schemeClr val="bg1"/>
                </a:solidFill>
                <a:latin typeface="Avenir Black" panose="02000503020000020003" pitchFamily="2" charset="0"/>
                <a:ea typeface="+mn-ea"/>
                <a:cs typeface="+mn-cs"/>
              </a:endParaRPr>
            </a:p>
          </xdr:txBody>
        </xdr:sp>
      </xdr:grpSp>
      <xdr:grpSp>
        <xdr:nvGrpSpPr>
          <xdr:cNvPr id="1319" name="Group 1318">
            <a:extLst>
              <a:ext uri="{FF2B5EF4-FFF2-40B4-BE49-F238E27FC236}">
                <a16:creationId xmlns:a16="http://schemas.microsoft.com/office/drawing/2014/main" id="{B2099529-AD98-3849-B954-9FDE52EEB736}"/>
              </a:ext>
            </a:extLst>
          </xdr:cNvPr>
          <xdr:cNvGrpSpPr/>
        </xdr:nvGrpSpPr>
        <xdr:grpSpPr>
          <a:xfrm>
            <a:off x="9740275" y="10584180"/>
            <a:ext cx="1477200" cy="822568"/>
            <a:chOff x="9391650" y="8572500"/>
            <a:chExt cx="1168400" cy="822568"/>
          </a:xfrm>
          <a:noFill/>
        </xdr:grpSpPr>
        <xdr:sp macro="" textlink="Pivottables!BD17">
          <xdr:nvSpPr>
            <xdr:cNvPr id="1320" name="TextBox 1319">
              <a:extLst>
                <a:ext uri="{FF2B5EF4-FFF2-40B4-BE49-F238E27FC236}">
                  <a16:creationId xmlns:a16="http://schemas.microsoft.com/office/drawing/2014/main" id="{94586D06-C4A0-A022-CB01-5243A4374CC0}"/>
                </a:ext>
              </a:extLst>
            </xdr:cNvPr>
            <xdr:cNvSpPr txBox="1"/>
          </xdr:nvSpPr>
          <xdr:spPr>
            <a:xfrm>
              <a:off x="9461500" y="9052168"/>
              <a:ext cx="1028700" cy="3429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F24C6ED-8B66-4C4B-AFE1-55CAA75A3F7C}" type="TxLink">
                <a:rPr lang="en-US" sz="1200" b="0" i="0" u="none" strike="noStrike">
                  <a:ln>
                    <a:noFill/>
                  </a:ln>
                  <a:solidFill>
                    <a:schemeClr val="bg1"/>
                  </a:solidFill>
                  <a:latin typeface="Avenir Book" panose="02000503020000020003" pitchFamily="2" charset="0"/>
                  <a:ea typeface="+mn-ea"/>
                  <a:cs typeface="Calibri"/>
                </a:rPr>
                <a:pPr marL="0" indent="0"/>
                <a:t>23%</a:t>
              </a:fld>
              <a:endParaRPr lang="en-GB" sz="1200" b="1">
                <a:ln>
                  <a:noFill/>
                </a:ln>
                <a:solidFill>
                  <a:schemeClr val="bg1"/>
                </a:solidFill>
                <a:latin typeface="Avenir Book" panose="02000503020000020003" pitchFamily="2" charset="0"/>
                <a:ea typeface="+mn-ea"/>
                <a:cs typeface="+mn-cs"/>
              </a:endParaRPr>
            </a:p>
          </xdr:txBody>
        </xdr:sp>
        <xdr:sp macro="" textlink="Pivottables!BD16">
          <xdr:nvSpPr>
            <xdr:cNvPr id="1321" name="TextBox 1320">
              <a:extLst>
                <a:ext uri="{FF2B5EF4-FFF2-40B4-BE49-F238E27FC236}">
                  <a16:creationId xmlns:a16="http://schemas.microsoft.com/office/drawing/2014/main" id="{1FE701DA-871A-52A8-94C0-2AC8AF64673B}"/>
                </a:ext>
              </a:extLst>
            </xdr:cNvPr>
            <xdr:cNvSpPr txBox="1"/>
          </xdr:nvSpPr>
          <xdr:spPr>
            <a:xfrm>
              <a:off x="9455150" y="8572500"/>
              <a:ext cx="1028700" cy="29893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907BF9-5D94-2043-946B-84903B414719}" type="TxLink">
                <a:rPr lang="en-US" sz="900" b="0" i="0" u="none" strike="noStrike">
                  <a:ln>
                    <a:noFill/>
                  </a:ln>
                  <a:solidFill>
                    <a:schemeClr val="bg1"/>
                  </a:solidFill>
                  <a:latin typeface="Avenir Book" panose="02000503020000020003" pitchFamily="2" charset="0"/>
                  <a:ea typeface="+mn-ea"/>
                  <a:cs typeface="Arial" panose="020B0604020202020204" pitchFamily="34" charset="0"/>
                </a:rPr>
                <a:pPr marL="0" indent="0"/>
                <a:t>Total Taxes</a:t>
              </a:fld>
              <a:endParaRPr lang="en-GB" sz="500" b="1">
                <a:ln>
                  <a:noFill/>
                </a:ln>
                <a:solidFill>
                  <a:schemeClr val="bg1"/>
                </a:solidFill>
                <a:latin typeface="Avenir Book" panose="02000503020000020003" pitchFamily="2" charset="0"/>
                <a:ea typeface="+mn-ea"/>
                <a:cs typeface="Arial" panose="020B0604020202020204" pitchFamily="34" charset="0"/>
              </a:endParaRPr>
            </a:p>
          </xdr:txBody>
        </xdr:sp>
        <xdr:sp macro="" textlink="Pivottables!BD18">
          <xdr:nvSpPr>
            <xdr:cNvPr id="1322" name="TextBox 1321">
              <a:extLst>
                <a:ext uri="{FF2B5EF4-FFF2-40B4-BE49-F238E27FC236}">
                  <a16:creationId xmlns:a16="http://schemas.microsoft.com/office/drawing/2014/main" id="{0F57632E-8215-97B6-4694-C1821EE581E7}"/>
                </a:ext>
              </a:extLst>
            </xdr:cNvPr>
            <xdr:cNvSpPr txBox="1"/>
          </xdr:nvSpPr>
          <xdr:spPr>
            <a:xfrm>
              <a:off x="9391650" y="8769350"/>
              <a:ext cx="1168400" cy="3683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F571402-FACA-C144-82B3-A0F5B66B0CF7}" type="TxLink">
                <a:rPr lang="en-US" sz="1600" b="1" i="0" u="none" strike="noStrike">
                  <a:ln>
                    <a:noFill/>
                  </a:ln>
                  <a:solidFill>
                    <a:schemeClr val="bg1"/>
                  </a:solidFill>
                  <a:latin typeface="Avenir Black" panose="02000503020000020003" pitchFamily="2" charset="0"/>
                  <a:ea typeface="+mn-ea"/>
                  <a:cs typeface="Calibri"/>
                </a:rPr>
                <a:pPr marL="0" indent="0"/>
                <a:t> $293.566 </a:t>
              </a:fld>
              <a:endParaRPr lang="en-GB" sz="2000" b="1" i="0">
                <a:ln>
                  <a:noFill/>
                </a:ln>
                <a:solidFill>
                  <a:schemeClr val="bg1"/>
                </a:solidFill>
                <a:latin typeface="Avenir Black" panose="02000503020000020003" pitchFamily="2" charset="0"/>
                <a:ea typeface="+mn-ea"/>
                <a:cs typeface="+mn-cs"/>
              </a:endParaRPr>
            </a:p>
          </xdr:txBody>
        </xdr:sp>
      </xdr:grpSp>
    </xdr:grpSp>
    <xdr:clientData/>
  </xdr:twoCellAnchor>
  <xdr:twoCellAnchor>
    <xdr:from>
      <xdr:col>14</xdr:col>
      <xdr:colOff>60960</xdr:colOff>
      <xdr:row>38</xdr:row>
      <xdr:rowOff>60960</xdr:rowOff>
    </xdr:from>
    <xdr:to>
      <xdr:col>14</xdr:col>
      <xdr:colOff>477520</xdr:colOff>
      <xdr:row>42</xdr:row>
      <xdr:rowOff>81280</xdr:rowOff>
    </xdr:to>
    <xdr:graphicFrame macro="">
      <xdr:nvGraphicFramePr>
        <xdr:cNvPr id="1324" name="Chart 1323">
          <a:extLst>
            <a:ext uri="{FF2B5EF4-FFF2-40B4-BE49-F238E27FC236}">
              <a16:creationId xmlns:a16="http://schemas.microsoft.com/office/drawing/2014/main" id="{B73A67A0-4EE5-E441-9D80-81B60441F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68.740553587966" createdVersion="8" refreshedVersion="8" minRefreshableVersion="3" recordCount="900" xr:uid="{E678105E-C996-AE42-8160-6FB0C4C88313}">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ount="41">
        <n v="3566"/>
        <n v="2498"/>
        <n v="1245"/>
        <n v="644"/>
        <n v="643"/>
        <n v="455"/>
        <n v="345"/>
        <n v="122"/>
        <n v="78"/>
        <n v="76"/>
        <n v="46"/>
        <n v="34"/>
        <n v="7"/>
        <n v="3"/>
        <n v="2"/>
        <n v="6591.1679999999997"/>
        <n v="8270.64"/>
        <n v="8470"/>
        <n v="6055.1985000000004"/>
        <n v="10368.4"/>
        <n v="3101.2624999999998"/>
        <n v="6590.7359999999999"/>
        <n v="288"/>
        <n v="6590.5919999999996"/>
        <n v="4032.9300000000003"/>
        <n v="7986"/>
        <n v="5538.5330000000004"/>
        <n v="240"/>
        <n v="5492.16"/>
        <n v="5492.76"/>
        <n v="7920"/>
        <n v="9600"/>
        <n v="5492.6399999999994"/>
        <n v="6892.2"/>
        <n v="5034.5899999999992"/>
        <n v="220"/>
        <n v="5034.4800000000005"/>
        <n v="7260"/>
        <n v="5035.0300000000007"/>
        <n v="8800"/>
        <n v="5034.92"/>
      </sharedItems>
    </cacheField>
    <cacheField name="Income" numFmtId="164">
      <sharedItems containsSemiMixedTypes="0" containsString="0" containsNumber="1" minValue="100" maxValue="22000" count="63">
        <n v="5492.76"/>
        <n v="9600"/>
        <n v="5492.6399999999994"/>
        <n v="6892.2"/>
        <n v="7700"/>
        <n v="5265.39"/>
        <n v="9016"/>
        <n v="2696.75"/>
        <n v="5492.28"/>
        <n v="240"/>
        <n v="5492.16"/>
        <n v="3666.3"/>
        <n v="7260"/>
        <n v="5035.0300000000007"/>
        <n v="8800"/>
        <n v="5034.92"/>
        <n v="6317.85"/>
        <n v="7000"/>
        <n v="4578.6000000000004"/>
        <n v="100"/>
        <n v="4577.2"/>
        <n v="4576.8999999999996"/>
        <n v="200"/>
        <n v="4576.8"/>
        <n v="4577.3"/>
        <n v="6600"/>
        <n v="8000"/>
        <n v="5743.5"/>
        <n v="3333"/>
        <n v="5036.46"/>
        <n v="110"/>
        <n v="7920"/>
        <n v="8400"/>
        <n v="5494.3200000000006"/>
        <n v="120"/>
        <n v="5034.5899999999992"/>
        <n v="230"/>
        <n v="5263.32"/>
        <n v="5263.8950000000004"/>
        <n v="7590"/>
        <n v="2288.6"/>
        <n v="2288.4499999999998"/>
        <n v="2288.4"/>
        <n v="3300"/>
        <n v="2288.65"/>
        <n v="2517.46"/>
        <n v="2517.2949999999996"/>
        <n v="115"/>
        <n v="2631.66"/>
        <n v="2631.9475000000002"/>
        <n v="2746.08"/>
        <n v="2746.38"/>
        <n v="9200"/>
        <n v="5263.78"/>
        <n v="6605.0249999999996"/>
        <n v="2517.2400000000002"/>
        <n v="220"/>
        <n v="2517.5150000000003"/>
        <n v="10000"/>
        <n v="15000"/>
        <n v="14000"/>
        <n v="22000"/>
        <n v="11111"/>
      </sharedItems>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ount="63">
        <n v="1098.5520000000001"/>
        <n v="1920"/>
        <n v="1098.528"/>
        <n v="1378.44"/>
        <n v="1540"/>
        <n v="1053.0780000000002"/>
        <n v="1803.2"/>
        <n v="539.35"/>
        <n v="1098.4559999999999"/>
        <n v="48"/>
        <n v="1098.432"/>
        <n v="733.2600000000001"/>
        <n v="1452"/>
        <n v="1007.0060000000002"/>
        <n v="1760"/>
        <n v="1006.984"/>
        <n v="1263.5700000000002"/>
        <n v="1400"/>
        <n v="915.72000000000014"/>
        <n v="20"/>
        <n v="915.44"/>
        <n v="915.38"/>
        <n v="40"/>
        <n v="915.36000000000013"/>
        <n v="915.46"/>
        <n v="1320"/>
        <n v="1600"/>
        <n v="1148.7"/>
        <n v="666.6"/>
        <n v="1007.292"/>
        <n v="22"/>
        <n v="1584"/>
        <n v="1680"/>
        <n v="1098.8640000000003"/>
        <n v="24"/>
        <n v="1006.9179999999999"/>
        <n v="46"/>
        <n v="1052.664"/>
        <n v="1052.7790000000002"/>
        <n v="1518"/>
        <n v="457.72"/>
        <n v="457.69"/>
        <n v="457.68000000000006"/>
        <n v="660"/>
        <n v="457.73"/>
        <n v="503.49200000000002"/>
        <n v="503.45899999999995"/>
        <n v="23"/>
        <n v="526.33199999999999"/>
        <n v="526.38950000000011"/>
        <n v="549.21600000000001"/>
        <n v="549.27600000000007"/>
        <n v="1840"/>
        <n v="1052.7560000000001"/>
        <n v="1321.0050000000001"/>
        <n v="503.44800000000009"/>
        <n v="44"/>
        <n v="503.5030000000001"/>
        <n v="2000"/>
        <n v="3000"/>
        <n v="2800"/>
        <n v="4400"/>
        <n v="2222.2000000000003"/>
      </sharedItems>
    </cacheField>
    <cacheField name="Marketing Strategies" numFmtId="164">
      <sharedItems count="2">
        <s v="B2B"/>
        <s v="B2C"/>
      </sharedItems>
    </cacheField>
  </cacheFields>
  <extLst>
    <ext xmlns:x14="http://schemas.microsoft.com/office/spreadsheetml/2009/9/main" uri="{725AE2AE-9491-48be-B2B4-4EB974FC3084}">
      <x14:pivotCacheDefinition pivotCacheId="4520633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32.600267245369" createdVersion="8" refreshedVersion="8" minRefreshableVersion="3" recordCount="30" xr:uid="{30C8E1F2-9B1A-8542-AA4B-55D95FED0F8C}">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ount="30">
        <n v="364236"/>
        <n v="197480"/>
        <n v="187412"/>
        <n v="167840"/>
        <n v="126472"/>
        <n v="125960"/>
        <n v="342724"/>
        <n v="238460"/>
        <n v="231288"/>
        <n v="210228"/>
        <n v="135984"/>
        <n v="128888"/>
        <n v="365892"/>
        <n v="188312"/>
        <n v="387584"/>
        <n v="178572"/>
        <n v="127296"/>
        <n v="125136"/>
        <n v="204528"/>
        <n v="129304"/>
        <n v="127904"/>
        <n v="219404"/>
        <n v="73912"/>
        <n v="71992"/>
        <n v="190380"/>
        <n v="112620"/>
        <n v="109940"/>
        <n v="106948"/>
        <n v="62256"/>
        <n v="62240"/>
      </sharedItems>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624384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x v="0"/>
    <x v="0"/>
    <n v="5126.576"/>
    <x v="0"/>
    <x v="0"/>
  </r>
  <r>
    <x v="0"/>
    <x v="0"/>
    <x v="0"/>
    <x v="1"/>
    <x v="1"/>
    <x v="1"/>
    <n v="8960"/>
    <x v="1"/>
    <x v="0"/>
  </r>
  <r>
    <x v="0"/>
    <x v="0"/>
    <x v="1"/>
    <x v="2"/>
    <x v="2"/>
    <x v="2"/>
    <n v="5126.4639999999999"/>
    <x v="2"/>
    <x v="0"/>
  </r>
  <r>
    <x v="0"/>
    <x v="0"/>
    <x v="2"/>
    <x v="3"/>
    <x v="3"/>
    <x v="3"/>
    <n v="6432.72"/>
    <x v="3"/>
    <x v="0"/>
  </r>
  <r>
    <x v="0"/>
    <x v="0"/>
    <x v="3"/>
    <x v="4"/>
    <x v="4"/>
    <x v="4"/>
    <n v="7840"/>
    <x v="4"/>
    <x v="0"/>
  </r>
  <r>
    <x v="0"/>
    <x v="0"/>
    <x v="2"/>
    <x v="5"/>
    <x v="5"/>
    <x v="5"/>
    <n v="5128.0320000000002"/>
    <x v="5"/>
    <x v="0"/>
  </r>
  <r>
    <x v="0"/>
    <x v="0"/>
    <x v="3"/>
    <x v="6"/>
    <x v="6"/>
    <x v="6"/>
    <n v="7840"/>
    <x v="6"/>
    <x v="0"/>
  </r>
  <r>
    <x v="0"/>
    <x v="0"/>
    <x v="1"/>
    <x v="7"/>
    <x v="7"/>
    <x v="7"/>
    <n v="112"/>
    <x v="7"/>
    <x v="0"/>
  </r>
  <r>
    <x v="0"/>
    <x v="0"/>
    <x v="4"/>
    <x v="8"/>
    <x v="8"/>
    <x v="2"/>
    <n v="5126.4639999999999"/>
    <x v="2"/>
    <x v="0"/>
  </r>
  <r>
    <x v="0"/>
    <x v="0"/>
    <x v="4"/>
    <x v="9"/>
    <x v="9"/>
    <x v="8"/>
    <n v="5126.1279999999997"/>
    <x v="8"/>
    <x v="0"/>
  </r>
  <r>
    <x v="0"/>
    <x v="0"/>
    <x v="4"/>
    <x v="10"/>
    <x v="10"/>
    <x v="9"/>
    <n v="224"/>
    <x v="9"/>
    <x v="0"/>
  </r>
  <r>
    <x v="0"/>
    <x v="0"/>
    <x v="4"/>
    <x v="11"/>
    <x v="11"/>
    <x v="10"/>
    <n v="5126.0160000000005"/>
    <x v="10"/>
    <x v="0"/>
  </r>
  <r>
    <x v="0"/>
    <x v="0"/>
    <x v="1"/>
    <x v="12"/>
    <x v="12"/>
    <x v="11"/>
    <n v="224"/>
    <x v="11"/>
    <x v="0"/>
  </r>
  <r>
    <x v="0"/>
    <x v="0"/>
    <x v="5"/>
    <x v="13"/>
    <x v="13"/>
    <x v="12"/>
    <n v="7392"/>
    <x v="12"/>
    <x v="0"/>
  </r>
  <r>
    <x v="0"/>
    <x v="0"/>
    <x v="4"/>
    <x v="14"/>
    <x v="13"/>
    <x v="13"/>
    <n v="5126.576"/>
    <x v="13"/>
    <x v="0"/>
  </r>
  <r>
    <x v="0"/>
    <x v="1"/>
    <x v="0"/>
    <x v="0"/>
    <x v="0"/>
    <x v="13"/>
    <n v="5126.576"/>
    <x v="13"/>
    <x v="0"/>
  </r>
  <r>
    <x v="0"/>
    <x v="1"/>
    <x v="0"/>
    <x v="1"/>
    <x v="1"/>
    <x v="14"/>
    <n v="8960"/>
    <x v="14"/>
    <x v="0"/>
  </r>
  <r>
    <x v="0"/>
    <x v="1"/>
    <x v="1"/>
    <x v="2"/>
    <x v="2"/>
    <x v="15"/>
    <n v="5126.4639999999999"/>
    <x v="15"/>
    <x v="0"/>
  </r>
  <r>
    <x v="0"/>
    <x v="1"/>
    <x v="2"/>
    <x v="3"/>
    <x v="3"/>
    <x v="16"/>
    <n v="6432.72"/>
    <x v="16"/>
    <x v="0"/>
  </r>
  <r>
    <x v="0"/>
    <x v="1"/>
    <x v="3"/>
    <x v="4"/>
    <x v="4"/>
    <x v="17"/>
    <n v="7840"/>
    <x v="17"/>
    <x v="0"/>
  </r>
  <r>
    <x v="0"/>
    <x v="1"/>
    <x v="2"/>
    <x v="5"/>
    <x v="5"/>
    <x v="18"/>
    <n v="5128.0320000000002"/>
    <x v="18"/>
    <x v="0"/>
  </r>
  <r>
    <x v="0"/>
    <x v="1"/>
    <x v="3"/>
    <x v="6"/>
    <x v="6"/>
    <x v="17"/>
    <n v="7840"/>
    <x v="17"/>
    <x v="0"/>
  </r>
  <r>
    <x v="0"/>
    <x v="1"/>
    <x v="1"/>
    <x v="7"/>
    <x v="7"/>
    <x v="19"/>
    <n v="112"/>
    <x v="19"/>
    <x v="0"/>
  </r>
  <r>
    <x v="0"/>
    <x v="1"/>
    <x v="4"/>
    <x v="8"/>
    <x v="8"/>
    <x v="20"/>
    <n v="5126.4639999999999"/>
    <x v="20"/>
    <x v="0"/>
  </r>
  <r>
    <x v="0"/>
    <x v="1"/>
    <x v="4"/>
    <x v="9"/>
    <x v="9"/>
    <x v="21"/>
    <n v="5126.1279999999997"/>
    <x v="21"/>
    <x v="0"/>
  </r>
  <r>
    <x v="0"/>
    <x v="1"/>
    <x v="4"/>
    <x v="10"/>
    <x v="10"/>
    <x v="22"/>
    <n v="224"/>
    <x v="22"/>
    <x v="0"/>
  </r>
  <r>
    <x v="0"/>
    <x v="1"/>
    <x v="4"/>
    <x v="11"/>
    <x v="11"/>
    <x v="23"/>
    <n v="5126.0160000000005"/>
    <x v="23"/>
    <x v="0"/>
  </r>
  <r>
    <x v="0"/>
    <x v="1"/>
    <x v="1"/>
    <x v="12"/>
    <x v="12"/>
    <x v="22"/>
    <n v="224"/>
    <x v="22"/>
    <x v="0"/>
  </r>
  <r>
    <x v="0"/>
    <x v="1"/>
    <x v="4"/>
    <x v="14"/>
    <x v="13"/>
    <x v="24"/>
    <n v="5126.576"/>
    <x v="24"/>
    <x v="0"/>
  </r>
  <r>
    <x v="0"/>
    <x v="1"/>
    <x v="5"/>
    <x v="13"/>
    <x v="14"/>
    <x v="25"/>
    <n v="7392"/>
    <x v="25"/>
    <x v="0"/>
  </r>
  <r>
    <x v="0"/>
    <x v="2"/>
    <x v="0"/>
    <x v="0"/>
    <x v="0"/>
    <x v="24"/>
    <n v="5126.576"/>
    <x v="24"/>
    <x v="0"/>
  </r>
  <r>
    <x v="0"/>
    <x v="2"/>
    <x v="0"/>
    <x v="1"/>
    <x v="1"/>
    <x v="26"/>
    <n v="8960"/>
    <x v="26"/>
    <x v="0"/>
  </r>
  <r>
    <x v="0"/>
    <x v="2"/>
    <x v="1"/>
    <x v="2"/>
    <x v="2"/>
    <x v="20"/>
    <n v="5126.4639999999999"/>
    <x v="20"/>
    <x v="0"/>
  </r>
  <r>
    <x v="0"/>
    <x v="2"/>
    <x v="2"/>
    <x v="3"/>
    <x v="3"/>
    <x v="27"/>
    <n v="6432.72"/>
    <x v="27"/>
    <x v="0"/>
  </r>
  <r>
    <x v="0"/>
    <x v="2"/>
    <x v="3"/>
    <x v="4"/>
    <x v="4"/>
    <x v="17"/>
    <n v="7840"/>
    <x v="17"/>
    <x v="0"/>
  </r>
  <r>
    <x v="0"/>
    <x v="2"/>
    <x v="2"/>
    <x v="5"/>
    <x v="5"/>
    <x v="18"/>
    <n v="5128.0320000000002"/>
    <x v="18"/>
    <x v="0"/>
  </r>
  <r>
    <x v="0"/>
    <x v="2"/>
    <x v="3"/>
    <x v="6"/>
    <x v="6"/>
    <x v="17"/>
    <n v="7840"/>
    <x v="17"/>
    <x v="0"/>
  </r>
  <r>
    <x v="0"/>
    <x v="2"/>
    <x v="1"/>
    <x v="7"/>
    <x v="7"/>
    <x v="19"/>
    <n v="112"/>
    <x v="19"/>
    <x v="0"/>
  </r>
  <r>
    <x v="0"/>
    <x v="2"/>
    <x v="4"/>
    <x v="8"/>
    <x v="8"/>
    <x v="20"/>
    <n v="5126.4639999999999"/>
    <x v="20"/>
    <x v="0"/>
  </r>
  <r>
    <x v="0"/>
    <x v="2"/>
    <x v="4"/>
    <x v="9"/>
    <x v="9"/>
    <x v="21"/>
    <n v="5126.1279999999997"/>
    <x v="21"/>
    <x v="0"/>
  </r>
  <r>
    <x v="0"/>
    <x v="2"/>
    <x v="4"/>
    <x v="10"/>
    <x v="10"/>
    <x v="22"/>
    <n v="224"/>
    <x v="22"/>
    <x v="0"/>
  </r>
  <r>
    <x v="0"/>
    <x v="2"/>
    <x v="4"/>
    <x v="11"/>
    <x v="11"/>
    <x v="23"/>
    <n v="5126.0160000000005"/>
    <x v="23"/>
    <x v="1"/>
  </r>
  <r>
    <x v="0"/>
    <x v="2"/>
    <x v="1"/>
    <x v="12"/>
    <x v="12"/>
    <x v="22"/>
    <n v="224"/>
    <x v="22"/>
    <x v="1"/>
  </r>
  <r>
    <x v="0"/>
    <x v="2"/>
    <x v="4"/>
    <x v="14"/>
    <x v="13"/>
    <x v="28"/>
    <n v="5126.576"/>
    <x v="28"/>
    <x v="1"/>
  </r>
  <r>
    <x v="0"/>
    <x v="2"/>
    <x v="5"/>
    <x v="13"/>
    <x v="14"/>
    <x v="25"/>
    <n v="7392"/>
    <x v="25"/>
    <x v="1"/>
  </r>
  <r>
    <x v="0"/>
    <x v="3"/>
    <x v="0"/>
    <x v="0"/>
    <x v="0"/>
    <x v="24"/>
    <n v="5126.576"/>
    <x v="24"/>
    <x v="1"/>
  </r>
  <r>
    <x v="0"/>
    <x v="3"/>
    <x v="0"/>
    <x v="1"/>
    <x v="1"/>
    <x v="26"/>
    <n v="8960"/>
    <x v="26"/>
    <x v="1"/>
  </r>
  <r>
    <x v="0"/>
    <x v="3"/>
    <x v="1"/>
    <x v="2"/>
    <x v="2"/>
    <x v="20"/>
    <n v="5126.4639999999999"/>
    <x v="20"/>
    <x v="1"/>
  </r>
  <r>
    <x v="0"/>
    <x v="3"/>
    <x v="2"/>
    <x v="3"/>
    <x v="3"/>
    <x v="27"/>
    <n v="6432.72"/>
    <x v="27"/>
    <x v="1"/>
  </r>
  <r>
    <x v="0"/>
    <x v="3"/>
    <x v="3"/>
    <x v="4"/>
    <x v="4"/>
    <x v="17"/>
    <n v="7840"/>
    <x v="17"/>
    <x v="1"/>
  </r>
  <r>
    <x v="0"/>
    <x v="3"/>
    <x v="2"/>
    <x v="5"/>
    <x v="5"/>
    <x v="18"/>
    <n v="5128.0320000000002"/>
    <x v="18"/>
    <x v="1"/>
  </r>
  <r>
    <x v="0"/>
    <x v="3"/>
    <x v="3"/>
    <x v="6"/>
    <x v="6"/>
    <x v="17"/>
    <n v="7840"/>
    <x v="17"/>
    <x v="1"/>
  </r>
  <r>
    <x v="0"/>
    <x v="3"/>
    <x v="1"/>
    <x v="7"/>
    <x v="7"/>
    <x v="19"/>
    <n v="112"/>
    <x v="19"/>
    <x v="1"/>
  </r>
  <r>
    <x v="0"/>
    <x v="3"/>
    <x v="4"/>
    <x v="8"/>
    <x v="8"/>
    <x v="20"/>
    <n v="5126.4639999999999"/>
    <x v="20"/>
    <x v="1"/>
  </r>
  <r>
    <x v="0"/>
    <x v="3"/>
    <x v="4"/>
    <x v="9"/>
    <x v="9"/>
    <x v="21"/>
    <n v="5126.1279999999997"/>
    <x v="21"/>
    <x v="1"/>
  </r>
  <r>
    <x v="0"/>
    <x v="3"/>
    <x v="4"/>
    <x v="10"/>
    <x v="10"/>
    <x v="22"/>
    <n v="224"/>
    <x v="22"/>
    <x v="1"/>
  </r>
  <r>
    <x v="0"/>
    <x v="3"/>
    <x v="4"/>
    <x v="11"/>
    <x v="11"/>
    <x v="23"/>
    <n v="5126.0160000000005"/>
    <x v="23"/>
    <x v="1"/>
  </r>
  <r>
    <x v="0"/>
    <x v="3"/>
    <x v="1"/>
    <x v="12"/>
    <x v="12"/>
    <x v="22"/>
    <n v="224"/>
    <x v="22"/>
    <x v="1"/>
  </r>
  <r>
    <x v="0"/>
    <x v="3"/>
    <x v="4"/>
    <x v="14"/>
    <x v="13"/>
    <x v="24"/>
    <n v="5126.576"/>
    <x v="24"/>
    <x v="1"/>
  </r>
  <r>
    <x v="0"/>
    <x v="3"/>
    <x v="5"/>
    <x v="13"/>
    <x v="14"/>
    <x v="25"/>
    <n v="7392"/>
    <x v="25"/>
    <x v="1"/>
  </r>
  <r>
    <x v="0"/>
    <x v="4"/>
    <x v="0"/>
    <x v="0"/>
    <x v="0"/>
    <x v="24"/>
    <n v="5126.576"/>
    <x v="24"/>
    <x v="1"/>
  </r>
  <r>
    <x v="0"/>
    <x v="4"/>
    <x v="0"/>
    <x v="1"/>
    <x v="1"/>
    <x v="26"/>
    <n v="8960"/>
    <x v="26"/>
    <x v="1"/>
  </r>
  <r>
    <x v="0"/>
    <x v="4"/>
    <x v="1"/>
    <x v="2"/>
    <x v="2"/>
    <x v="20"/>
    <n v="5126.4639999999999"/>
    <x v="20"/>
    <x v="1"/>
  </r>
  <r>
    <x v="0"/>
    <x v="4"/>
    <x v="2"/>
    <x v="3"/>
    <x v="3"/>
    <x v="27"/>
    <n v="6432.72"/>
    <x v="27"/>
    <x v="1"/>
  </r>
  <r>
    <x v="0"/>
    <x v="4"/>
    <x v="3"/>
    <x v="4"/>
    <x v="4"/>
    <x v="17"/>
    <n v="7840"/>
    <x v="17"/>
    <x v="0"/>
  </r>
  <r>
    <x v="0"/>
    <x v="4"/>
    <x v="2"/>
    <x v="5"/>
    <x v="5"/>
    <x v="18"/>
    <n v="5128.0320000000002"/>
    <x v="18"/>
    <x v="0"/>
  </r>
  <r>
    <x v="0"/>
    <x v="4"/>
    <x v="3"/>
    <x v="6"/>
    <x v="6"/>
    <x v="17"/>
    <n v="7840"/>
    <x v="17"/>
    <x v="0"/>
  </r>
  <r>
    <x v="0"/>
    <x v="4"/>
    <x v="1"/>
    <x v="7"/>
    <x v="7"/>
    <x v="19"/>
    <n v="112"/>
    <x v="19"/>
    <x v="0"/>
  </r>
  <r>
    <x v="0"/>
    <x v="4"/>
    <x v="4"/>
    <x v="8"/>
    <x v="8"/>
    <x v="20"/>
    <n v="5126.4639999999999"/>
    <x v="20"/>
    <x v="0"/>
  </r>
  <r>
    <x v="0"/>
    <x v="4"/>
    <x v="4"/>
    <x v="9"/>
    <x v="9"/>
    <x v="21"/>
    <n v="5126.1279999999997"/>
    <x v="21"/>
    <x v="0"/>
  </r>
  <r>
    <x v="0"/>
    <x v="4"/>
    <x v="4"/>
    <x v="10"/>
    <x v="10"/>
    <x v="22"/>
    <n v="224"/>
    <x v="22"/>
    <x v="0"/>
  </r>
  <r>
    <x v="0"/>
    <x v="4"/>
    <x v="4"/>
    <x v="11"/>
    <x v="11"/>
    <x v="23"/>
    <n v="5126.0160000000005"/>
    <x v="23"/>
    <x v="0"/>
  </r>
  <r>
    <x v="0"/>
    <x v="4"/>
    <x v="1"/>
    <x v="12"/>
    <x v="12"/>
    <x v="22"/>
    <n v="224"/>
    <x v="22"/>
    <x v="0"/>
  </r>
  <r>
    <x v="0"/>
    <x v="4"/>
    <x v="4"/>
    <x v="14"/>
    <x v="13"/>
    <x v="24"/>
    <n v="5126.576"/>
    <x v="24"/>
    <x v="0"/>
  </r>
  <r>
    <x v="0"/>
    <x v="4"/>
    <x v="5"/>
    <x v="13"/>
    <x v="14"/>
    <x v="25"/>
    <n v="7392"/>
    <x v="25"/>
    <x v="0"/>
  </r>
  <r>
    <x v="0"/>
    <x v="5"/>
    <x v="0"/>
    <x v="0"/>
    <x v="0"/>
    <x v="24"/>
    <n v="5126.576"/>
    <x v="24"/>
    <x v="0"/>
  </r>
  <r>
    <x v="0"/>
    <x v="5"/>
    <x v="0"/>
    <x v="1"/>
    <x v="1"/>
    <x v="26"/>
    <n v="8960"/>
    <x v="26"/>
    <x v="0"/>
  </r>
  <r>
    <x v="0"/>
    <x v="5"/>
    <x v="1"/>
    <x v="2"/>
    <x v="2"/>
    <x v="20"/>
    <n v="5126.4639999999999"/>
    <x v="20"/>
    <x v="0"/>
  </r>
  <r>
    <x v="0"/>
    <x v="5"/>
    <x v="2"/>
    <x v="3"/>
    <x v="3"/>
    <x v="27"/>
    <n v="6432.72"/>
    <x v="27"/>
    <x v="0"/>
  </r>
  <r>
    <x v="0"/>
    <x v="5"/>
    <x v="3"/>
    <x v="4"/>
    <x v="4"/>
    <x v="17"/>
    <n v="7840"/>
    <x v="17"/>
    <x v="0"/>
  </r>
  <r>
    <x v="0"/>
    <x v="5"/>
    <x v="2"/>
    <x v="5"/>
    <x v="5"/>
    <x v="18"/>
    <n v="5128.0320000000002"/>
    <x v="18"/>
    <x v="0"/>
  </r>
  <r>
    <x v="0"/>
    <x v="5"/>
    <x v="3"/>
    <x v="6"/>
    <x v="6"/>
    <x v="17"/>
    <n v="7840"/>
    <x v="17"/>
    <x v="0"/>
  </r>
  <r>
    <x v="0"/>
    <x v="5"/>
    <x v="1"/>
    <x v="7"/>
    <x v="7"/>
    <x v="19"/>
    <n v="112"/>
    <x v="19"/>
    <x v="0"/>
  </r>
  <r>
    <x v="0"/>
    <x v="5"/>
    <x v="4"/>
    <x v="8"/>
    <x v="8"/>
    <x v="20"/>
    <n v="5126.4639999999999"/>
    <x v="20"/>
    <x v="0"/>
  </r>
  <r>
    <x v="0"/>
    <x v="5"/>
    <x v="4"/>
    <x v="9"/>
    <x v="9"/>
    <x v="21"/>
    <n v="5126.1279999999997"/>
    <x v="21"/>
    <x v="0"/>
  </r>
  <r>
    <x v="0"/>
    <x v="5"/>
    <x v="4"/>
    <x v="10"/>
    <x v="10"/>
    <x v="22"/>
    <n v="224"/>
    <x v="22"/>
    <x v="0"/>
  </r>
  <r>
    <x v="0"/>
    <x v="5"/>
    <x v="4"/>
    <x v="11"/>
    <x v="11"/>
    <x v="23"/>
    <n v="5126.0160000000005"/>
    <x v="23"/>
    <x v="0"/>
  </r>
  <r>
    <x v="0"/>
    <x v="5"/>
    <x v="1"/>
    <x v="12"/>
    <x v="12"/>
    <x v="22"/>
    <n v="224"/>
    <x v="22"/>
    <x v="0"/>
  </r>
  <r>
    <x v="0"/>
    <x v="5"/>
    <x v="5"/>
    <x v="13"/>
    <x v="13"/>
    <x v="25"/>
    <n v="7392"/>
    <x v="25"/>
    <x v="0"/>
  </r>
  <r>
    <x v="0"/>
    <x v="5"/>
    <x v="4"/>
    <x v="14"/>
    <x v="13"/>
    <x v="24"/>
    <n v="5126.576"/>
    <x v="24"/>
    <x v="0"/>
  </r>
  <r>
    <x v="0"/>
    <x v="6"/>
    <x v="0"/>
    <x v="0"/>
    <x v="0"/>
    <x v="24"/>
    <n v="5126.576"/>
    <x v="24"/>
    <x v="0"/>
  </r>
  <r>
    <x v="0"/>
    <x v="6"/>
    <x v="0"/>
    <x v="1"/>
    <x v="1"/>
    <x v="26"/>
    <n v="8960"/>
    <x v="26"/>
    <x v="0"/>
  </r>
  <r>
    <x v="0"/>
    <x v="6"/>
    <x v="1"/>
    <x v="2"/>
    <x v="2"/>
    <x v="20"/>
    <n v="5126.4639999999999"/>
    <x v="20"/>
    <x v="0"/>
  </r>
  <r>
    <x v="0"/>
    <x v="6"/>
    <x v="2"/>
    <x v="3"/>
    <x v="3"/>
    <x v="27"/>
    <n v="6432.72"/>
    <x v="27"/>
    <x v="0"/>
  </r>
  <r>
    <x v="0"/>
    <x v="6"/>
    <x v="3"/>
    <x v="4"/>
    <x v="4"/>
    <x v="17"/>
    <n v="7840"/>
    <x v="17"/>
    <x v="0"/>
  </r>
  <r>
    <x v="0"/>
    <x v="6"/>
    <x v="2"/>
    <x v="5"/>
    <x v="5"/>
    <x v="18"/>
    <n v="5128.0320000000002"/>
    <x v="18"/>
    <x v="0"/>
  </r>
  <r>
    <x v="0"/>
    <x v="6"/>
    <x v="3"/>
    <x v="6"/>
    <x v="6"/>
    <x v="17"/>
    <n v="7840"/>
    <x v="17"/>
    <x v="0"/>
  </r>
  <r>
    <x v="0"/>
    <x v="6"/>
    <x v="1"/>
    <x v="7"/>
    <x v="7"/>
    <x v="19"/>
    <n v="112"/>
    <x v="19"/>
    <x v="0"/>
  </r>
  <r>
    <x v="0"/>
    <x v="6"/>
    <x v="4"/>
    <x v="8"/>
    <x v="8"/>
    <x v="20"/>
    <n v="5126.4639999999999"/>
    <x v="20"/>
    <x v="0"/>
  </r>
  <r>
    <x v="0"/>
    <x v="6"/>
    <x v="4"/>
    <x v="9"/>
    <x v="9"/>
    <x v="21"/>
    <n v="5126.1279999999997"/>
    <x v="21"/>
    <x v="0"/>
  </r>
  <r>
    <x v="0"/>
    <x v="6"/>
    <x v="4"/>
    <x v="10"/>
    <x v="10"/>
    <x v="22"/>
    <n v="224"/>
    <x v="22"/>
    <x v="0"/>
  </r>
  <r>
    <x v="0"/>
    <x v="6"/>
    <x v="4"/>
    <x v="11"/>
    <x v="11"/>
    <x v="23"/>
    <n v="5126.0160000000005"/>
    <x v="23"/>
    <x v="0"/>
  </r>
  <r>
    <x v="0"/>
    <x v="6"/>
    <x v="1"/>
    <x v="12"/>
    <x v="12"/>
    <x v="22"/>
    <n v="224"/>
    <x v="22"/>
    <x v="0"/>
  </r>
  <r>
    <x v="0"/>
    <x v="6"/>
    <x v="4"/>
    <x v="14"/>
    <x v="13"/>
    <x v="24"/>
    <n v="5126.576"/>
    <x v="24"/>
    <x v="0"/>
  </r>
  <r>
    <x v="0"/>
    <x v="6"/>
    <x v="5"/>
    <x v="13"/>
    <x v="14"/>
    <x v="25"/>
    <n v="7392"/>
    <x v="25"/>
    <x v="0"/>
  </r>
  <r>
    <x v="0"/>
    <x v="7"/>
    <x v="0"/>
    <x v="0"/>
    <x v="0"/>
    <x v="24"/>
    <n v="5126.576"/>
    <x v="24"/>
    <x v="0"/>
  </r>
  <r>
    <x v="0"/>
    <x v="7"/>
    <x v="0"/>
    <x v="1"/>
    <x v="1"/>
    <x v="26"/>
    <n v="8960"/>
    <x v="26"/>
    <x v="1"/>
  </r>
  <r>
    <x v="0"/>
    <x v="7"/>
    <x v="1"/>
    <x v="2"/>
    <x v="2"/>
    <x v="20"/>
    <n v="5126.4639999999999"/>
    <x v="20"/>
    <x v="1"/>
  </r>
  <r>
    <x v="0"/>
    <x v="7"/>
    <x v="2"/>
    <x v="3"/>
    <x v="3"/>
    <x v="27"/>
    <n v="6432.72"/>
    <x v="27"/>
    <x v="1"/>
  </r>
  <r>
    <x v="0"/>
    <x v="7"/>
    <x v="3"/>
    <x v="4"/>
    <x v="4"/>
    <x v="17"/>
    <n v="7840"/>
    <x v="17"/>
    <x v="1"/>
  </r>
  <r>
    <x v="0"/>
    <x v="7"/>
    <x v="2"/>
    <x v="5"/>
    <x v="5"/>
    <x v="18"/>
    <n v="5128.0320000000002"/>
    <x v="18"/>
    <x v="1"/>
  </r>
  <r>
    <x v="0"/>
    <x v="7"/>
    <x v="3"/>
    <x v="6"/>
    <x v="6"/>
    <x v="17"/>
    <n v="7840"/>
    <x v="17"/>
    <x v="1"/>
  </r>
  <r>
    <x v="0"/>
    <x v="7"/>
    <x v="1"/>
    <x v="7"/>
    <x v="7"/>
    <x v="19"/>
    <n v="112"/>
    <x v="19"/>
    <x v="1"/>
  </r>
  <r>
    <x v="0"/>
    <x v="7"/>
    <x v="4"/>
    <x v="8"/>
    <x v="8"/>
    <x v="20"/>
    <n v="5126.4639999999999"/>
    <x v="20"/>
    <x v="1"/>
  </r>
  <r>
    <x v="0"/>
    <x v="7"/>
    <x v="4"/>
    <x v="9"/>
    <x v="9"/>
    <x v="21"/>
    <n v="5126.1279999999997"/>
    <x v="21"/>
    <x v="1"/>
  </r>
  <r>
    <x v="0"/>
    <x v="7"/>
    <x v="4"/>
    <x v="10"/>
    <x v="10"/>
    <x v="22"/>
    <n v="224"/>
    <x v="22"/>
    <x v="1"/>
  </r>
  <r>
    <x v="0"/>
    <x v="7"/>
    <x v="4"/>
    <x v="11"/>
    <x v="11"/>
    <x v="23"/>
    <n v="5126.0160000000005"/>
    <x v="23"/>
    <x v="1"/>
  </r>
  <r>
    <x v="0"/>
    <x v="7"/>
    <x v="1"/>
    <x v="12"/>
    <x v="12"/>
    <x v="22"/>
    <n v="224"/>
    <x v="22"/>
    <x v="1"/>
  </r>
  <r>
    <x v="0"/>
    <x v="7"/>
    <x v="4"/>
    <x v="14"/>
    <x v="13"/>
    <x v="24"/>
    <n v="5126.576"/>
    <x v="24"/>
    <x v="1"/>
  </r>
  <r>
    <x v="0"/>
    <x v="7"/>
    <x v="5"/>
    <x v="13"/>
    <x v="14"/>
    <x v="25"/>
    <n v="7392"/>
    <x v="25"/>
    <x v="1"/>
  </r>
  <r>
    <x v="0"/>
    <x v="8"/>
    <x v="0"/>
    <x v="0"/>
    <x v="0"/>
    <x v="24"/>
    <n v="5126.576"/>
    <x v="24"/>
    <x v="1"/>
  </r>
  <r>
    <x v="0"/>
    <x v="8"/>
    <x v="0"/>
    <x v="1"/>
    <x v="1"/>
    <x v="26"/>
    <n v="8960"/>
    <x v="26"/>
    <x v="1"/>
  </r>
  <r>
    <x v="0"/>
    <x v="8"/>
    <x v="1"/>
    <x v="2"/>
    <x v="2"/>
    <x v="20"/>
    <n v="5126.4639999999999"/>
    <x v="20"/>
    <x v="1"/>
  </r>
  <r>
    <x v="0"/>
    <x v="8"/>
    <x v="2"/>
    <x v="3"/>
    <x v="3"/>
    <x v="27"/>
    <n v="6432.72"/>
    <x v="27"/>
    <x v="1"/>
  </r>
  <r>
    <x v="0"/>
    <x v="8"/>
    <x v="3"/>
    <x v="4"/>
    <x v="4"/>
    <x v="17"/>
    <n v="7840"/>
    <x v="17"/>
    <x v="1"/>
  </r>
  <r>
    <x v="0"/>
    <x v="8"/>
    <x v="2"/>
    <x v="5"/>
    <x v="5"/>
    <x v="18"/>
    <n v="5128.0320000000002"/>
    <x v="18"/>
    <x v="1"/>
  </r>
  <r>
    <x v="0"/>
    <x v="8"/>
    <x v="3"/>
    <x v="6"/>
    <x v="6"/>
    <x v="17"/>
    <n v="7840"/>
    <x v="17"/>
    <x v="1"/>
  </r>
  <r>
    <x v="0"/>
    <x v="8"/>
    <x v="1"/>
    <x v="7"/>
    <x v="7"/>
    <x v="19"/>
    <n v="112"/>
    <x v="19"/>
    <x v="1"/>
  </r>
  <r>
    <x v="0"/>
    <x v="8"/>
    <x v="4"/>
    <x v="8"/>
    <x v="8"/>
    <x v="20"/>
    <n v="5126.4639999999999"/>
    <x v="20"/>
    <x v="1"/>
  </r>
  <r>
    <x v="0"/>
    <x v="8"/>
    <x v="4"/>
    <x v="9"/>
    <x v="9"/>
    <x v="21"/>
    <n v="5126.1279999999997"/>
    <x v="21"/>
    <x v="1"/>
  </r>
  <r>
    <x v="0"/>
    <x v="8"/>
    <x v="4"/>
    <x v="10"/>
    <x v="10"/>
    <x v="22"/>
    <n v="224"/>
    <x v="22"/>
    <x v="1"/>
  </r>
  <r>
    <x v="0"/>
    <x v="8"/>
    <x v="4"/>
    <x v="11"/>
    <x v="11"/>
    <x v="23"/>
    <n v="5126.0160000000005"/>
    <x v="23"/>
    <x v="0"/>
  </r>
  <r>
    <x v="0"/>
    <x v="8"/>
    <x v="1"/>
    <x v="12"/>
    <x v="12"/>
    <x v="22"/>
    <n v="224"/>
    <x v="22"/>
    <x v="0"/>
  </r>
  <r>
    <x v="0"/>
    <x v="8"/>
    <x v="4"/>
    <x v="14"/>
    <x v="13"/>
    <x v="24"/>
    <n v="5126.576"/>
    <x v="24"/>
    <x v="0"/>
  </r>
  <r>
    <x v="0"/>
    <x v="8"/>
    <x v="5"/>
    <x v="13"/>
    <x v="14"/>
    <x v="25"/>
    <n v="7392"/>
    <x v="25"/>
    <x v="0"/>
  </r>
  <r>
    <x v="0"/>
    <x v="9"/>
    <x v="0"/>
    <x v="0"/>
    <x v="0"/>
    <x v="24"/>
    <n v="5126.576"/>
    <x v="24"/>
    <x v="0"/>
  </r>
  <r>
    <x v="0"/>
    <x v="9"/>
    <x v="0"/>
    <x v="1"/>
    <x v="1"/>
    <x v="26"/>
    <n v="8960"/>
    <x v="26"/>
    <x v="0"/>
  </r>
  <r>
    <x v="0"/>
    <x v="9"/>
    <x v="1"/>
    <x v="2"/>
    <x v="2"/>
    <x v="20"/>
    <n v="5126.4639999999999"/>
    <x v="20"/>
    <x v="0"/>
  </r>
  <r>
    <x v="0"/>
    <x v="9"/>
    <x v="2"/>
    <x v="3"/>
    <x v="3"/>
    <x v="27"/>
    <n v="6432.72"/>
    <x v="27"/>
    <x v="0"/>
  </r>
  <r>
    <x v="0"/>
    <x v="9"/>
    <x v="3"/>
    <x v="4"/>
    <x v="4"/>
    <x v="17"/>
    <n v="7840"/>
    <x v="17"/>
    <x v="0"/>
  </r>
  <r>
    <x v="0"/>
    <x v="9"/>
    <x v="2"/>
    <x v="5"/>
    <x v="5"/>
    <x v="18"/>
    <n v="5128.0320000000002"/>
    <x v="18"/>
    <x v="0"/>
  </r>
  <r>
    <x v="0"/>
    <x v="9"/>
    <x v="3"/>
    <x v="6"/>
    <x v="6"/>
    <x v="17"/>
    <n v="7840"/>
    <x v="17"/>
    <x v="0"/>
  </r>
  <r>
    <x v="0"/>
    <x v="9"/>
    <x v="1"/>
    <x v="7"/>
    <x v="7"/>
    <x v="19"/>
    <n v="112"/>
    <x v="19"/>
    <x v="0"/>
  </r>
  <r>
    <x v="0"/>
    <x v="9"/>
    <x v="4"/>
    <x v="8"/>
    <x v="8"/>
    <x v="20"/>
    <n v="5126.4639999999999"/>
    <x v="20"/>
    <x v="0"/>
  </r>
  <r>
    <x v="0"/>
    <x v="9"/>
    <x v="4"/>
    <x v="9"/>
    <x v="9"/>
    <x v="21"/>
    <n v="5126.1279999999997"/>
    <x v="21"/>
    <x v="0"/>
  </r>
  <r>
    <x v="0"/>
    <x v="9"/>
    <x v="4"/>
    <x v="10"/>
    <x v="10"/>
    <x v="22"/>
    <n v="224"/>
    <x v="22"/>
    <x v="0"/>
  </r>
  <r>
    <x v="0"/>
    <x v="9"/>
    <x v="4"/>
    <x v="11"/>
    <x v="11"/>
    <x v="23"/>
    <n v="5126.0160000000005"/>
    <x v="23"/>
    <x v="0"/>
  </r>
  <r>
    <x v="0"/>
    <x v="9"/>
    <x v="1"/>
    <x v="12"/>
    <x v="12"/>
    <x v="22"/>
    <n v="224"/>
    <x v="22"/>
    <x v="0"/>
  </r>
  <r>
    <x v="0"/>
    <x v="9"/>
    <x v="4"/>
    <x v="14"/>
    <x v="13"/>
    <x v="24"/>
    <n v="5126.576"/>
    <x v="24"/>
    <x v="1"/>
  </r>
  <r>
    <x v="0"/>
    <x v="9"/>
    <x v="5"/>
    <x v="13"/>
    <x v="14"/>
    <x v="25"/>
    <n v="7392"/>
    <x v="25"/>
    <x v="1"/>
  </r>
  <r>
    <x v="0"/>
    <x v="10"/>
    <x v="0"/>
    <x v="0"/>
    <x v="0"/>
    <x v="24"/>
    <n v="5126.576"/>
    <x v="24"/>
    <x v="1"/>
  </r>
  <r>
    <x v="0"/>
    <x v="10"/>
    <x v="0"/>
    <x v="1"/>
    <x v="1"/>
    <x v="26"/>
    <n v="8960"/>
    <x v="26"/>
    <x v="1"/>
  </r>
  <r>
    <x v="0"/>
    <x v="10"/>
    <x v="1"/>
    <x v="2"/>
    <x v="2"/>
    <x v="20"/>
    <n v="5126.4639999999999"/>
    <x v="20"/>
    <x v="1"/>
  </r>
  <r>
    <x v="0"/>
    <x v="10"/>
    <x v="2"/>
    <x v="3"/>
    <x v="3"/>
    <x v="27"/>
    <n v="6432.72"/>
    <x v="27"/>
    <x v="1"/>
  </r>
  <r>
    <x v="0"/>
    <x v="10"/>
    <x v="3"/>
    <x v="4"/>
    <x v="4"/>
    <x v="17"/>
    <n v="7840"/>
    <x v="17"/>
    <x v="1"/>
  </r>
  <r>
    <x v="0"/>
    <x v="10"/>
    <x v="2"/>
    <x v="5"/>
    <x v="5"/>
    <x v="18"/>
    <n v="5128.0320000000002"/>
    <x v="18"/>
    <x v="1"/>
  </r>
  <r>
    <x v="0"/>
    <x v="10"/>
    <x v="3"/>
    <x v="6"/>
    <x v="6"/>
    <x v="17"/>
    <n v="7840"/>
    <x v="17"/>
    <x v="1"/>
  </r>
  <r>
    <x v="0"/>
    <x v="10"/>
    <x v="1"/>
    <x v="7"/>
    <x v="7"/>
    <x v="19"/>
    <n v="112"/>
    <x v="19"/>
    <x v="1"/>
  </r>
  <r>
    <x v="0"/>
    <x v="10"/>
    <x v="4"/>
    <x v="8"/>
    <x v="8"/>
    <x v="20"/>
    <n v="5126.4639999999999"/>
    <x v="20"/>
    <x v="1"/>
  </r>
  <r>
    <x v="0"/>
    <x v="10"/>
    <x v="4"/>
    <x v="9"/>
    <x v="9"/>
    <x v="21"/>
    <n v="5126.1279999999997"/>
    <x v="21"/>
    <x v="1"/>
  </r>
  <r>
    <x v="0"/>
    <x v="10"/>
    <x v="4"/>
    <x v="10"/>
    <x v="10"/>
    <x v="22"/>
    <n v="224"/>
    <x v="22"/>
    <x v="1"/>
  </r>
  <r>
    <x v="0"/>
    <x v="10"/>
    <x v="4"/>
    <x v="11"/>
    <x v="11"/>
    <x v="23"/>
    <n v="5126.0160000000005"/>
    <x v="23"/>
    <x v="1"/>
  </r>
  <r>
    <x v="0"/>
    <x v="10"/>
    <x v="1"/>
    <x v="12"/>
    <x v="12"/>
    <x v="22"/>
    <n v="224"/>
    <x v="22"/>
    <x v="1"/>
  </r>
  <r>
    <x v="0"/>
    <x v="10"/>
    <x v="4"/>
    <x v="14"/>
    <x v="13"/>
    <x v="24"/>
    <n v="5126.576"/>
    <x v="24"/>
    <x v="1"/>
  </r>
  <r>
    <x v="0"/>
    <x v="10"/>
    <x v="5"/>
    <x v="13"/>
    <x v="14"/>
    <x v="25"/>
    <n v="7392"/>
    <x v="25"/>
    <x v="0"/>
  </r>
  <r>
    <x v="0"/>
    <x v="11"/>
    <x v="0"/>
    <x v="0"/>
    <x v="0"/>
    <x v="24"/>
    <n v="5126.576"/>
    <x v="24"/>
    <x v="0"/>
  </r>
  <r>
    <x v="0"/>
    <x v="11"/>
    <x v="0"/>
    <x v="1"/>
    <x v="1"/>
    <x v="26"/>
    <n v="8960"/>
    <x v="26"/>
    <x v="0"/>
  </r>
  <r>
    <x v="0"/>
    <x v="11"/>
    <x v="1"/>
    <x v="2"/>
    <x v="2"/>
    <x v="20"/>
    <n v="5126.4639999999999"/>
    <x v="20"/>
    <x v="0"/>
  </r>
  <r>
    <x v="0"/>
    <x v="11"/>
    <x v="2"/>
    <x v="3"/>
    <x v="3"/>
    <x v="27"/>
    <n v="6432.72"/>
    <x v="27"/>
    <x v="0"/>
  </r>
  <r>
    <x v="0"/>
    <x v="11"/>
    <x v="3"/>
    <x v="4"/>
    <x v="4"/>
    <x v="17"/>
    <n v="7840"/>
    <x v="17"/>
    <x v="1"/>
  </r>
  <r>
    <x v="0"/>
    <x v="11"/>
    <x v="2"/>
    <x v="5"/>
    <x v="5"/>
    <x v="18"/>
    <n v="5128.0320000000002"/>
    <x v="18"/>
    <x v="1"/>
  </r>
  <r>
    <x v="0"/>
    <x v="11"/>
    <x v="3"/>
    <x v="6"/>
    <x v="6"/>
    <x v="17"/>
    <n v="7840"/>
    <x v="17"/>
    <x v="1"/>
  </r>
  <r>
    <x v="0"/>
    <x v="11"/>
    <x v="1"/>
    <x v="7"/>
    <x v="7"/>
    <x v="19"/>
    <n v="112"/>
    <x v="19"/>
    <x v="1"/>
  </r>
  <r>
    <x v="0"/>
    <x v="11"/>
    <x v="4"/>
    <x v="8"/>
    <x v="8"/>
    <x v="20"/>
    <n v="5126.4639999999999"/>
    <x v="20"/>
    <x v="1"/>
  </r>
  <r>
    <x v="0"/>
    <x v="11"/>
    <x v="4"/>
    <x v="9"/>
    <x v="9"/>
    <x v="21"/>
    <n v="5126.1279999999997"/>
    <x v="21"/>
    <x v="1"/>
  </r>
  <r>
    <x v="0"/>
    <x v="11"/>
    <x v="4"/>
    <x v="10"/>
    <x v="10"/>
    <x v="22"/>
    <n v="224"/>
    <x v="22"/>
    <x v="1"/>
  </r>
  <r>
    <x v="0"/>
    <x v="11"/>
    <x v="4"/>
    <x v="11"/>
    <x v="11"/>
    <x v="23"/>
    <n v="5126.0160000000005"/>
    <x v="23"/>
    <x v="1"/>
  </r>
  <r>
    <x v="0"/>
    <x v="11"/>
    <x v="1"/>
    <x v="12"/>
    <x v="12"/>
    <x v="22"/>
    <n v="224"/>
    <x v="22"/>
    <x v="1"/>
  </r>
  <r>
    <x v="0"/>
    <x v="11"/>
    <x v="4"/>
    <x v="14"/>
    <x v="13"/>
    <x v="24"/>
    <n v="5126.576"/>
    <x v="24"/>
    <x v="0"/>
  </r>
  <r>
    <x v="0"/>
    <x v="11"/>
    <x v="5"/>
    <x v="13"/>
    <x v="14"/>
    <x v="25"/>
    <n v="7392"/>
    <x v="25"/>
    <x v="1"/>
  </r>
  <r>
    <x v="1"/>
    <x v="0"/>
    <x v="0"/>
    <x v="0"/>
    <x v="15"/>
    <x v="24"/>
    <n v="5126.576"/>
    <x v="24"/>
    <x v="0"/>
  </r>
  <r>
    <x v="1"/>
    <x v="0"/>
    <x v="0"/>
    <x v="1"/>
    <x v="16"/>
    <x v="14"/>
    <n v="8960"/>
    <x v="14"/>
    <x v="0"/>
  </r>
  <r>
    <x v="1"/>
    <x v="0"/>
    <x v="1"/>
    <x v="2"/>
    <x v="17"/>
    <x v="15"/>
    <n v="5126.4639999999999"/>
    <x v="15"/>
    <x v="0"/>
  </r>
  <r>
    <x v="1"/>
    <x v="0"/>
    <x v="2"/>
    <x v="3"/>
    <x v="18"/>
    <x v="16"/>
    <n v="6432.72"/>
    <x v="16"/>
    <x v="0"/>
  </r>
  <r>
    <x v="1"/>
    <x v="0"/>
    <x v="3"/>
    <x v="4"/>
    <x v="19"/>
    <x v="4"/>
    <n v="7840"/>
    <x v="4"/>
    <x v="0"/>
  </r>
  <r>
    <x v="1"/>
    <x v="0"/>
    <x v="2"/>
    <x v="5"/>
    <x v="20"/>
    <x v="29"/>
    <n v="5128.0320000000002"/>
    <x v="29"/>
    <x v="0"/>
  </r>
  <r>
    <x v="1"/>
    <x v="0"/>
    <x v="3"/>
    <x v="6"/>
    <x v="15"/>
    <x v="4"/>
    <n v="7840"/>
    <x v="4"/>
    <x v="0"/>
  </r>
  <r>
    <x v="1"/>
    <x v="0"/>
    <x v="1"/>
    <x v="7"/>
    <x v="21"/>
    <x v="30"/>
    <n v="112"/>
    <x v="30"/>
    <x v="0"/>
  </r>
  <r>
    <x v="1"/>
    <x v="0"/>
    <x v="4"/>
    <x v="8"/>
    <x v="22"/>
    <x v="15"/>
    <n v="5126.4639999999999"/>
    <x v="15"/>
    <x v="0"/>
  </r>
  <r>
    <x v="1"/>
    <x v="0"/>
    <x v="4"/>
    <x v="9"/>
    <x v="23"/>
    <x v="21"/>
    <n v="5126.1279999999997"/>
    <x v="21"/>
    <x v="0"/>
  </r>
  <r>
    <x v="1"/>
    <x v="0"/>
    <x v="4"/>
    <x v="10"/>
    <x v="24"/>
    <x v="22"/>
    <n v="224"/>
    <x v="22"/>
    <x v="0"/>
  </r>
  <r>
    <x v="1"/>
    <x v="0"/>
    <x v="4"/>
    <x v="11"/>
    <x v="25"/>
    <x v="23"/>
    <n v="5126.0160000000005"/>
    <x v="23"/>
    <x v="0"/>
  </r>
  <r>
    <x v="1"/>
    <x v="0"/>
    <x v="1"/>
    <x v="12"/>
    <x v="26"/>
    <x v="22"/>
    <n v="224"/>
    <x v="22"/>
    <x v="0"/>
  </r>
  <r>
    <x v="1"/>
    <x v="0"/>
    <x v="5"/>
    <x v="13"/>
    <x v="13"/>
    <x v="25"/>
    <n v="7392"/>
    <x v="25"/>
    <x v="0"/>
  </r>
  <r>
    <x v="1"/>
    <x v="0"/>
    <x v="4"/>
    <x v="14"/>
    <x v="13"/>
    <x v="24"/>
    <n v="5126.576"/>
    <x v="24"/>
    <x v="0"/>
  </r>
  <r>
    <x v="1"/>
    <x v="1"/>
    <x v="0"/>
    <x v="0"/>
    <x v="0"/>
    <x v="24"/>
    <n v="5126.576"/>
    <x v="24"/>
    <x v="0"/>
  </r>
  <r>
    <x v="1"/>
    <x v="1"/>
    <x v="0"/>
    <x v="1"/>
    <x v="1"/>
    <x v="26"/>
    <n v="8960"/>
    <x v="26"/>
    <x v="0"/>
  </r>
  <r>
    <x v="1"/>
    <x v="1"/>
    <x v="1"/>
    <x v="2"/>
    <x v="2"/>
    <x v="20"/>
    <n v="5126.4639999999999"/>
    <x v="20"/>
    <x v="0"/>
  </r>
  <r>
    <x v="1"/>
    <x v="1"/>
    <x v="2"/>
    <x v="3"/>
    <x v="3"/>
    <x v="27"/>
    <n v="6432.72"/>
    <x v="27"/>
    <x v="0"/>
  </r>
  <r>
    <x v="1"/>
    <x v="1"/>
    <x v="3"/>
    <x v="4"/>
    <x v="4"/>
    <x v="17"/>
    <n v="7840"/>
    <x v="17"/>
    <x v="0"/>
  </r>
  <r>
    <x v="1"/>
    <x v="1"/>
    <x v="2"/>
    <x v="5"/>
    <x v="5"/>
    <x v="18"/>
    <n v="5128.0320000000002"/>
    <x v="18"/>
    <x v="0"/>
  </r>
  <r>
    <x v="1"/>
    <x v="1"/>
    <x v="3"/>
    <x v="6"/>
    <x v="6"/>
    <x v="17"/>
    <n v="7840"/>
    <x v="17"/>
    <x v="0"/>
  </r>
  <r>
    <x v="1"/>
    <x v="1"/>
    <x v="1"/>
    <x v="7"/>
    <x v="7"/>
    <x v="19"/>
    <n v="112"/>
    <x v="19"/>
    <x v="0"/>
  </r>
  <r>
    <x v="1"/>
    <x v="1"/>
    <x v="4"/>
    <x v="8"/>
    <x v="8"/>
    <x v="20"/>
    <n v="5126.4639999999999"/>
    <x v="20"/>
    <x v="0"/>
  </r>
  <r>
    <x v="1"/>
    <x v="1"/>
    <x v="4"/>
    <x v="9"/>
    <x v="27"/>
    <x v="21"/>
    <n v="5126.1279999999997"/>
    <x v="21"/>
    <x v="0"/>
  </r>
  <r>
    <x v="1"/>
    <x v="1"/>
    <x v="4"/>
    <x v="10"/>
    <x v="28"/>
    <x v="22"/>
    <n v="224"/>
    <x v="22"/>
    <x v="0"/>
  </r>
  <r>
    <x v="1"/>
    <x v="1"/>
    <x v="4"/>
    <x v="11"/>
    <x v="27"/>
    <x v="23"/>
    <n v="5126.0160000000005"/>
    <x v="23"/>
    <x v="0"/>
  </r>
  <r>
    <x v="1"/>
    <x v="1"/>
    <x v="1"/>
    <x v="12"/>
    <x v="29"/>
    <x v="22"/>
    <n v="224"/>
    <x v="22"/>
    <x v="0"/>
  </r>
  <r>
    <x v="1"/>
    <x v="1"/>
    <x v="4"/>
    <x v="14"/>
    <x v="30"/>
    <x v="24"/>
    <n v="5126.576"/>
    <x v="24"/>
    <x v="0"/>
  </r>
  <r>
    <x v="1"/>
    <x v="1"/>
    <x v="5"/>
    <x v="13"/>
    <x v="29"/>
    <x v="25"/>
    <n v="7392"/>
    <x v="25"/>
    <x v="0"/>
  </r>
  <r>
    <x v="1"/>
    <x v="2"/>
    <x v="0"/>
    <x v="0"/>
    <x v="31"/>
    <x v="24"/>
    <n v="5126.576"/>
    <x v="24"/>
    <x v="0"/>
  </r>
  <r>
    <x v="1"/>
    <x v="2"/>
    <x v="0"/>
    <x v="1"/>
    <x v="32"/>
    <x v="26"/>
    <n v="8960"/>
    <x v="26"/>
    <x v="0"/>
  </r>
  <r>
    <x v="1"/>
    <x v="2"/>
    <x v="1"/>
    <x v="2"/>
    <x v="33"/>
    <x v="20"/>
    <n v="5126.4639999999999"/>
    <x v="20"/>
    <x v="0"/>
  </r>
  <r>
    <x v="1"/>
    <x v="2"/>
    <x v="2"/>
    <x v="3"/>
    <x v="3"/>
    <x v="27"/>
    <n v="6432.72"/>
    <x v="27"/>
    <x v="0"/>
  </r>
  <r>
    <x v="1"/>
    <x v="2"/>
    <x v="3"/>
    <x v="4"/>
    <x v="4"/>
    <x v="17"/>
    <n v="7840"/>
    <x v="17"/>
    <x v="0"/>
  </r>
  <r>
    <x v="1"/>
    <x v="2"/>
    <x v="2"/>
    <x v="5"/>
    <x v="5"/>
    <x v="18"/>
    <n v="5128.0320000000002"/>
    <x v="18"/>
    <x v="0"/>
  </r>
  <r>
    <x v="1"/>
    <x v="2"/>
    <x v="3"/>
    <x v="6"/>
    <x v="6"/>
    <x v="17"/>
    <n v="7840"/>
    <x v="17"/>
    <x v="0"/>
  </r>
  <r>
    <x v="1"/>
    <x v="2"/>
    <x v="1"/>
    <x v="7"/>
    <x v="7"/>
    <x v="19"/>
    <n v="112"/>
    <x v="19"/>
    <x v="0"/>
  </r>
  <r>
    <x v="1"/>
    <x v="2"/>
    <x v="4"/>
    <x v="8"/>
    <x v="8"/>
    <x v="20"/>
    <n v="5126.4639999999999"/>
    <x v="20"/>
    <x v="0"/>
  </r>
  <r>
    <x v="1"/>
    <x v="2"/>
    <x v="4"/>
    <x v="9"/>
    <x v="9"/>
    <x v="21"/>
    <n v="5126.1279999999997"/>
    <x v="21"/>
    <x v="0"/>
  </r>
  <r>
    <x v="1"/>
    <x v="2"/>
    <x v="4"/>
    <x v="10"/>
    <x v="10"/>
    <x v="22"/>
    <n v="224"/>
    <x v="22"/>
    <x v="0"/>
  </r>
  <r>
    <x v="1"/>
    <x v="2"/>
    <x v="4"/>
    <x v="11"/>
    <x v="11"/>
    <x v="23"/>
    <n v="5126.0160000000005"/>
    <x v="23"/>
    <x v="0"/>
  </r>
  <r>
    <x v="1"/>
    <x v="2"/>
    <x v="1"/>
    <x v="12"/>
    <x v="12"/>
    <x v="22"/>
    <n v="224"/>
    <x v="22"/>
    <x v="0"/>
  </r>
  <r>
    <x v="1"/>
    <x v="2"/>
    <x v="4"/>
    <x v="14"/>
    <x v="13"/>
    <x v="24"/>
    <n v="5126.576"/>
    <x v="24"/>
    <x v="0"/>
  </r>
  <r>
    <x v="1"/>
    <x v="2"/>
    <x v="5"/>
    <x v="13"/>
    <x v="14"/>
    <x v="25"/>
    <n v="7392"/>
    <x v="25"/>
    <x v="0"/>
  </r>
  <r>
    <x v="1"/>
    <x v="3"/>
    <x v="0"/>
    <x v="0"/>
    <x v="0"/>
    <x v="24"/>
    <n v="5126.576"/>
    <x v="24"/>
    <x v="0"/>
  </r>
  <r>
    <x v="1"/>
    <x v="3"/>
    <x v="0"/>
    <x v="1"/>
    <x v="1"/>
    <x v="26"/>
    <n v="8960"/>
    <x v="26"/>
    <x v="0"/>
  </r>
  <r>
    <x v="1"/>
    <x v="3"/>
    <x v="1"/>
    <x v="2"/>
    <x v="2"/>
    <x v="20"/>
    <n v="5126.4639999999999"/>
    <x v="20"/>
    <x v="0"/>
  </r>
  <r>
    <x v="1"/>
    <x v="3"/>
    <x v="2"/>
    <x v="3"/>
    <x v="3"/>
    <x v="27"/>
    <n v="6432.72"/>
    <x v="27"/>
    <x v="0"/>
  </r>
  <r>
    <x v="1"/>
    <x v="3"/>
    <x v="3"/>
    <x v="4"/>
    <x v="4"/>
    <x v="17"/>
    <n v="7840"/>
    <x v="17"/>
    <x v="0"/>
  </r>
  <r>
    <x v="1"/>
    <x v="3"/>
    <x v="2"/>
    <x v="5"/>
    <x v="5"/>
    <x v="18"/>
    <n v="5128.0320000000002"/>
    <x v="18"/>
    <x v="0"/>
  </r>
  <r>
    <x v="1"/>
    <x v="3"/>
    <x v="3"/>
    <x v="6"/>
    <x v="6"/>
    <x v="17"/>
    <n v="7840"/>
    <x v="17"/>
    <x v="0"/>
  </r>
  <r>
    <x v="1"/>
    <x v="3"/>
    <x v="1"/>
    <x v="7"/>
    <x v="7"/>
    <x v="19"/>
    <n v="112"/>
    <x v="19"/>
    <x v="0"/>
  </r>
  <r>
    <x v="1"/>
    <x v="3"/>
    <x v="4"/>
    <x v="8"/>
    <x v="8"/>
    <x v="20"/>
    <n v="5126.4639999999999"/>
    <x v="20"/>
    <x v="0"/>
  </r>
  <r>
    <x v="1"/>
    <x v="3"/>
    <x v="4"/>
    <x v="9"/>
    <x v="9"/>
    <x v="21"/>
    <n v="5126.1279999999997"/>
    <x v="21"/>
    <x v="0"/>
  </r>
  <r>
    <x v="1"/>
    <x v="3"/>
    <x v="4"/>
    <x v="10"/>
    <x v="10"/>
    <x v="22"/>
    <n v="224"/>
    <x v="22"/>
    <x v="0"/>
  </r>
  <r>
    <x v="1"/>
    <x v="3"/>
    <x v="4"/>
    <x v="11"/>
    <x v="11"/>
    <x v="23"/>
    <n v="5126.0160000000005"/>
    <x v="23"/>
    <x v="0"/>
  </r>
  <r>
    <x v="1"/>
    <x v="3"/>
    <x v="1"/>
    <x v="12"/>
    <x v="12"/>
    <x v="22"/>
    <n v="224"/>
    <x v="22"/>
    <x v="0"/>
  </r>
  <r>
    <x v="1"/>
    <x v="3"/>
    <x v="4"/>
    <x v="14"/>
    <x v="13"/>
    <x v="24"/>
    <n v="5126.576"/>
    <x v="24"/>
    <x v="0"/>
  </r>
  <r>
    <x v="1"/>
    <x v="3"/>
    <x v="5"/>
    <x v="13"/>
    <x v="14"/>
    <x v="31"/>
    <n v="10296"/>
    <x v="31"/>
    <x v="0"/>
  </r>
  <r>
    <x v="1"/>
    <x v="4"/>
    <x v="0"/>
    <x v="0"/>
    <x v="0"/>
    <x v="0"/>
    <n v="7140.5879999999997"/>
    <x v="0"/>
    <x v="0"/>
  </r>
  <r>
    <x v="1"/>
    <x v="4"/>
    <x v="0"/>
    <x v="1"/>
    <x v="1"/>
    <x v="1"/>
    <n v="12480"/>
    <x v="1"/>
    <x v="0"/>
  </r>
  <r>
    <x v="1"/>
    <x v="4"/>
    <x v="1"/>
    <x v="2"/>
    <x v="2"/>
    <x v="2"/>
    <n v="7140.4319999999989"/>
    <x v="2"/>
    <x v="0"/>
  </r>
  <r>
    <x v="1"/>
    <x v="4"/>
    <x v="2"/>
    <x v="3"/>
    <x v="3"/>
    <x v="3"/>
    <n v="8959.86"/>
    <x v="3"/>
    <x v="0"/>
  </r>
  <r>
    <x v="1"/>
    <x v="4"/>
    <x v="3"/>
    <x v="4"/>
    <x v="4"/>
    <x v="32"/>
    <n v="10920"/>
    <x v="32"/>
    <x v="0"/>
  </r>
  <r>
    <x v="1"/>
    <x v="4"/>
    <x v="2"/>
    <x v="5"/>
    <x v="5"/>
    <x v="33"/>
    <n v="7142.6160000000009"/>
    <x v="33"/>
    <x v="0"/>
  </r>
  <r>
    <x v="1"/>
    <x v="4"/>
    <x v="3"/>
    <x v="6"/>
    <x v="6"/>
    <x v="32"/>
    <n v="10920"/>
    <x v="32"/>
    <x v="0"/>
  </r>
  <r>
    <x v="1"/>
    <x v="4"/>
    <x v="1"/>
    <x v="7"/>
    <x v="7"/>
    <x v="34"/>
    <n v="156"/>
    <x v="34"/>
    <x v="0"/>
  </r>
  <r>
    <x v="1"/>
    <x v="4"/>
    <x v="4"/>
    <x v="8"/>
    <x v="8"/>
    <x v="20"/>
    <n v="5126.4639999999999"/>
    <x v="20"/>
    <x v="0"/>
  </r>
  <r>
    <x v="1"/>
    <x v="4"/>
    <x v="4"/>
    <x v="9"/>
    <x v="9"/>
    <x v="21"/>
    <n v="5126.1279999999997"/>
    <x v="21"/>
    <x v="0"/>
  </r>
  <r>
    <x v="1"/>
    <x v="4"/>
    <x v="4"/>
    <x v="10"/>
    <x v="10"/>
    <x v="22"/>
    <n v="224"/>
    <x v="22"/>
    <x v="0"/>
  </r>
  <r>
    <x v="1"/>
    <x v="4"/>
    <x v="4"/>
    <x v="11"/>
    <x v="11"/>
    <x v="23"/>
    <n v="5126.0160000000005"/>
    <x v="23"/>
    <x v="0"/>
  </r>
  <r>
    <x v="1"/>
    <x v="4"/>
    <x v="1"/>
    <x v="12"/>
    <x v="12"/>
    <x v="22"/>
    <n v="224"/>
    <x v="22"/>
    <x v="0"/>
  </r>
  <r>
    <x v="1"/>
    <x v="4"/>
    <x v="4"/>
    <x v="14"/>
    <x v="13"/>
    <x v="24"/>
    <n v="5126.576"/>
    <x v="24"/>
    <x v="0"/>
  </r>
  <r>
    <x v="1"/>
    <x v="4"/>
    <x v="5"/>
    <x v="13"/>
    <x v="14"/>
    <x v="25"/>
    <n v="7392"/>
    <x v="25"/>
    <x v="0"/>
  </r>
  <r>
    <x v="1"/>
    <x v="5"/>
    <x v="0"/>
    <x v="0"/>
    <x v="0"/>
    <x v="24"/>
    <n v="5126.576"/>
    <x v="24"/>
    <x v="0"/>
  </r>
  <r>
    <x v="1"/>
    <x v="5"/>
    <x v="0"/>
    <x v="1"/>
    <x v="1"/>
    <x v="26"/>
    <n v="8960"/>
    <x v="26"/>
    <x v="0"/>
  </r>
  <r>
    <x v="1"/>
    <x v="5"/>
    <x v="1"/>
    <x v="2"/>
    <x v="2"/>
    <x v="20"/>
    <n v="5126.4639999999999"/>
    <x v="20"/>
    <x v="0"/>
  </r>
  <r>
    <x v="1"/>
    <x v="5"/>
    <x v="2"/>
    <x v="3"/>
    <x v="3"/>
    <x v="27"/>
    <n v="6432.72"/>
    <x v="27"/>
    <x v="0"/>
  </r>
  <r>
    <x v="1"/>
    <x v="5"/>
    <x v="3"/>
    <x v="4"/>
    <x v="4"/>
    <x v="17"/>
    <n v="7840"/>
    <x v="17"/>
    <x v="0"/>
  </r>
  <r>
    <x v="1"/>
    <x v="5"/>
    <x v="2"/>
    <x v="5"/>
    <x v="5"/>
    <x v="18"/>
    <n v="5128.0320000000002"/>
    <x v="18"/>
    <x v="0"/>
  </r>
  <r>
    <x v="1"/>
    <x v="5"/>
    <x v="3"/>
    <x v="6"/>
    <x v="6"/>
    <x v="17"/>
    <n v="7840"/>
    <x v="17"/>
    <x v="0"/>
  </r>
  <r>
    <x v="1"/>
    <x v="5"/>
    <x v="1"/>
    <x v="7"/>
    <x v="7"/>
    <x v="19"/>
    <n v="112"/>
    <x v="19"/>
    <x v="0"/>
  </r>
  <r>
    <x v="1"/>
    <x v="5"/>
    <x v="4"/>
    <x v="8"/>
    <x v="8"/>
    <x v="20"/>
    <n v="5126.4639999999999"/>
    <x v="20"/>
    <x v="0"/>
  </r>
  <r>
    <x v="1"/>
    <x v="5"/>
    <x v="4"/>
    <x v="9"/>
    <x v="34"/>
    <x v="21"/>
    <n v="5126.1279999999997"/>
    <x v="21"/>
    <x v="0"/>
  </r>
  <r>
    <x v="1"/>
    <x v="5"/>
    <x v="4"/>
    <x v="10"/>
    <x v="35"/>
    <x v="22"/>
    <n v="224"/>
    <x v="22"/>
    <x v="0"/>
  </r>
  <r>
    <x v="1"/>
    <x v="5"/>
    <x v="4"/>
    <x v="11"/>
    <x v="36"/>
    <x v="23"/>
    <n v="5126.0160000000005"/>
    <x v="23"/>
    <x v="0"/>
  </r>
  <r>
    <x v="1"/>
    <x v="5"/>
    <x v="1"/>
    <x v="12"/>
    <x v="35"/>
    <x v="22"/>
    <n v="224"/>
    <x v="22"/>
    <x v="0"/>
  </r>
  <r>
    <x v="1"/>
    <x v="5"/>
    <x v="5"/>
    <x v="13"/>
    <x v="37"/>
    <x v="25"/>
    <n v="7392"/>
    <x v="25"/>
    <x v="0"/>
  </r>
  <r>
    <x v="1"/>
    <x v="5"/>
    <x v="4"/>
    <x v="14"/>
    <x v="38"/>
    <x v="24"/>
    <n v="5126.576"/>
    <x v="24"/>
    <x v="0"/>
  </r>
  <r>
    <x v="1"/>
    <x v="6"/>
    <x v="0"/>
    <x v="0"/>
    <x v="38"/>
    <x v="24"/>
    <n v="5126.576"/>
    <x v="24"/>
    <x v="0"/>
  </r>
  <r>
    <x v="1"/>
    <x v="6"/>
    <x v="0"/>
    <x v="1"/>
    <x v="39"/>
    <x v="26"/>
    <n v="8960"/>
    <x v="26"/>
    <x v="0"/>
  </r>
  <r>
    <x v="1"/>
    <x v="6"/>
    <x v="1"/>
    <x v="2"/>
    <x v="40"/>
    <x v="20"/>
    <n v="5126.4639999999999"/>
    <x v="20"/>
    <x v="0"/>
  </r>
  <r>
    <x v="1"/>
    <x v="6"/>
    <x v="2"/>
    <x v="3"/>
    <x v="3"/>
    <x v="27"/>
    <n v="6432.72"/>
    <x v="27"/>
    <x v="0"/>
  </r>
  <r>
    <x v="1"/>
    <x v="6"/>
    <x v="3"/>
    <x v="4"/>
    <x v="4"/>
    <x v="17"/>
    <n v="7840"/>
    <x v="17"/>
    <x v="0"/>
  </r>
  <r>
    <x v="1"/>
    <x v="6"/>
    <x v="2"/>
    <x v="5"/>
    <x v="5"/>
    <x v="18"/>
    <n v="5128.0320000000002"/>
    <x v="18"/>
    <x v="0"/>
  </r>
  <r>
    <x v="1"/>
    <x v="6"/>
    <x v="3"/>
    <x v="6"/>
    <x v="6"/>
    <x v="17"/>
    <n v="7840"/>
    <x v="17"/>
    <x v="0"/>
  </r>
  <r>
    <x v="1"/>
    <x v="6"/>
    <x v="1"/>
    <x v="7"/>
    <x v="7"/>
    <x v="19"/>
    <n v="112"/>
    <x v="19"/>
    <x v="0"/>
  </r>
  <r>
    <x v="1"/>
    <x v="6"/>
    <x v="4"/>
    <x v="8"/>
    <x v="8"/>
    <x v="20"/>
    <n v="5126.4639999999999"/>
    <x v="20"/>
    <x v="0"/>
  </r>
  <r>
    <x v="1"/>
    <x v="6"/>
    <x v="4"/>
    <x v="9"/>
    <x v="9"/>
    <x v="21"/>
    <n v="5126.1279999999997"/>
    <x v="21"/>
    <x v="0"/>
  </r>
  <r>
    <x v="1"/>
    <x v="6"/>
    <x v="4"/>
    <x v="10"/>
    <x v="10"/>
    <x v="22"/>
    <n v="224"/>
    <x v="22"/>
    <x v="0"/>
  </r>
  <r>
    <x v="1"/>
    <x v="6"/>
    <x v="4"/>
    <x v="11"/>
    <x v="11"/>
    <x v="23"/>
    <n v="5126.0160000000005"/>
    <x v="23"/>
    <x v="0"/>
  </r>
  <r>
    <x v="1"/>
    <x v="6"/>
    <x v="1"/>
    <x v="12"/>
    <x v="12"/>
    <x v="22"/>
    <n v="224"/>
    <x v="22"/>
    <x v="0"/>
  </r>
  <r>
    <x v="1"/>
    <x v="6"/>
    <x v="4"/>
    <x v="14"/>
    <x v="13"/>
    <x v="24"/>
    <n v="5126.576"/>
    <x v="24"/>
    <x v="0"/>
  </r>
  <r>
    <x v="1"/>
    <x v="6"/>
    <x v="5"/>
    <x v="13"/>
    <x v="14"/>
    <x v="25"/>
    <n v="7392"/>
    <x v="25"/>
    <x v="0"/>
  </r>
  <r>
    <x v="1"/>
    <x v="7"/>
    <x v="0"/>
    <x v="0"/>
    <x v="0"/>
    <x v="24"/>
    <n v="5126.576"/>
    <x v="24"/>
    <x v="0"/>
  </r>
  <r>
    <x v="1"/>
    <x v="7"/>
    <x v="0"/>
    <x v="1"/>
    <x v="1"/>
    <x v="26"/>
    <n v="8960"/>
    <x v="26"/>
    <x v="0"/>
  </r>
  <r>
    <x v="1"/>
    <x v="7"/>
    <x v="1"/>
    <x v="2"/>
    <x v="2"/>
    <x v="20"/>
    <n v="5126.4639999999999"/>
    <x v="20"/>
    <x v="0"/>
  </r>
  <r>
    <x v="1"/>
    <x v="7"/>
    <x v="2"/>
    <x v="3"/>
    <x v="3"/>
    <x v="27"/>
    <n v="6432.72"/>
    <x v="27"/>
    <x v="0"/>
  </r>
  <r>
    <x v="1"/>
    <x v="7"/>
    <x v="3"/>
    <x v="4"/>
    <x v="4"/>
    <x v="17"/>
    <n v="7840"/>
    <x v="17"/>
    <x v="0"/>
  </r>
  <r>
    <x v="1"/>
    <x v="7"/>
    <x v="2"/>
    <x v="5"/>
    <x v="5"/>
    <x v="29"/>
    <n v="5128.0320000000002"/>
    <x v="29"/>
    <x v="0"/>
  </r>
  <r>
    <x v="1"/>
    <x v="7"/>
    <x v="3"/>
    <x v="6"/>
    <x v="6"/>
    <x v="4"/>
    <n v="7840"/>
    <x v="4"/>
    <x v="0"/>
  </r>
  <r>
    <x v="1"/>
    <x v="7"/>
    <x v="1"/>
    <x v="7"/>
    <x v="7"/>
    <x v="30"/>
    <n v="112"/>
    <x v="30"/>
    <x v="0"/>
  </r>
  <r>
    <x v="1"/>
    <x v="7"/>
    <x v="4"/>
    <x v="8"/>
    <x v="8"/>
    <x v="15"/>
    <n v="5126.4639999999999"/>
    <x v="15"/>
    <x v="0"/>
  </r>
  <r>
    <x v="1"/>
    <x v="7"/>
    <x v="4"/>
    <x v="9"/>
    <x v="9"/>
    <x v="35"/>
    <n v="5126.1279999999997"/>
    <x v="35"/>
    <x v="0"/>
  </r>
  <r>
    <x v="1"/>
    <x v="7"/>
    <x v="4"/>
    <x v="10"/>
    <x v="10"/>
    <x v="36"/>
    <n v="224"/>
    <x v="36"/>
    <x v="0"/>
  </r>
  <r>
    <x v="1"/>
    <x v="7"/>
    <x v="4"/>
    <x v="11"/>
    <x v="11"/>
    <x v="37"/>
    <n v="5126.0160000000005"/>
    <x v="37"/>
    <x v="0"/>
  </r>
  <r>
    <x v="1"/>
    <x v="7"/>
    <x v="1"/>
    <x v="12"/>
    <x v="12"/>
    <x v="36"/>
    <n v="224"/>
    <x v="36"/>
    <x v="1"/>
  </r>
  <r>
    <x v="1"/>
    <x v="7"/>
    <x v="4"/>
    <x v="14"/>
    <x v="13"/>
    <x v="38"/>
    <n v="5126.576"/>
    <x v="38"/>
    <x v="1"/>
  </r>
  <r>
    <x v="1"/>
    <x v="7"/>
    <x v="5"/>
    <x v="13"/>
    <x v="14"/>
    <x v="39"/>
    <n v="7392"/>
    <x v="39"/>
    <x v="1"/>
  </r>
  <r>
    <x v="1"/>
    <x v="8"/>
    <x v="0"/>
    <x v="0"/>
    <x v="0"/>
    <x v="38"/>
    <n v="5126.576"/>
    <x v="38"/>
    <x v="1"/>
  </r>
  <r>
    <x v="1"/>
    <x v="8"/>
    <x v="0"/>
    <x v="1"/>
    <x v="1"/>
    <x v="14"/>
    <n v="8960"/>
    <x v="14"/>
    <x v="1"/>
  </r>
  <r>
    <x v="1"/>
    <x v="8"/>
    <x v="1"/>
    <x v="2"/>
    <x v="2"/>
    <x v="15"/>
    <n v="5126.4639999999999"/>
    <x v="15"/>
    <x v="1"/>
  </r>
  <r>
    <x v="1"/>
    <x v="8"/>
    <x v="2"/>
    <x v="3"/>
    <x v="3"/>
    <x v="16"/>
    <n v="6432.72"/>
    <x v="16"/>
    <x v="1"/>
  </r>
  <r>
    <x v="1"/>
    <x v="8"/>
    <x v="3"/>
    <x v="4"/>
    <x v="4"/>
    <x v="4"/>
    <n v="7840"/>
    <x v="4"/>
    <x v="1"/>
  </r>
  <r>
    <x v="1"/>
    <x v="8"/>
    <x v="2"/>
    <x v="5"/>
    <x v="5"/>
    <x v="29"/>
    <n v="5128.0320000000002"/>
    <x v="29"/>
    <x v="1"/>
  </r>
  <r>
    <x v="1"/>
    <x v="8"/>
    <x v="3"/>
    <x v="6"/>
    <x v="6"/>
    <x v="4"/>
    <n v="7840"/>
    <x v="4"/>
    <x v="1"/>
  </r>
  <r>
    <x v="1"/>
    <x v="8"/>
    <x v="1"/>
    <x v="7"/>
    <x v="7"/>
    <x v="30"/>
    <n v="112"/>
    <x v="30"/>
    <x v="1"/>
  </r>
  <r>
    <x v="1"/>
    <x v="8"/>
    <x v="4"/>
    <x v="8"/>
    <x v="8"/>
    <x v="15"/>
    <n v="5126.4639999999999"/>
    <x v="15"/>
    <x v="1"/>
  </r>
  <r>
    <x v="1"/>
    <x v="8"/>
    <x v="4"/>
    <x v="9"/>
    <x v="9"/>
    <x v="21"/>
    <n v="5126.1279999999997"/>
    <x v="21"/>
    <x v="1"/>
  </r>
  <r>
    <x v="1"/>
    <x v="8"/>
    <x v="4"/>
    <x v="10"/>
    <x v="10"/>
    <x v="22"/>
    <n v="224"/>
    <x v="22"/>
    <x v="1"/>
  </r>
  <r>
    <x v="1"/>
    <x v="8"/>
    <x v="4"/>
    <x v="11"/>
    <x v="11"/>
    <x v="23"/>
    <n v="5126.0160000000005"/>
    <x v="23"/>
    <x v="1"/>
  </r>
  <r>
    <x v="1"/>
    <x v="8"/>
    <x v="1"/>
    <x v="12"/>
    <x v="12"/>
    <x v="22"/>
    <n v="224"/>
    <x v="22"/>
    <x v="1"/>
  </r>
  <r>
    <x v="1"/>
    <x v="8"/>
    <x v="4"/>
    <x v="14"/>
    <x v="13"/>
    <x v="24"/>
    <n v="5126.576"/>
    <x v="24"/>
    <x v="1"/>
  </r>
  <r>
    <x v="1"/>
    <x v="8"/>
    <x v="5"/>
    <x v="13"/>
    <x v="14"/>
    <x v="25"/>
    <n v="7392"/>
    <x v="25"/>
    <x v="1"/>
  </r>
  <r>
    <x v="1"/>
    <x v="9"/>
    <x v="0"/>
    <x v="0"/>
    <x v="0"/>
    <x v="24"/>
    <n v="5126.576"/>
    <x v="24"/>
    <x v="1"/>
  </r>
  <r>
    <x v="1"/>
    <x v="9"/>
    <x v="0"/>
    <x v="1"/>
    <x v="1"/>
    <x v="26"/>
    <n v="8960"/>
    <x v="26"/>
    <x v="1"/>
  </r>
  <r>
    <x v="1"/>
    <x v="9"/>
    <x v="1"/>
    <x v="2"/>
    <x v="2"/>
    <x v="20"/>
    <n v="5126.4639999999999"/>
    <x v="20"/>
    <x v="1"/>
  </r>
  <r>
    <x v="1"/>
    <x v="9"/>
    <x v="2"/>
    <x v="3"/>
    <x v="3"/>
    <x v="27"/>
    <n v="6432.72"/>
    <x v="27"/>
    <x v="1"/>
  </r>
  <r>
    <x v="1"/>
    <x v="9"/>
    <x v="3"/>
    <x v="4"/>
    <x v="4"/>
    <x v="17"/>
    <n v="7840"/>
    <x v="17"/>
    <x v="1"/>
  </r>
  <r>
    <x v="1"/>
    <x v="9"/>
    <x v="2"/>
    <x v="5"/>
    <x v="5"/>
    <x v="18"/>
    <n v="5128.0320000000002"/>
    <x v="18"/>
    <x v="0"/>
  </r>
  <r>
    <x v="1"/>
    <x v="9"/>
    <x v="3"/>
    <x v="6"/>
    <x v="6"/>
    <x v="17"/>
    <n v="7840"/>
    <x v="17"/>
    <x v="0"/>
  </r>
  <r>
    <x v="1"/>
    <x v="9"/>
    <x v="1"/>
    <x v="7"/>
    <x v="7"/>
    <x v="19"/>
    <n v="112"/>
    <x v="19"/>
    <x v="0"/>
  </r>
  <r>
    <x v="1"/>
    <x v="9"/>
    <x v="4"/>
    <x v="8"/>
    <x v="8"/>
    <x v="20"/>
    <n v="5126.4639999999999"/>
    <x v="20"/>
    <x v="0"/>
  </r>
  <r>
    <x v="1"/>
    <x v="9"/>
    <x v="4"/>
    <x v="9"/>
    <x v="9"/>
    <x v="21"/>
    <n v="5126.1279999999997"/>
    <x v="21"/>
    <x v="0"/>
  </r>
  <r>
    <x v="1"/>
    <x v="9"/>
    <x v="4"/>
    <x v="10"/>
    <x v="10"/>
    <x v="22"/>
    <n v="224"/>
    <x v="22"/>
    <x v="0"/>
  </r>
  <r>
    <x v="1"/>
    <x v="9"/>
    <x v="4"/>
    <x v="11"/>
    <x v="11"/>
    <x v="23"/>
    <n v="5126.0160000000005"/>
    <x v="23"/>
    <x v="0"/>
  </r>
  <r>
    <x v="1"/>
    <x v="9"/>
    <x v="1"/>
    <x v="12"/>
    <x v="12"/>
    <x v="22"/>
    <n v="224"/>
    <x v="22"/>
    <x v="0"/>
  </r>
  <r>
    <x v="1"/>
    <x v="9"/>
    <x v="4"/>
    <x v="14"/>
    <x v="13"/>
    <x v="24"/>
    <n v="5126.576"/>
    <x v="24"/>
    <x v="0"/>
  </r>
  <r>
    <x v="1"/>
    <x v="9"/>
    <x v="5"/>
    <x v="13"/>
    <x v="14"/>
    <x v="25"/>
    <n v="7392"/>
    <x v="25"/>
    <x v="0"/>
  </r>
  <r>
    <x v="1"/>
    <x v="10"/>
    <x v="0"/>
    <x v="0"/>
    <x v="0"/>
    <x v="24"/>
    <n v="5126.576"/>
    <x v="24"/>
    <x v="0"/>
  </r>
  <r>
    <x v="1"/>
    <x v="10"/>
    <x v="0"/>
    <x v="1"/>
    <x v="1"/>
    <x v="26"/>
    <n v="8960"/>
    <x v="26"/>
    <x v="0"/>
  </r>
  <r>
    <x v="1"/>
    <x v="10"/>
    <x v="1"/>
    <x v="2"/>
    <x v="2"/>
    <x v="20"/>
    <n v="5126.4639999999999"/>
    <x v="20"/>
    <x v="0"/>
  </r>
  <r>
    <x v="1"/>
    <x v="10"/>
    <x v="2"/>
    <x v="3"/>
    <x v="3"/>
    <x v="27"/>
    <n v="6432.72"/>
    <x v="27"/>
    <x v="0"/>
  </r>
  <r>
    <x v="1"/>
    <x v="10"/>
    <x v="3"/>
    <x v="4"/>
    <x v="4"/>
    <x v="17"/>
    <n v="7840"/>
    <x v="17"/>
    <x v="0"/>
  </r>
  <r>
    <x v="1"/>
    <x v="10"/>
    <x v="2"/>
    <x v="5"/>
    <x v="5"/>
    <x v="18"/>
    <n v="5128.0320000000002"/>
    <x v="18"/>
    <x v="0"/>
  </r>
  <r>
    <x v="1"/>
    <x v="10"/>
    <x v="3"/>
    <x v="6"/>
    <x v="6"/>
    <x v="17"/>
    <n v="7840"/>
    <x v="17"/>
    <x v="0"/>
  </r>
  <r>
    <x v="1"/>
    <x v="10"/>
    <x v="1"/>
    <x v="7"/>
    <x v="7"/>
    <x v="19"/>
    <n v="112"/>
    <x v="19"/>
    <x v="0"/>
  </r>
  <r>
    <x v="1"/>
    <x v="10"/>
    <x v="4"/>
    <x v="8"/>
    <x v="8"/>
    <x v="20"/>
    <n v="5126.4639999999999"/>
    <x v="20"/>
    <x v="0"/>
  </r>
  <r>
    <x v="1"/>
    <x v="10"/>
    <x v="4"/>
    <x v="9"/>
    <x v="9"/>
    <x v="21"/>
    <n v="5126.1279999999997"/>
    <x v="21"/>
    <x v="0"/>
  </r>
  <r>
    <x v="1"/>
    <x v="10"/>
    <x v="4"/>
    <x v="10"/>
    <x v="10"/>
    <x v="22"/>
    <n v="224"/>
    <x v="22"/>
    <x v="0"/>
  </r>
  <r>
    <x v="1"/>
    <x v="10"/>
    <x v="4"/>
    <x v="11"/>
    <x v="11"/>
    <x v="10"/>
    <n v="5126.0160000000005"/>
    <x v="10"/>
    <x v="0"/>
  </r>
  <r>
    <x v="1"/>
    <x v="10"/>
    <x v="1"/>
    <x v="12"/>
    <x v="12"/>
    <x v="9"/>
    <n v="224"/>
    <x v="9"/>
    <x v="0"/>
  </r>
  <r>
    <x v="1"/>
    <x v="10"/>
    <x v="4"/>
    <x v="14"/>
    <x v="13"/>
    <x v="0"/>
    <n v="5126.576"/>
    <x v="0"/>
    <x v="0"/>
  </r>
  <r>
    <x v="1"/>
    <x v="10"/>
    <x v="5"/>
    <x v="13"/>
    <x v="14"/>
    <x v="31"/>
    <n v="7392"/>
    <x v="31"/>
    <x v="0"/>
  </r>
  <r>
    <x v="1"/>
    <x v="11"/>
    <x v="0"/>
    <x v="0"/>
    <x v="0"/>
    <x v="24"/>
    <n v="5126.576"/>
    <x v="24"/>
    <x v="0"/>
  </r>
  <r>
    <x v="1"/>
    <x v="11"/>
    <x v="0"/>
    <x v="1"/>
    <x v="1"/>
    <x v="26"/>
    <n v="8960"/>
    <x v="26"/>
    <x v="0"/>
  </r>
  <r>
    <x v="1"/>
    <x v="11"/>
    <x v="1"/>
    <x v="2"/>
    <x v="2"/>
    <x v="20"/>
    <n v="5126.4639999999999"/>
    <x v="20"/>
    <x v="0"/>
  </r>
  <r>
    <x v="1"/>
    <x v="11"/>
    <x v="2"/>
    <x v="3"/>
    <x v="3"/>
    <x v="27"/>
    <n v="6432.72"/>
    <x v="27"/>
    <x v="0"/>
  </r>
  <r>
    <x v="1"/>
    <x v="11"/>
    <x v="3"/>
    <x v="4"/>
    <x v="4"/>
    <x v="17"/>
    <n v="7840"/>
    <x v="17"/>
    <x v="0"/>
  </r>
  <r>
    <x v="1"/>
    <x v="11"/>
    <x v="2"/>
    <x v="5"/>
    <x v="5"/>
    <x v="18"/>
    <n v="5128.0320000000002"/>
    <x v="18"/>
    <x v="0"/>
  </r>
  <r>
    <x v="1"/>
    <x v="11"/>
    <x v="3"/>
    <x v="6"/>
    <x v="6"/>
    <x v="17"/>
    <n v="7840"/>
    <x v="17"/>
    <x v="0"/>
  </r>
  <r>
    <x v="1"/>
    <x v="11"/>
    <x v="1"/>
    <x v="7"/>
    <x v="7"/>
    <x v="19"/>
    <n v="112"/>
    <x v="19"/>
    <x v="0"/>
  </r>
  <r>
    <x v="1"/>
    <x v="11"/>
    <x v="4"/>
    <x v="8"/>
    <x v="8"/>
    <x v="20"/>
    <n v="5126.4639999999999"/>
    <x v="20"/>
    <x v="0"/>
  </r>
  <r>
    <x v="1"/>
    <x v="11"/>
    <x v="4"/>
    <x v="9"/>
    <x v="9"/>
    <x v="21"/>
    <n v="5126.1279999999997"/>
    <x v="21"/>
    <x v="0"/>
  </r>
  <r>
    <x v="1"/>
    <x v="11"/>
    <x v="4"/>
    <x v="10"/>
    <x v="10"/>
    <x v="22"/>
    <n v="224"/>
    <x v="22"/>
    <x v="0"/>
  </r>
  <r>
    <x v="1"/>
    <x v="11"/>
    <x v="4"/>
    <x v="11"/>
    <x v="11"/>
    <x v="23"/>
    <n v="5126.0160000000005"/>
    <x v="23"/>
    <x v="0"/>
  </r>
  <r>
    <x v="1"/>
    <x v="11"/>
    <x v="1"/>
    <x v="12"/>
    <x v="12"/>
    <x v="22"/>
    <n v="224"/>
    <x v="22"/>
    <x v="0"/>
  </r>
  <r>
    <x v="1"/>
    <x v="11"/>
    <x v="4"/>
    <x v="14"/>
    <x v="13"/>
    <x v="24"/>
    <n v="5126.576"/>
    <x v="24"/>
    <x v="0"/>
  </r>
  <r>
    <x v="1"/>
    <x v="11"/>
    <x v="5"/>
    <x v="13"/>
    <x v="14"/>
    <x v="25"/>
    <n v="7392"/>
    <x v="25"/>
    <x v="0"/>
  </r>
  <r>
    <x v="2"/>
    <x v="0"/>
    <x v="0"/>
    <x v="0"/>
    <x v="0"/>
    <x v="0"/>
    <n v="5126.576"/>
    <x v="0"/>
    <x v="0"/>
  </r>
  <r>
    <x v="2"/>
    <x v="0"/>
    <x v="0"/>
    <x v="1"/>
    <x v="1"/>
    <x v="1"/>
    <n v="8960"/>
    <x v="1"/>
    <x v="0"/>
  </r>
  <r>
    <x v="2"/>
    <x v="0"/>
    <x v="1"/>
    <x v="2"/>
    <x v="2"/>
    <x v="2"/>
    <n v="5126.4639999999999"/>
    <x v="2"/>
    <x v="1"/>
  </r>
  <r>
    <x v="2"/>
    <x v="0"/>
    <x v="2"/>
    <x v="3"/>
    <x v="3"/>
    <x v="3"/>
    <n v="6432.72"/>
    <x v="3"/>
    <x v="1"/>
  </r>
  <r>
    <x v="2"/>
    <x v="0"/>
    <x v="3"/>
    <x v="4"/>
    <x v="4"/>
    <x v="32"/>
    <n v="7840"/>
    <x v="32"/>
    <x v="1"/>
  </r>
  <r>
    <x v="2"/>
    <x v="0"/>
    <x v="2"/>
    <x v="5"/>
    <x v="5"/>
    <x v="33"/>
    <n v="5128.0320000000002"/>
    <x v="33"/>
    <x v="1"/>
  </r>
  <r>
    <x v="2"/>
    <x v="0"/>
    <x v="3"/>
    <x v="6"/>
    <x v="6"/>
    <x v="32"/>
    <n v="7840"/>
    <x v="32"/>
    <x v="1"/>
  </r>
  <r>
    <x v="2"/>
    <x v="0"/>
    <x v="1"/>
    <x v="7"/>
    <x v="7"/>
    <x v="34"/>
    <n v="112"/>
    <x v="34"/>
    <x v="1"/>
  </r>
  <r>
    <x v="2"/>
    <x v="0"/>
    <x v="4"/>
    <x v="8"/>
    <x v="8"/>
    <x v="40"/>
    <n v="5126.4639999999999"/>
    <x v="40"/>
    <x v="1"/>
  </r>
  <r>
    <x v="2"/>
    <x v="0"/>
    <x v="4"/>
    <x v="9"/>
    <x v="9"/>
    <x v="41"/>
    <n v="5126.1279999999997"/>
    <x v="41"/>
    <x v="1"/>
  </r>
  <r>
    <x v="2"/>
    <x v="0"/>
    <x v="4"/>
    <x v="10"/>
    <x v="10"/>
    <x v="19"/>
    <n v="224"/>
    <x v="19"/>
    <x v="1"/>
  </r>
  <r>
    <x v="2"/>
    <x v="0"/>
    <x v="4"/>
    <x v="11"/>
    <x v="11"/>
    <x v="42"/>
    <n v="5126.0160000000005"/>
    <x v="42"/>
    <x v="1"/>
  </r>
  <r>
    <x v="2"/>
    <x v="0"/>
    <x v="1"/>
    <x v="12"/>
    <x v="12"/>
    <x v="22"/>
    <n v="224"/>
    <x v="22"/>
    <x v="1"/>
  </r>
  <r>
    <x v="2"/>
    <x v="0"/>
    <x v="5"/>
    <x v="13"/>
    <x v="13"/>
    <x v="24"/>
    <n v="7392"/>
    <x v="24"/>
    <x v="1"/>
  </r>
  <r>
    <x v="2"/>
    <x v="0"/>
    <x v="4"/>
    <x v="14"/>
    <x v="13"/>
    <x v="43"/>
    <n v="5126.576"/>
    <x v="43"/>
    <x v="1"/>
  </r>
  <r>
    <x v="2"/>
    <x v="1"/>
    <x v="0"/>
    <x v="0"/>
    <x v="0"/>
    <x v="24"/>
    <n v="5126.576"/>
    <x v="24"/>
    <x v="1"/>
  </r>
  <r>
    <x v="2"/>
    <x v="1"/>
    <x v="0"/>
    <x v="1"/>
    <x v="1"/>
    <x v="26"/>
    <n v="8960"/>
    <x v="26"/>
    <x v="1"/>
  </r>
  <r>
    <x v="2"/>
    <x v="1"/>
    <x v="1"/>
    <x v="2"/>
    <x v="2"/>
    <x v="20"/>
    <n v="5126.4639999999999"/>
    <x v="20"/>
    <x v="1"/>
  </r>
  <r>
    <x v="2"/>
    <x v="1"/>
    <x v="2"/>
    <x v="3"/>
    <x v="3"/>
    <x v="27"/>
    <n v="6432.72"/>
    <x v="27"/>
    <x v="1"/>
  </r>
  <r>
    <x v="2"/>
    <x v="1"/>
    <x v="3"/>
    <x v="4"/>
    <x v="4"/>
    <x v="17"/>
    <n v="7840"/>
    <x v="17"/>
    <x v="1"/>
  </r>
  <r>
    <x v="2"/>
    <x v="1"/>
    <x v="2"/>
    <x v="5"/>
    <x v="5"/>
    <x v="18"/>
    <n v="5128.0320000000002"/>
    <x v="18"/>
    <x v="1"/>
  </r>
  <r>
    <x v="2"/>
    <x v="1"/>
    <x v="3"/>
    <x v="6"/>
    <x v="6"/>
    <x v="17"/>
    <n v="7840"/>
    <x v="17"/>
    <x v="1"/>
  </r>
  <r>
    <x v="2"/>
    <x v="1"/>
    <x v="1"/>
    <x v="7"/>
    <x v="7"/>
    <x v="19"/>
    <n v="112"/>
    <x v="19"/>
    <x v="1"/>
  </r>
  <r>
    <x v="2"/>
    <x v="1"/>
    <x v="4"/>
    <x v="8"/>
    <x v="8"/>
    <x v="40"/>
    <n v="5126.4639999999999"/>
    <x v="40"/>
    <x v="1"/>
  </r>
  <r>
    <x v="2"/>
    <x v="1"/>
    <x v="4"/>
    <x v="9"/>
    <x v="9"/>
    <x v="41"/>
    <n v="5126.1279999999997"/>
    <x v="41"/>
    <x v="1"/>
  </r>
  <r>
    <x v="2"/>
    <x v="1"/>
    <x v="4"/>
    <x v="10"/>
    <x v="10"/>
    <x v="19"/>
    <n v="224"/>
    <x v="19"/>
    <x v="1"/>
  </r>
  <r>
    <x v="2"/>
    <x v="1"/>
    <x v="4"/>
    <x v="11"/>
    <x v="11"/>
    <x v="42"/>
    <n v="5126.0160000000005"/>
    <x v="42"/>
    <x v="1"/>
  </r>
  <r>
    <x v="2"/>
    <x v="1"/>
    <x v="1"/>
    <x v="12"/>
    <x v="12"/>
    <x v="22"/>
    <n v="224"/>
    <x v="22"/>
    <x v="0"/>
  </r>
  <r>
    <x v="2"/>
    <x v="1"/>
    <x v="4"/>
    <x v="14"/>
    <x v="13"/>
    <x v="43"/>
    <n v="5126.576"/>
    <x v="43"/>
    <x v="0"/>
  </r>
  <r>
    <x v="2"/>
    <x v="1"/>
    <x v="5"/>
    <x v="13"/>
    <x v="14"/>
    <x v="25"/>
    <n v="7392"/>
    <x v="25"/>
    <x v="0"/>
  </r>
  <r>
    <x v="2"/>
    <x v="2"/>
    <x v="0"/>
    <x v="0"/>
    <x v="0"/>
    <x v="24"/>
    <n v="5126.576"/>
    <x v="24"/>
    <x v="0"/>
  </r>
  <r>
    <x v="2"/>
    <x v="2"/>
    <x v="0"/>
    <x v="1"/>
    <x v="1"/>
    <x v="26"/>
    <n v="8960"/>
    <x v="26"/>
    <x v="0"/>
  </r>
  <r>
    <x v="2"/>
    <x v="2"/>
    <x v="1"/>
    <x v="2"/>
    <x v="2"/>
    <x v="20"/>
    <n v="5126.4639999999999"/>
    <x v="20"/>
    <x v="0"/>
  </r>
  <r>
    <x v="2"/>
    <x v="2"/>
    <x v="2"/>
    <x v="3"/>
    <x v="3"/>
    <x v="27"/>
    <n v="6432.72"/>
    <x v="27"/>
    <x v="0"/>
  </r>
  <r>
    <x v="2"/>
    <x v="2"/>
    <x v="3"/>
    <x v="4"/>
    <x v="4"/>
    <x v="17"/>
    <n v="7840"/>
    <x v="17"/>
    <x v="0"/>
  </r>
  <r>
    <x v="2"/>
    <x v="2"/>
    <x v="2"/>
    <x v="5"/>
    <x v="5"/>
    <x v="18"/>
    <n v="5128.0320000000002"/>
    <x v="18"/>
    <x v="0"/>
  </r>
  <r>
    <x v="2"/>
    <x v="2"/>
    <x v="3"/>
    <x v="6"/>
    <x v="6"/>
    <x v="17"/>
    <n v="7840"/>
    <x v="17"/>
    <x v="0"/>
  </r>
  <r>
    <x v="2"/>
    <x v="2"/>
    <x v="1"/>
    <x v="7"/>
    <x v="7"/>
    <x v="19"/>
    <n v="112"/>
    <x v="19"/>
    <x v="0"/>
  </r>
  <r>
    <x v="2"/>
    <x v="2"/>
    <x v="4"/>
    <x v="8"/>
    <x v="8"/>
    <x v="40"/>
    <n v="5126.4639999999999"/>
    <x v="40"/>
    <x v="0"/>
  </r>
  <r>
    <x v="2"/>
    <x v="2"/>
    <x v="4"/>
    <x v="9"/>
    <x v="9"/>
    <x v="41"/>
    <n v="5126.1279999999997"/>
    <x v="41"/>
    <x v="0"/>
  </r>
  <r>
    <x v="2"/>
    <x v="2"/>
    <x v="4"/>
    <x v="10"/>
    <x v="10"/>
    <x v="19"/>
    <n v="224"/>
    <x v="19"/>
    <x v="0"/>
  </r>
  <r>
    <x v="2"/>
    <x v="2"/>
    <x v="4"/>
    <x v="11"/>
    <x v="11"/>
    <x v="42"/>
    <n v="5126.0160000000005"/>
    <x v="42"/>
    <x v="0"/>
  </r>
  <r>
    <x v="2"/>
    <x v="2"/>
    <x v="1"/>
    <x v="12"/>
    <x v="12"/>
    <x v="22"/>
    <n v="224"/>
    <x v="22"/>
    <x v="0"/>
  </r>
  <r>
    <x v="2"/>
    <x v="2"/>
    <x v="4"/>
    <x v="14"/>
    <x v="13"/>
    <x v="44"/>
    <n v="5126.576"/>
    <x v="44"/>
    <x v="0"/>
  </r>
  <r>
    <x v="2"/>
    <x v="2"/>
    <x v="5"/>
    <x v="13"/>
    <x v="14"/>
    <x v="25"/>
    <n v="7392"/>
    <x v="25"/>
    <x v="1"/>
  </r>
  <r>
    <x v="2"/>
    <x v="3"/>
    <x v="0"/>
    <x v="0"/>
    <x v="0"/>
    <x v="24"/>
    <n v="5126.576"/>
    <x v="24"/>
    <x v="1"/>
  </r>
  <r>
    <x v="2"/>
    <x v="3"/>
    <x v="0"/>
    <x v="1"/>
    <x v="1"/>
    <x v="26"/>
    <n v="8960"/>
    <x v="26"/>
    <x v="1"/>
  </r>
  <r>
    <x v="2"/>
    <x v="3"/>
    <x v="1"/>
    <x v="2"/>
    <x v="2"/>
    <x v="20"/>
    <n v="5126.4639999999999"/>
    <x v="20"/>
    <x v="1"/>
  </r>
  <r>
    <x v="2"/>
    <x v="3"/>
    <x v="2"/>
    <x v="3"/>
    <x v="3"/>
    <x v="27"/>
    <n v="6432.72"/>
    <x v="27"/>
    <x v="1"/>
  </r>
  <r>
    <x v="2"/>
    <x v="3"/>
    <x v="3"/>
    <x v="4"/>
    <x v="4"/>
    <x v="17"/>
    <n v="7840"/>
    <x v="17"/>
    <x v="1"/>
  </r>
  <r>
    <x v="2"/>
    <x v="3"/>
    <x v="2"/>
    <x v="5"/>
    <x v="5"/>
    <x v="18"/>
    <n v="5128.0320000000002"/>
    <x v="18"/>
    <x v="1"/>
  </r>
  <r>
    <x v="2"/>
    <x v="3"/>
    <x v="3"/>
    <x v="6"/>
    <x v="6"/>
    <x v="17"/>
    <n v="7840"/>
    <x v="17"/>
    <x v="1"/>
  </r>
  <r>
    <x v="2"/>
    <x v="3"/>
    <x v="1"/>
    <x v="7"/>
    <x v="7"/>
    <x v="19"/>
    <n v="112"/>
    <x v="19"/>
    <x v="1"/>
  </r>
  <r>
    <x v="2"/>
    <x v="3"/>
    <x v="4"/>
    <x v="8"/>
    <x v="8"/>
    <x v="40"/>
    <n v="5126.4639999999999"/>
    <x v="40"/>
    <x v="1"/>
  </r>
  <r>
    <x v="2"/>
    <x v="3"/>
    <x v="4"/>
    <x v="9"/>
    <x v="9"/>
    <x v="41"/>
    <n v="5126.1279999999997"/>
    <x v="41"/>
    <x v="1"/>
  </r>
  <r>
    <x v="2"/>
    <x v="3"/>
    <x v="4"/>
    <x v="10"/>
    <x v="10"/>
    <x v="19"/>
    <n v="224"/>
    <x v="19"/>
    <x v="1"/>
  </r>
  <r>
    <x v="2"/>
    <x v="3"/>
    <x v="4"/>
    <x v="11"/>
    <x v="11"/>
    <x v="42"/>
    <n v="5126.0160000000005"/>
    <x v="42"/>
    <x v="1"/>
  </r>
  <r>
    <x v="2"/>
    <x v="3"/>
    <x v="1"/>
    <x v="12"/>
    <x v="12"/>
    <x v="22"/>
    <n v="224"/>
    <x v="22"/>
    <x v="1"/>
  </r>
  <r>
    <x v="2"/>
    <x v="3"/>
    <x v="4"/>
    <x v="14"/>
    <x v="13"/>
    <x v="44"/>
    <n v="5126.576"/>
    <x v="44"/>
    <x v="1"/>
  </r>
  <r>
    <x v="2"/>
    <x v="3"/>
    <x v="5"/>
    <x v="13"/>
    <x v="14"/>
    <x v="31"/>
    <n v="7392"/>
    <x v="31"/>
    <x v="1"/>
  </r>
  <r>
    <x v="2"/>
    <x v="4"/>
    <x v="0"/>
    <x v="0"/>
    <x v="0"/>
    <x v="24"/>
    <n v="5126.576"/>
    <x v="24"/>
    <x v="0"/>
  </r>
  <r>
    <x v="2"/>
    <x v="4"/>
    <x v="0"/>
    <x v="1"/>
    <x v="1"/>
    <x v="14"/>
    <n v="8960"/>
    <x v="14"/>
    <x v="0"/>
  </r>
  <r>
    <x v="2"/>
    <x v="4"/>
    <x v="1"/>
    <x v="2"/>
    <x v="2"/>
    <x v="15"/>
    <n v="5126.4639999999999"/>
    <x v="15"/>
    <x v="0"/>
  </r>
  <r>
    <x v="2"/>
    <x v="4"/>
    <x v="2"/>
    <x v="3"/>
    <x v="3"/>
    <x v="16"/>
    <n v="6432.72"/>
    <x v="16"/>
    <x v="0"/>
  </r>
  <r>
    <x v="2"/>
    <x v="4"/>
    <x v="3"/>
    <x v="4"/>
    <x v="4"/>
    <x v="4"/>
    <n v="7840"/>
    <x v="4"/>
    <x v="0"/>
  </r>
  <r>
    <x v="2"/>
    <x v="4"/>
    <x v="2"/>
    <x v="5"/>
    <x v="5"/>
    <x v="29"/>
    <n v="5128.0320000000002"/>
    <x v="29"/>
    <x v="1"/>
  </r>
  <r>
    <x v="2"/>
    <x v="4"/>
    <x v="3"/>
    <x v="6"/>
    <x v="6"/>
    <x v="4"/>
    <n v="7840"/>
    <x v="4"/>
    <x v="1"/>
  </r>
  <r>
    <x v="2"/>
    <x v="4"/>
    <x v="1"/>
    <x v="7"/>
    <x v="7"/>
    <x v="30"/>
    <n v="112"/>
    <x v="30"/>
    <x v="1"/>
  </r>
  <r>
    <x v="2"/>
    <x v="4"/>
    <x v="4"/>
    <x v="8"/>
    <x v="8"/>
    <x v="45"/>
    <n v="5126.4639999999999"/>
    <x v="45"/>
    <x v="1"/>
  </r>
  <r>
    <x v="2"/>
    <x v="4"/>
    <x v="4"/>
    <x v="9"/>
    <x v="9"/>
    <x v="41"/>
    <n v="5126.1279999999997"/>
    <x v="41"/>
    <x v="1"/>
  </r>
  <r>
    <x v="2"/>
    <x v="4"/>
    <x v="4"/>
    <x v="10"/>
    <x v="10"/>
    <x v="19"/>
    <n v="224"/>
    <x v="19"/>
    <x v="1"/>
  </r>
  <r>
    <x v="2"/>
    <x v="4"/>
    <x v="4"/>
    <x v="11"/>
    <x v="11"/>
    <x v="42"/>
    <n v="5126.0160000000005"/>
    <x v="42"/>
    <x v="1"/>
  </r>
  <r>
    <x v="2"/>
    <x v="4"/>
    <x v="1"/>
    <x v="12"/>
    <x v="12"/>
    <x v="22"/>
    <n v="224"/>
    <x v="22"/>
    <x v="1"/>
  </r>
  <r>
    <x v="2"/>
    <x v="4"/>
    <x v="4"/>
    <x v="14"/>
    <x v="13"/>
    <x v="43"/>
    <n v="5126.576"/>
    <x v="43"/>
    <x v="1"/>
  </r>
  <r>
    <x v="2"/>
    <x v="4"/>
    <x v="5"/>
    <x v="13"/>
    <x v="14"/>
    <x v="24"/>
    <n v="7392"/>
    <x v="24"/>
    <x v="0"/>
  </r>
  <r>
    <x v="2"/>
    <x v="5"/>
    <x v="0"/>
    <x v="0"/>
    <x v="0"/>
    <x v="24"/>
    <n v="5126.576"/>
    <x v="24"/>
    <x v="1"/>
  </r>
  <r>
    <x v="2"/>
    <x v="5"/>
    <x v="0"/>
    <x v="1"/>
    <x v="1"/>
    <x v="26"/>
    <n v="8960"/>
    <x v="26"/>
    <x v="0"/>
  </r>
  <r>
    <x v="2"/>
    <x v="5"/>
    <x v="1"/>
    <x v="2"/>
    <x v="2"/>
    <x v="20"/>
    <n v="5126.4639999999999"/>
    <x v="20"/>
    <x v="0"/>
  </r>
  <r>
    <x v="2"/>
    <x v="5"/>
    <x v="2"/>
    <x v="3"/>
    <x v="3"/>
    <x v="27"/>
    <n v="6432.72"/>
    <x v="27"/>
    <x v="0"/>
  </r>
  <r>
    <x v="2"/>
    <x v="5"/>
    <x v="3"/>
    <x v="4"/>
    <x v="4"/>
    <x v="17"/>
    <n v="7840"/>
    <x v="17"/>
    <x v="0"/>
  </r>
  <r>
    <x v="2"/>
    <x v="5"/>
    <x v="2"/>
    <x v="5"/>
    <x v="5"/>
    <x v="18"/>
    <n v="5128.0320000000002"/>
    <x v="18"/>
    <x v="0"/>
  </r>
  <r>
    <x v="2"/>
    <x v="5"/>
    <x v="3"/>
    <x v="6"/>
    <x v="6"/>
    <x v="17"/>
    <n v="7840"/>
    <x v="17"/>
    <x v="0"/>
  </r>
  <r>
    <x v="2"/>
    <x v="5"/>
    <x v="1"/>
    <x v="7"/>
    <x v="7"/>
    <x v="19"/>
    <n v="112"/>
    <x v="19"/>
    <x v="0"/>
  </r>
  <r>
    <x v="2"/>
    <x v="5"/>
    <x v="4"/>
    <x v="8"/>
    <x v="8"/>
    <x v="40"/>
    <n v="5126.4639999999999"/>
    <x v="40"/>
    <x v="0"/>
  </r>
  <r>
    <x v="2"/>
    <x v="5"/>
    <x v="4"/>
    <x v="9"/>
    <x v="9"/>
    <x v="41"/>
    <n v="5126.1279999999997"/>
    <x v="41"/>
    <x v="0"/>
  </r>
  <r>
    <x v="2"/>
    <x v="5"/>
    <x v="4"/>
    <x v="10"/>
    <x v="10"/>
    <x v="19"/>
    <n v="224"/>
    <x v="19"/>
    <x v="0"/>
  </r>
  <r>
    <x v="2"/>
    <x v="5"/>
    <x v="4"/>
    <x v="11"/>
    <x v="11"/>
    <x v="42"/>
    <n v="5126.0160000000005"/>
    <x v="42"/>
    <x v="0"/>
  </r>
  <r>
    <x v="2"/>
    <x v="5"/>
    <x v="1"/>
    <x v="12"/>
    <x v="12"/>
    <x v="22"/>
    <n v="224"/>
    <x v="22"/>
    <x v="0"/>
  </r>
  <r>
    <x v="2"/>
    <x v="5"/>
    <x v="5"/>
    <x v="13"/>
    <x v="13"/>
    <x v="24"/>
    <n v="7392"/>
    <x v="24"/>
    <x v="0"/>
  </r>
  <r>
    <x v="2"/>
    <x v="5"/>
    <x v="4"/>
    <x v="14"/>
    <x v="13"/>
    <x v="44"/>
    <n v="5126.576"/>
    <x v="44"/>
    <x v="0"/>
  </r>
  <r>
    <x v="2"/>
    <x v="6"/>
    <x v="0"/>
    <x v="0"/>
    <x v="0"/>
    <x v="24"/>
    <n v="5126.576"/>
    <x v="24"/>
    <x v="0"/>
  </r>
  <r>
    <x v="2"/>
    <x v="6"/>
    <x v="0"/>
    <x v="1"/>
    <x v="1"/>
    <x v="26"/>
    <n v="8960"/>
    <x v="26"/>
    <x v="0"/>
  </r>
  <r>
    <x v="2"/>
    <x v="6"/>
    <x v="1"/>
    <x v="2"/>
    <x v="2"/>
    <x v="20"/>
    <n v="5126.4639999999999"/>
    <x v="20"/>
    <x v="0"/>
  </r>
  <r>
    <x v="2"/>
    <x v="6"/>
    <x v="2"/>
    <x v="3"/>
    <x v="3"/>
    <x v="27"/>
    <n v="6432.72"/>
    <x v="27"/>
    <x v="0"/>
  </r>
  <r>
    <x v="2"/>
    <x v="6"/>
    <x v="3"/>
    <x v="4"/>
    <x v="4"/>
    <x v="17"/>
    <n v="7840"/>
    <x v="17"/>
    <x v="0"/>
  </r>
  <r>
    <x v="2"/>
    <x v="6"/>
    <x v="2"/>
    <x v="5"/>
    <x v="5"/>
    <x v="18"/>
    <n v="5128.0320000000002"/>
    <x v="18"/>
    <x v="0"/>
  </r>
  <r>
    <x v="2"/>
    <x v="6"/>
    <x v="3"/>
    <x v="6"/>
    <x v="6"/>
    <x v="17"/>
    <n v="7840"/>
    <x v="17"/>
    <x v="0"/>
  </r>
  <r>
    <x v="2"/>
    <x v="6"/>
    <x v="1"/>
    <x v="7"/>
    <x v="7"/>
    <x v="19"/>
    <n v="112"/>
    <x v="19"/>
    <x v="0"/>
  </r>
  <r>
    <x v="2"/>
    <x v="6"/>
    <x v="4"/>
    <x v="8"/>
    <x v="8"/>
    <x v="40"/>
    <n v="5126.4639999999999"/>
    <x v="40"/>
    <x v="0"/>
  </r>
  <r>
    <x v="2"/>
    <x v="6"/>
    <x v="4"/>
    <x v="9"/>
    <x v="9"/>
    <x v="41"/>
    <n v="5126.1279999999997"/>
    <x v="41"/>
    <x v="0"/>
  </r>
  <r>
    <x v="2"/>
    <x v="6"/>
    <x v="4"/>
    <x v="10"/>
    <x v="10"/>
    <x v="19"/>
    <n v="224"/>
    <x v="19"/>
    <x v="0"/>
  </r>
  <r>
    <x v="2"/>
    <x v="6"/>
    <x v="4"/>
    <x v="11"/>
    <x v="11"/>
    <x v="42"/>
    <n v="5126.0160000000005"/>
    <x v="42"/>
    <x v="0"/>
  </r>
  <r>
    <x v="2"/>
    <x v="6"/>
    <x v="1"/>
    <x v="12"/>
    <x v="12"/>
    <x v="22"/>
    <n v="224"/>
    <x v="22"/>
    <x v="0"/>
  </r>
  <r>
    <x v="2"/>
    <x v="6"/>
    <x v="4"/>
    <x v="14"/>
    <x v="13"/>
    <x v="44"/>
    <n v="5126.576"/>
    <x v="44"/>
    <x v="0"/>
  </r>
  <r>
    <x v="2"/>
    <x v="6"/>
    <x v="5"/>
    <x v="13"/>
    <x v="14"/>
    <x v="25"/>
    <n v="7392"/>
    <x v="25"/>
    <x v="0"/>
  </r>
  <r>
    <x v="2"/>
    <x v="7"/>
    <x v="0"/>
    <x v="0"/>
    <x v="0"/>
    <x v="24"/>
    <n v="5126.576"/>
    <x v="24"/>
    <x v="0"/>
  </r>
  <r>
    <x v="2"/>
    <x v="7"/>
    <x v="0"/>
    <x v="1"/>
    <x v="1"/>
    <x v="26"/>
    <n v="8960"/>
    <x v="26"/>
    <x v="0"/>
  </r>
  <r>
    <x v="2"/>
    <x v="7"/>
    <x v="1"/>
    <x v="2"/>
    <x v="2"/>
    <x v="20"/>
    <n v="5126.4639999999999"/>
    <x v="20"/>
    <x v="0"/>
  </r>
  <r>
    <x v="2"/>
    <x v="7"/>
    <x v="2"/>
    <x v="3"/>
    <x v="3"/>
    <x v="27"/>
    <n v="6432.72"/>
    <x v="27"/>
    <x v="0"/>
  </r>
  <r>
    <x v="2"/>
    <x v="7"/>
    <x v="3"/>
    <x v="4"/>
    <x v="4"/>
    <x v="17"/>
    <n v="7840"/>
    <x v="17"/>
    <x v="0"/>
  </r>
  <r>
    <x v="2"/>
    <x v="7"/>
    <x v="2"/>
    <x v="5"/>
    <x v="5"/>
    <x v="29"/>
    <n v="5128.0320000000002"/>
    <x v="29"/>
    <x v="0"/>
  </r>
  <r>
    <x v="2"/>
    <x v="7"/>
    <x v="3"/>
    <x v="6"/>
    <x v="6"/>
    <x v="4"/>
    <n v="7840"/>
    <x v="4"/>
    <x v="0"/>
  </r>
  <r>
    <x v="2"/>
    <x v="7"/>
    <x v="1"/>
    <x v="7"/>
    <x v="7"/>
    <x v="30"/>
    <n v="112"/>
    <x v="30"/>
    <x v="0"/>
  </r>
  <r>
    <x v="2"/>
    <x v="7"/>
    <x v="4"/>
    <x v="8"/>
    <x v="8"/>
    <x v="45"/>
    <n v="5126.4639999999999"/>
    <x v="45"/>
    <x v="0"/>
  </r>
  <r>
    <x v="2"/>
    <x v="7"/>
    <x v="4"/>
    <x v="9"/>
    <x v="9"/>
    <x v="46"/>
    <n v="5126.1279999999997"/>
    <x v="46"/>
    <x v="0"/>
  </r>
  <r>
    <x v="2"/>
    <x v="7"/>
    <x v="4"/>
    <x v="10"/>
    <x v="10"/>
    <x v="47"/>
    <n v="224"/>
    <x v="47"/>
    <x v="0"/>
  </r>
  <r>
    <x v="2"/>
    <x v="7"/>
    <x v="4"/>
    <x v="11"/>
    <x v="11"/>
    <x v="48"/>
    <n v="5126.0160000000005"/>
    <x v="48"/>
    <x v="0"/>
  </r>
  <r>
    <x v="2"/>
    <x v="7"/>
    <x v="1"/>
    <x v="12"/>
    <x v="12"/>
    <x v="36"/>
    <n v="224"/>
    <x v="36"/>
    <x v="0"/>
  </r>
  <r>
    <x v="2"/>
    <x v="7"/>
    <x v="4"/>
    <x v="14"/>
    <x v="13"/>
    <x v="49"/>
    <n v="5126.576"/>
    <x v="49"/>
    <x v="0"/>
  </r>
  <r>
    <x v="2"/>
    <x v="7"/>
    <x v="5"/>
    <x v="13"/>
    <x v="14"/>
    <x v="39"/>
    <n v="7392"/>
    <x v="39"/>
    <x v="0"/>
  </r>
  <r>
    <x v="2"/>
    <x v="8"/>
    <x v="0"/>
    <x v="0"/>
    <x v="0"/>
    <x v="24"/>
    <n v="5126.576"/>
    <x v="24"/>
    <x v="0"/>
  </r>
  <r>
    <x v="2"/>
    <x v="8"/>
    <x v="0"/>
    <x v="1"/>
    <x v="1"/>
    <x v="26"/>
    <n v="8960"/>
    <x v="26"/>
    <x v="0"/>
  </r>
  <r>
    <x v="2"/>
    <x v="8"/>
    <x v="1"/>
    <x v="2"/>
    <x v="2"/>
    <x v="20"/>
    <n v="5126.4639999999999"/>
    <x v="20"/>
    <x v="0"/>
  </r>
  <r>
    <x v="2"/>
    <x v="8"/>
    <x v="2"/>
    <x v="3"/>
    <x v="3"/>
    <x v="27"/>
    <n v="6432.72"/>
    <x v="27"/>
    <x v="0"/>
  </r>
  <r>
    <x v="2"/>
    <x v="8"/>
    <x v="3"/>
    <x v="4"/>
    <x v="4"/>
    <x v="17"/>
    <n v="7840"/>
    <x v="17"/>
    <x v="0"/>
  </r>
  <r>
    <x v="2"/>
    <x v="8"/>
    <x v="2"/>
    <x v="5"/>
    <x v="5"/>
    <x v="18"/>
    <n v="5128.0320000000002"/>
    <x v="18"/>
    <x v="0"/>
  </r>
  <r>
    <x v="2"/>
    <x v="8"/>
    <x v="3"/>
    <x v="6"/>
    <x v="6"/>
    <x v="17"/>
    <n v="7840"/>
    <x v="17"/>
    <x v="0"/>
  </r>
  <r>
    <x v="2"/>
    <x v="8"/>
    <x v="1"/>
    <x v="7"/>
    <x v="7"/>
    <x v="19"/>
    <n v="112"/>
    <x v="19"/>
    <x v="0"/>
  </r>
  <r>
    <x v="2"/>
    <x v="8"/>
    <x v="4"/>
    <x v="8"/>
    <x v="8"/>
    <x v="40"/>
    <n v="5126.4639999999999"/>
    <x v="40"/>
    <x v="0"/>
  </r>
  <r>
    <x v="2"/>
    <x v="8"/>
    <x v="4"/>
    <x v="9"/>
    <x v="9"/>
    <x v="41"/>
    <n v="5126.1279999999997"/>
    <x v="41"/>
    <x v="0"/>
  </r>
  <r>
    <x v="2"/>
    <x v="8"/>
    <x v="4"/>
    <x v="10"/>
    <x v="10"/>
    <x v="19"/>
    <n v="224"/>
    <x v="19"/>
    <x v="0"/>
  </r>
  <r>
    <x v="2"/>
    <x v="8"/>
    <x v="4"/>
    <x v="11"/>
    <x v="11"/>
    <x v="50"/>
    <n v="5126.0160000000005"/>
    <x v="50"/>
    <x v="0"/>
  </r>
  <r>
    <x v="2"/>
    <x v="8"/>
    <x v="1"/>
    <x v="12"/>
    <x v="12"/>
    <x v="9"/>
    <n v="224"/>
    <x v="9"/>
    <x v="0"/>
  </r>
  <r>
    <x v="2"/>
    <x v="8"/>
    <x v="4"/>
    <x v="14"/>
    <x v="13"/>
    <x v="51"/>
    <n v="5126.576"/>
    <x v="51"/>
    <x v="0"/>
  </r>
  <r>
    <x v="2"/>
    <x v="8"/>
    <x v="5"/>
    <x v="13"/>
    <x v="14"/>
    <x v="31"/>
    <n v="7392"/>
    <x v="31"/>
    <x v="0"/>
  </r>
  <r>
    <x v="2"/>
    <x v="9"/>
    <x v="0"/>
    <x v="0"/>
    <x v="0"/>
    <x v="13"/>
    <n v="5126.576"/>
    <x v="13"/>
    <x v="0"/>
  </r>
  <r>
    <x v="2"/>
    <x v="9"/>
    <x v="0"/>
    <x v="1"/>
    <x v="1"/>
    <x v="52"/>
    <n v="8960"/>
    <x v="52"/>
    <x v="0"/>
  </r>
  <r>
    <x v="2"/>
    <x v="9"/>
    <x v="1"/>
    <x v="2"/>
    <x v="2"/>
    <x v="53"/>
    <n v="5126.4639999999999"/>
    <x v="53"/>
    <x v="0"/>
  </r>
  <r>
    <x v="2"/>
    <x v="9"/>
    <x v="2"/>
    <x v="3"/>
    <x v="3"/>
    <x v="54"/>
    <n v="6432.72"/>
    <x v="54"/>
    <x v="0"/>
  </r>
  <r>
    <x v="2"/>
    <x v="9"/>
    <x v="3"/>
    <x v="4"/>
    <x v="4"/>
    <x v="32"/>
    <n v="7840"/>
    <x v="32"/>
    <x v="0"/>
  </r>
  <r>
    <x v="2"/>
    <x v="9"/>
    <x v="2"/>
    <x v="5"/>
    <x v="5"/>
    <x v="33"/>
    <n v="5128.0320000000002"/>
    <x v="33"/>
    <x v="0"/>
  </r>
  <r>
    <x v="2"/>
    <x v="9"/>
    <x v="3"/>
    <x v="6"/>
    <x v="6"/>
    <x v="32"/>
    <n v="7840"/>
    <x v="32"/>
    <x v="0"/>
  </r>
  <r>
    <x v="2"/>
    <x v="9"/>
    <x v="1"/>
    <x v="7"/>
    <x v="7"/>
    <x v="34"/>
    <n v="112"/>
    <x v="34"/>
    <x v="0"/>
  </r>
  <r>
    <x v="2"/>
    <x v="9"/>
    <x v="4"/>
    <x v="8"/>
    <x v="8"/>
    <x v="45"/>
    <n v="5126.4639999999999"/>
    <x v="45"/>
    <x v="0"/>
  </r>
  <r>
    <x v="2"/>
    <x v="9"/>
    <x v="4"/>
    <x v="9"/>
    <x v="9"/>
    <x v="46"/>
    <n v="5126.1279999999997"/>
    <x v="46"/>
    <x v="0"/>
  </r>
  <r>
    <x v="2"/>
    <x v="9"/>
    <x v="4"/>
    <x v="10"/>
    <x v="10"/>
    <x v="30"/>
    <n v="224"/>
    <x v="30"/>
    <x v="0"/>
  </r>
  <r>
    <x v="2"/>
    <x v="9"/>
    <x v="4"/>
    <x v="11"/>
    <x v="11"/>
    <x v="55"/>
    <n v="5126.0160000000005"/>
    <x v="55"/>
    <x v="0"/>
  </r>
  <r>
    <x v="2"/>
    <x v="9"/>
    <x v="1"/>
    <x v="12"/>
    <x v="12"/>
    <x v="56"/>
    <n v="224"/>
    <x v="56"/>
    <x v="0"/>
  </r>
  <r>
    <x v="2"/>
    <x v="9"/>
    <x v="4"/>
    <x v="14"/>
    <x v="13"/>
    <x v="57"/>
    <n v="5126.576"/>
    <x v="57"/>
    <x v="0"/>
  </r>
  <r>
    <x v="2"/>
    <x v="9"/>
    <x v="5"/>
    <x v="13"/>
    <x v="14"/>
    <x v="12"/>
    <n v="7392"/>
    <x v="12"/>
    <x v="0"/>
  </r>
  <r>
    <x v="2"/>
    <x v="10"/>
    <x v="0"/>
    <x v="0"/>
    <x v="0"/>
    <x v="38"/>
    <n v="5126.576"/>
    <x v="38"/>
    <x v="0"/>
  </r>
  <r>
    <x v="2"/>
    <x v="10"/>
    <x v="0"/>
    <x v="1"/>
    <x v="1"/>
    <x v="14"/>
    <n v="8960"/>
    <x v="14"/>
    <x v="0"/>
  </r>
  <r>
    <x v="2"/>
    <x v="10"/>
    <x v="1"/>
    <x v="2"/>
    <x v="2"/>
    <x v="15"/>
    <n v="5126.4639999999999"/>
    <x v="15"/>
    <x v="0"/>
  </r>
  <r>
    <x v="2"/>
    <x v="10"/>
    <x v="2"/>
    <x v="3"/>
    <x v="3"/>
    <x v="16"/>
    <n v="6432.72"/>
    <x v="16"/>
    <x v="0"/>
  </r>
  <r>
    <x v="2"/>
    <x v="10"/>
    <x v="3"/>
    <x v="4"/>
    <x v="4"/>
    <x v="4"/>
    <n v="7840"/>
    <x v="4"/>
    <x v="0"/>
  </r>
  <r>
    <x v="2"/>
    <x v="10"/>
    <x v="2"/>
    <x v="5"/>
    <x v="5"/>
    <x v="29"/>
    <n v="5128.0320000000002"/>
    <x v="29"/>
    <x v="0"/>
  </r>
  <r>
    <x v="2"/>
    <x v="10"/>
    <x v="3"/>
    <x v="6"/>
    <x v="6"/>
    <x v="4"/>
    <n v="7840"/>
    <x v="4"/>
    <x v="0"/>
  </r>
  <r>
    <x v="2"/>
    <x v="10"/>
    <x v="1"/>
    <x v="7"/>
    <x v="7"/>
    <x v="30"/>
    <n v="112"/>
    <x v="30"/>
    <x v="0"/>
  </r>
  <r>
    <x v="2"/>
    <x v="10"/>
    <x v="4"/>
    <x v="8"/>
    <x v="8"/>
    <x v="45"/>
    <n v="5126.4639999999999"/>
    <x v="45"/>
    <x v="0"/>
  </r>
  <r>
    <x v="2"/>
    <x v="10"/>
    <x v="4"/>
    <x v="9"/>
    <x v="9"/>
    <x v="41"/>
    <n v="5126.1279999999997"/>
    <x v="41"/>
    <x v="0"/>
  </r>
  <r>
    <x v="2"/>
    <x v="10"/>
    <x v="4"/>
    <x v="10"/>
    <x v="10"/>
    <x v="19"/>
    <n v="224"/>
    <x v="19"/>
    <x v="0"/>
  </r>
  <r>
    <x v="2"/>
    <x v="10"/>
    <x v="4"/>
    <x v="11"/>
    <x v="11"/>
    <x v="42"/>
    <n v="5126.0160000000005"/>
    <x v="42"/>
    <x v="1"/>
  </r>
  <r>
    <x v="2"/>
    <x v="10"/>
    <x v="1"/>
    <x v="12"/>
    <x v="12"/>
    <x v="22"/>
    <n v="224"/>
    <x v="22"/>
    <x v="1"/>
  </r>
  <r>
    <x v="2"/>
    <x v="10"/>
    <x v="4"/>
    <x v="14"/>
    <x v="13"/>
    <x v="44"/>
    <n v="5126.576"/>
    <x v="44"/>
    <x v="1"/>
  </r>
  <r>
    <x v="2"/>
    <x v="10"/>
    <x v="5"/>
    <x v="13"/>
    <x v="14"/>
    <x v="25"/>
    <n v="7392"/>
    <x v="25"/>
    <x v="1"/>
  </r>
  <r>
    <x v="2"/>
    <x v="11"/>
    <x v="0"/>
    <x v="0"/>
    <x v="0"/>
    <x v="24"/>
    <n v="5126.576"/>
    <x v="24"/>
    <x v="1"/>
  </r>
  <r>
    <x v="2"/>
    <x v="11"/>
    <x v="0"/>
    <x v="1"/>
    <x v="1"/>
    <x v="26"/>
    <n v="8960"/>
    <x v="26"/>
    <x v="1"/>
  </r>
  <r>
    <x v="2"/>
    <x v="11"/>
    <x v="1"/>
    <x v="2"/>
    <x v="2"/>
    <x v="20"/>
    <n v="5126.4639999999999"/>
    <x v="20"/>
    <x v="1"/>
  </r>
  <r>
    <x v="2"/>
    <x v="11"/>
    <x v="2"/>
    <x v="3"/>
    <x v="3"/>
    <x v="27"/>
    <n v="6432.72"/>
    <x v="27"/>
    <x v="1"/>
  </r>
  <r>
    <x v="2"/>
    <x v="11"/>
    <x v="3"/>
    <x v="4"/>
    <x v="4"/>
    <x v="17"/>
    <n v="7840"/>
    <x v="17"/>
    <x v="1"/>
  </r>
  <r>
    <x v="2"/>
    <x v="11"/>
    <x v="2"/>
    <x v="5"/>
    <x v="5"/>
    <x v="18"/>
    <n v="5128.0320000000002"/>
    <x v="18"/>
    <x v="1"/>
  </r>
  <r>
    <x v="2"/>
    <x v="11"/>
    <x v="3"/>
    <x v="6"/>
    <x v="6"/>
    <x v="17"/>
    <n v="7840"/>
    <x v="17"/>
    <x v="1"/>
  </r>
  <r>
    <x v="2"/>
    <x v="11"/>
    <x v="1"/>
    <x v="7"/>
    <x v="7"/>
    <x v="19"/>
    <n v="112"/>
    <x v="19"/>
    <x v="1"/>
  </r>
  <r>
    <x v="2"/>
    <x v="11"/>
    <x v="4"/>
    <x v="8"/>
    <x v="8"/>
    <x v="40"/>
    <n v="5126.4639999999999"/>
    <x v="40"/>
    <x v="1"/>
  </r>
  <r>
    <x v="2"/>
    <x v="11"/>
    <x v="4"/>
    <x v="9"/>
    <x v="9"/>
    <x v="41"/>
    <n v="5126.1279999999997"/>
    <x v="41"/>
    <x v="1"/>
  </r>
  <r>
    <x v="2"/>
    <x v="11"/>
    <x v="4"/>
    <x v="10"/>
    <x v="10"/>
    <x v="19"/>
    <n v="224"/>
    <x v="19"/>
    <x v="1"/>
  </r>
  <r>
    <x v="2"/>
    <x v="11"/>
    <x v="4"/>
    <x v="11"/>
    <x v="11"/>
    <x v="42"/>
    <n v="5126.0160000000005"/>
    <x v="42"/>
    <x v="1"/>
  </r>
  <r>
    <x v="2"/>
    <x v="11"/>
    <x v="1"/>
    <x v="12"/>
    <x v="12"/>
    <x v="22"/>
    <n v="224"/>
    <x v="22"/>
    <x v="1"/>
  </r>
  <r>
    <x v="2"/>
    <x v="11"/>
    <x v="4"/>
    <x v="14"/>
    <x v="13"/>
    <x v="44"/>
    <n v="5126.576"/>
    <x v="44"/>
    <x v="1"/>
  </r>
  <r>
    <x v="2"/>
    <x v="11"/>
    <x v="5"/>
    <x v="13"/>
    <x v="14"/>
    <x v="25"/>
    <n v="7392"/>
    <x v="25"/>
    <x v="1"/>
  </r>
  <r>
    <x v="3"/>
    <x v="0"/>
    <x v="0"/>
    <x v="0"/>
    <x v="0"/>
    <x v="0"/>
    <n v="5126.576"/>
    <x v="0"/>
    <x v="1"/>
  </r>
  <r>
    <x v="3"/>
    <x v="0"/>
    <x v="0"/>
    <x v="1"/>
    <x v="1"/>
    <x v="1"/>
    <n v="8960"/>
    <x v="1"/>
    <x v="1"/>
  </r>
  <r>
    <x v="3"/>
    <x v="0"/>
    <x v="1"/>
    <x v="2"/>
    <x v="2"/>
    <x v="2"/>
    <n v="5126.4639999999999"/>
    <x v="2"/>
    <x v="1"/>
  </r>
  <r>
    <x v="3"/>
    <x v="0"/>
    <x v="2"/>
    <x v="3"/>
    <x v="3"/>
    <x v="3"/>
    <n v="6432.72"/>
    <x v="3"/>
    <x v="1"/>
  </r>
  <r>
    <x v="3"/>
    <x v="0"/>
    <x v="3"/>
    <x v="4"/>
    <x v="4"/>
    <x v="32"/>
    <n v="7840"/>
    <x v="32"/>
    <x v="0"/>
  </r>
  <r>
    <x v="3"/>
    <x v="0"/>
    <x v="2"/>
    <x v="5"/>
    <x v="5"/>
    <x v="33"/>
    <n v="5128.0320000000002"/>
    <x v="33"/>
    <x v="0"/>
  </r>
  <r>
    <x v="3"/>
    <x v="0"/>
    <x v="3"/>
    <x v="6"/>
    <x v="6"/>
    <x v="32"/>
    <n v="7840"/>
    <x v="32"/>
    <x v="0"/>
  </r>
  <r>
    <x v="3"/>
    <x v="0"/>
    <x v="1"/>
    <x v="7"/>
    <x v="7"/>
    <x v="34"/>
    <n v="112"/>
    <x v="34"/>
    <x v="0"/>
  </r>
  <r>
    <x v="3"/>
    <x v="0"/>
    <x v="4"/>
    <x v="8"/>
    <x v="8"/>
    <x v="40"/>
    <n v="5126.4639999999999"/>
    <x v="40"/>
    <x v="0"/>
  </r>
  <r>
    <x v="3"/>
    <x v="0"/>
    <x v="4"/>
    <x v="9"/>
    <x v="9"/>
    <x v="41"/>
    <n v="5126.1279999999997"/>
    <x v="41"/>
    <x v="0"/>
  </r>
  <r>
    <x v="3"/>
    <x v="0"/>
    <x v="4"/>
    <x v="10"/>
    <x v="10"/>
    <x v="19"/>
    <n v="224"/>
    <x v="19"/>
    <x v="0"/>
  </r>
  <r>
    <x v="3"/>
    <x v="0"/>
    <x v="4"/>
    <x v="11"/>
    <x v="11"/>
    <x v="42"/>
    <n v="5126.0160000000005"/>
    <x v="42"/>
    <x v="0"/>
  </r>
  <r>
    <x v="3"/>
    <x v="0"/>
    <x v="1"/>
    <x v="12"/>
    <x v="12"/>
    <x v="22"/>
    <n v="224"/>
    <x v="22"/>
    <x v="0"/>
  </r>
  <r>
    <x v="3"/>
    <x v="0"/>
    <x v="5"/>
    <x v="13"/>
    <x v="13"/>
    <x v="24"/>
    <n v="7392"/>
    <x v="24"/>
    <x v="0"/>
  </r>
  <r>
    <x v="3"/>
    <x v="0"/>
    <x v="4"/>
    <x v="14"/>
    <x v="13"/>
    <x v="43"/>
    <n v="5126.576"/>
    <x v="43"/>
    <x v="0"/>
  </r>
  <r>
    <x v="3"/>
    <x v="1"/>
    <x v="0"/>
    <x v="0"/>
    <x v="0"/>
    <x v="24"/>
    <n v="5126.576"/>
    <x v="24"/>
    <x v="0"/>
  </r>
  <r>
    <x v="3"/>
    <x v="1"/>
    <x v="0"/>
    <x v="1"/>
    <x v="1"/>
    <x v="26"/>
    <n v="8960"/>
    <x v="26"/>
    <x v="0"/>
  </r>
  <r>
    <x v="3"/>
    <x v="1"/>
    <x v="1"/>
    <x v="2"/>
    <x v="2"/>
    <x v="20"/>
    <n v="5126.4639999999999"/>
    <x v="20"/>
    <x v="0"/>
  </r>
  <r>
    <x v="3"/>
    <x v="1"/>
    <x v="2"/>
    <x v="3"/>
    <x v="3"/>
    <x v="27"/>
    <n v="6432.72"/>
    <x v="27"/>
    <x v="0"/>
  </r>
  <r>
    <x v="3"/>
    <x v="1"/>
    <x v="3"/>
    <x v="4"/>
    <x v="4"/>
    <x v="17"/>
    <n v="7840"/>
    <x v="17"/>
    <x v="0"/>
  </r>
  <r>
    <x v="3"/>
    <x v="1"/>
    <x v="2"/>
    <x v="5"/>
    <x v="5"/>
    <x v="18"/>
    <n v="5128.0320000000002"/>
    <x v="18"/>
    <x v="0"/>
  </r>
  <r>
    <x v="3"/>
    <x v="1"/>
    <x v="3"/>
    <x v="6"/>
    <x v="6"/>
    <x v="17"/>
    <n v="7840"/>
    <x v="17"/>
    <x v="0"/>
  </r>
  <r>
    <x v="3"/>
    <x v="1"/>
    <x v="1"/>
    <x v="7"/>
    <x v="7"/>
    <x v="19"/>
    <n v="112"/>
    <x v="19"/>
    <x v="0"/>
  </r>
  <r>
    <x v="3"/>
    <x v="1"/>
    <x v="4"/>
    <x v="8"/>
    <x v="8"/>
    <x v="40"/>
    <n v="5126.4639999999999"/>
    <x v="40"/>
    <x v="0"/>
  </r>
  <r>
    <x v="3"/>
    <x v="1"/>
    <x v="4"/>
    <x v="9"/>
    <x v="9"/>
    <x v="41"/>
    <n v="5126.1279999999997"/>
    <x v="41"/>
    <x v="0"/>
  </r>
  <r>
    <x v="3"/>
    <x v="1"/>
    <x v="4"/>
    <x v="10"/>
    <x v="10"/>
    <x v="19"/>
    <n v="224"/>
    <x v="19"/>
    <x v="0"/>
  </r>
  <r>
    <x v="3"/>
    <x v="1"/>
    <x v="4"/>
    <x v="11"/>
    <x v="11"/>
    <x v="42"/>
    <n v="5126.0160000000005"/>
    <x v="42"/>
    <x v="0"/>
  </r>
  <r>
    <x v="3"/>
    <x v="1"/>
    <x v="1"/>
    <x v="12"/>
    <x v="12"/>
    <x v="22"/>
    <n v="224"/>
    <x v="22"/>
    <x v="0"/>
  </r>
  <r>
    <x v="3"/>
    <x v="1"/>
    <x v="4"/>
    <x v="14"/>
    <x v="13"/>
    <x v="43"/>
    <n v="5126.576"/>
    <x v="43"/>
    <x v="0"/>
  </r>
  <r>
    <x v="3"/>
    <x v="1"/>
    <x v="5"/>
    <x v="13"/>
    <x v="14"/>
    <x v="25"/>
    <n v="7392"/>
    <x v="25"/>
    <x v="0"/>
  </r>
  <r>
    <x v="3"/>
    <x v="2"/>
    <x v="0"/>
    <x v="0"/>
    <x v="0"/>
    <x v="24"/>
    <n v="5126.576"/>
    <x v="24"/>
    <x v="0"/>
  </r>
  <r>
    <x v="3"/>
    <x v="2"/>
    <x v="0"/>
    <x v="1"/>
    <x v="1"/>
    <x v="26"/>
    <n v="8960"/>
    <x v="26"/>
    <x v="0"/>
  </r>
  <r>
    <x v="3"/>
    <x v="2"/>
    <x v="1"/>
    <x v="2"/>
    <x v="2"/>
    <x v="20"/>
    <n v="5126.4639999999999"/>
    <x v="20"/>
    <x v="0"/>
  </r>
  <r>
    <x v="3"/>
    <x v="2"/>
    <x v="2"/>
    <x v="3"/>
    <x v="3"/>
    <x v="58"/>
    <n v="6432.72"/>
    <x v="58"/>
    <x v="0"/>
  </r>
  <r>
    <x v="3"/>
    <x v="2"/>
    <x v="3"/>
    <x v="4"/>
    <x v="4"/>
    <x v="17"/>
    <n v="7840"/>
    <x v="17"/>
    <x v="0"/>
  </r>
  <r>
    <x v="3"/>
    <x v="2"/>
    <x v="2"/>
    <x v="5"/>
    <x v="5"/>
    <x v="18"/>
    <n v="5128.0320000000002"/>
    <x v="18"/>
    <x v="0"/>
  </r>
  <r>
    <x v="3"/>
    <x v="2"/>
    <x v="3"/>
    <x v="6"/>
    <x v="6"/>
    <x v="17"/>
    <n v="7840"/>
    <x v="17"/>
    <x v="0"/>
  </r>
  <r>
    <x v="3"/>
    <x v="2"/>
    <x v="1"/>
    <x v="7"/>
    <x v="7"/>
    <x v="19"/>
    <n v="112"/>
    <x v="19"/>
    <x v="0"/>
  </r>
  <r>
    <x v="3"/>
    <x v="2"/>
    <x v="4"/>
    <x v="8"/>
    <x v="8"/>
    <x v="40"/>
    <n v="5126.4639999999999"/>
    <x v="40"/>
    <x v="0"/>
  </r>
  <r>
    <x v="3"/>
    <x v="2"/>
    <x v="4"/>
    <x v="9"/>
    <x v="9"/>
    <x v="41"/>
    <n v="5126.1279999999997"/>
    <x v="41"/>
    <x v="0"/>
  </r>
  <r>
    <x v="3"/>
    <x v="2"/>
    <x v="4"/>
    <x v="10"/>
    <x v="10"/>
    <x v="19"/>
    <n v="224"/>
    <x v="19"/>
    <x v="0"/>
  </r>
  <r>
    <x v="3"/>
    <x v="2"/>
    <x v="4"/>
    <x v="11"/>
    <x v="11"/>
    <x v="42"/>
    <n v="5126.0160000000005"/>
    <x v="42"/>
    <x v="0"/>
  </r>
  <r>
    <x v="3"/>
    <x v="2"/>
    <x v="1"/>
    <x v="12"/>
    <x v="12"/>
    <x v="22"/>
    <n v="224"/>
    <x v="22"/>
    <x v="0"/>
  </r>
  <r>
    <x v="3"/>
    <x v="2"/>
    <x v="4"/>
    <x v="14"/>
    <x v="13"/>
    <x v="44"/>
    <n v="5126.576"/>
    <x v="44"/>
    <x v="0"/>
  </r>
  <r>
    <x v="3"/>
    <x v="2"/>
    <x v="5"/>
    <x v="13"/>
    <x v="14"/>
    <x v="25"/>
    <n v="7392"/>
    <x v="25"/>
    <x v="0"/>
  </r>
  <r>
    <x v="3"/>
    <x v="3"/>
    <x v="0"/>
    <x v="0"/>
    <x v="0"/>
    <x v="24"/>
    <n v="5126.576"/>
    <x v="24"/>
    <x v="0"/>
  </r>
  <r>
    <x v="3"/>
    <x v="3"/>
    <x v="0"/>
    <x v="1"/>
    <x v="1"/>
    <x v="26"/>
    <n v="8960"/>
    <x v="26"/>
    <x v="1"/>
  </r>
  <r>
    <x v="3"/>
    <x v="3"/>
    <x v="1"/>
    <x v="2"/>
    <x v="2"/>
    <x v="20"/>
    <n v="5126.4639999999999"/>
    <x v="20"/>
    <x v="1"/>
  </r>
  <r>
    <x v="3"/>
    <x v="3"/>
    <x v="2"/>
    <x v="3"/>
    <x v="3"/>
    <x v="59"/>
    <n v="6432.72"/>
    <x v="59"/>
    <x v="1"/>
  </r>
  <r>
    <x v="3"/>
    <x v="3"/>
    <x v="3"/>
    <x v="4"/>
    <x v="4"/>
    <x v="17"/>
    <n v="7840"/>
    <x v="17"/>
    <x v="1"/>
  </r>
  <r>
    <x v="3"/>
    <x v="3"/>
    <x v="2"/>
    <x v="5"/>
    <x v="5"/>
    <x v="60"/>
    <n v="5128.0320000000002"/>
    <x v="60"/>
    <x v="1"/>
  </r>
  <r>
    <x v="3"/>
    <x v="3"/>
    <x v="3"/>
    <x v="6"/>
    <x v="6"/>
    <x v="17"/>
    <n v="7840"/>
    <x v="17"/>
    <x v="1"/>
  </r>
  <r>
    <x v="3"/>
    <x v="3"/>
    <x v="1"/>
    <x v="7"/>
    <x v="7"/>
    <x v="19"/>
    <n v="112"/>
    <x v="19"/>
    <x v="1"/>
  </r>
  <r>
    <x v="3"/>
    <x v="3"/>
    <x v="4"/>
    <x v="8"/>
    <x v="8"/>
    <x v="40"/>
    <n v="5126.4639999999999"/>
    <x v="40"/>
    <x v="1"/>
  </r>
  <r>
    <x v="3"/>
    <x v="3"/>
    <x v="4"/>
    <x v="9"/>
    <x v="9"/>
    <x v="41"/>
    <n v="5126.1279999999997"/>
    <x v="41"/>
    <x v="1"/>
  </r>
  <r>
    <x v="3"/>
    <x v="3"/>
    <x v="4"/>
    <x v="10"/>
    <x v="10"/>
    <x v="19"/>
    <n v="224"/>
    <x v="19"/>
    <x v="1"/>
  </r>
  <r>
    <x v="3"/>
    <x v="3"/>
    <x v="4"/>
    <x v="11"/>
    <x v="11"/>
    <x v="42"/>
    <n v="5126.0160000000005"/>
    <x v="42"/>
    <x v="1"/>
  </r>
  <r>
    <x v="3"/>
    <x v="3"/>
    <x v="1"/>
    <x v="12"/>
    <x v="12"/>
    <x v="22"/>
    <n v="224"/>
    <x v="22"/>
    <x v="1"/>
  </r>
  <r>
    <x v="3"/>
    <x v="3"/>
    <x v="4"/>
    <x v="14"/>
    <x v="13"/>
    <x v="44"/>
    <n v="5126.576"/>
    <x v="44"/>
    <x v="1"/>
  </r>
  <r>
    <x v="3"/>
    <x v="3"/>
    <x v="5"/>
    <x v="13"/>
    <x v="14"/>
    <x v="31"/>
    <n v="7392"/>
    <x v="31"/>
    <x v="1"/>
  </r>
  <r>
    <x v="3"/>
    <x v="4"/>
    <x v="0"/>
    <x v="0"/>
    <x v="0"/>
    <x v="24"/>
    <n v="5126.576"/>
    <x v="24"/>
    <x v="1"/>
  </r>
  <r>
    <x v="3"/>
    <x v="4"/>
    <x v="0"/>
    <x v="1"/>
    <x v="1"/>
    <x v="14"/>
    <n v="8960"/>
    <x v="14"/>
    <x v="1"/>
  </r>
  <r>
    <x v="3"/>
    <x v="4"/>
    <x v="1"/>
    <x v="2"/>
    <x v="2"/>
    <x v="15"/>
    <n v="5126.4639999999999"/>
    <x v="15"/>
    <x v="1"/>
  </r>
  <r>
    <x v="3"/>
    <x v="4"/>
    <x v="2"/>
    <x v="3"/>
    <x v="3"/>
    <x v="16"/>
    <n v="6432.72"/>
    <x v="16"/>
    <x v="1"/>
  </r>
  <r>
    <x v="3"/>
    <x v="4"/>
    <x v="3"/>
    <x v="4"/>
    <x v="4"/>
    <x v="4"/>
    <n v="7840"/>
    <x v="4"/>
    <x v="1"/>
  </r>
  <r>
    <x v="3"/>
    <x v="4"/>
    <x v="2"/>
    <x v="5"/>
    <x v="5"/>
    <x v="29"/>
    <n v="5128.0320000000002"/>
    <x v="29"/>
    <x v="1"/>
  </r>
  <r>
    <x v="3"/>
    <x v="4"/>
    <x v="3"/>
    <x v="6"/>
    <x v="6"/>
    <x v="4"/>
    <n v="7840"/>
    <x v="4"/>
    <x v="1"/>
  </r>
  <r>
    <x v="3"/>
    <x v="4"/>
    <x v="1"/>
    <x v="7"/>
    <x v="7"/>
    <x v="30"/>
    <n v="112"/>
    <x v="30"/>
    <x v="1"/>
  </r>
  <r>
    <x v="3"/>
    <x v="4"/>
    <x v="4"/>
    <x v="8"/>
    <x v="8"/>
    <x v="45"/>
    <n v="5126.4639999999999"/>
    <x v="45"/>
    <x v="1"/>
  </r>
  <r>
    <x v="3"/>
    <x v="4"/>
    <x v="4"/>
    <x v="9"/>
    <x v="9"/>
    <x v="41"/>
    <n v="5126.1279999999997"/>
    <x v="41"/>
    <x v="1"/>
  </r>
  <r>
    <x v="3"/>
    <x v="4"/>
    <x v="4"/>
    <x v="10"/>
    <x v="10"/>
    <x v="19"/>
    <n v="224"/>
    <x v="19"/>
    <x v="1"/>
  </r>
  <r>
    <x v="3"/>
    <x v="4"/>
    <x v="4"/>
    <x v="11"/>
    <x v="11"/>
    <x v="42"/>
    <n v="5126.0160000000005"/>
    <x v="42"/>
    <x v="0"/>
  </r>
  <r>
    <x v="3"/>
    <x v="4"/>
    <x v="1"/>
    <x v="12"/>
    <x v="12"/>
    <x v="22"/>
    <n v="224"/>
    <x v="22"/>
    <x v="0"/>
  </r>
  <r>
    <x v="3"/>
    <x v="4"/>
    <x v="4"/>
    <x v="14"/>
    <x v="13"/>
    <x v="43"/>
    <n v="5126.576"/>
    <x v="43"/>
    <x v="0"/>
  </r>
  <r>
    <x v="3"/>
    <x v="4"/>
    <x v="5"/>
    <x v="13"/>
    <x v="14"/>
    <x v="24"/>
    <n v="7392"/>
    <x v="24"/>
    <x v="0"/>
  </r>
  <r>
    <x v="3"/>
    <x v="5"/>
    <x v="0"/>
    <x v="0"/>
    <x v="0"/>
    <x v="24"/>
    <n v="5126.576"/>
    <x v="24"/>
    <x v="0"/>
  </r>
  <r>
    <x v="3"/>
    <x v="5"/>
    <x v="0"/>
    <x v="1"/>
    <x v="1"/>
    <x v="26"/>
    <n v="8960"/>
    <x v="26"/>
    <x v="0"/>
  </r>
  <r>
    <x v="3"/>
    <x v="5"/>
    <x v="1"/>
    <x v="2"/>
    <x v="2"/>
    <x v="20"/>
    <n v="5126.4639999999999"/>
    <x v="20"/>
    <x v="0"/>
  </r>
  <r>
    <x v="3"/>
    <x v="5"/>
    <x v="2"/>
    <x v="3"/>
    <x v="3"/>
    <x v="58"/>
    <n v="6432.72"/>
    <x v="58"/>
    <x v="0"/>
  </r>
  <r>
    <x v="3"/>
    <x v="5"/>
    <x v="3"/>
    <x v="4"/>
    <x v="4"/>
    <x v="17"/>
    <n v="7840"/>
    <x v="17"/>
    <x v="0"/>
  </r>
  <r>
    <x v="3"/>
    <x v="5"/>
    <x v="2"/>
    <x v="5"/>
    <x v="5"/>
    <x v="26"/>
    <n v="5128.0320000000002"/>
    <x v="26"/>
    <x v="0"/>
  </r>
  <r>
    <x v="3"/>
    <x v="5"/>
    <x v="3"/>
    <x v="6"/>
    <x v="6"/>
    <x v="17"/>
    <n v="7840"/>
    <x v="17"/>
    <x v="0"/>
  </r>
  <r>
    <x v="3"/>
    <x v="5"/>
    <x v="1"/>
    <x v="7"/>
    <x v="7"/>
    <x v="19"/>
    <n v="112"/>
    <x v="19"/>
    <x v="0"/>
  </r>
  <r>
    <x v="3"/>
    <x v="5"/>
    <x v="4"/>
    <x v="8"/>
    <x v="8"/>
    <x v="40"/>
    <n v="5126.4639999999999"/>
    <x v="40"/>
    <x v="0"/>
  </r>
  <r>
    <x v="3"/>
    <x v="5"/>
    <x v="4"/>
    <x v="9"/>
    <x v="9"/>
    <x v="41"/>
    <n v="5126.1279999999997"/>
    <x v="41"/>
    <x v="0"/>
  </r>
  <r>
    <x v="3"/>
    <x v="5"/>
    <x v="4"/>
    <x v="10"/>
    <x v="10"/>
    <x v="19"/>
    <n v="224"/>
    <x v="19"/>
    <x v="0"/>
  </r>
  <r>
    <x v="3"/>
    <x v="5"/>
    <x v="4"/>
    <x v="11"/>
    <x v="11"/>
    <x v="42"/>
    <n v="5126.0160000000005"/>
    <x v="42"/>
    <x v="0"/>
  </r>
  <r>
    <x v="3"/>
    <x v="5"/>
    <x v="1"/>
    <x v="12"/>
    <x v="12"/>
    <x v="22"/>
    <n v="224"/>
    <x v="22"/>
    <x v="0"/>
  </r>
  <r>
    <x v="3"/>
    <x v="5"/>
    <x v="5"/>
    <x v="13"/>
    <x v="13"/>
    <x v="24"/>
    <n v="7392"/>
    <x v="24"/>
    <x v="1"/>
  </r>
  <r>
    <x v="3"/>
    <x v="5"/>
    <x v="4"/>
    <x v="14"/>
    <x v="13"/>
    <x v="44"/>
    <n v="5126.576"/>
    <x v="44"/>
    <x v="1"/>
  </r>
  <r>
    <x v="3"/>
    <x v="6"/>
    <x v="0"/>
    <x v="0"/>
    <x v="0"/>
    <x v="24"/>
    <n v="5126.576"/>
    <x v="24"/>
    <x v="1"/>
  </r>
  <r>
    <x v="3"/>
    <x v="6"/>
    <x v="0"/>
    <x v="1"/>
    <x v="1"/>
    <x v="26"/>
    <n v="8960"/>
    <x v="26"/>
    <x v="1"/>
  </r>
  <r>
    <x v="3"/>
    <x v="6"/>
    <x v="1"/>
    <x v="2"/>
    <x v="2"/>
    <x v="20"/>
    <n v="5126.4639999999999"/>
    <x v="20"/>
    <x v="1"/>
  </r>
  <r>
    <x v="3"/>
    <x v="6"/>
    <x v="2"/>
    <x v="3"/>
    <x v="3"/>
    <x v="27"/>
    <n v="6432.72"/>
    <x v="27"/>
    <x v="1"/>
  </r>
  <r>
    <x v="3"/>
    <x v="6"/>
    <x v="3"/>
    <x v="4"/>
    <x v="4"/>
    <x v="17"/>
    <n v="7840"/>
    <x v="17"/>
    <x v="1"/>
  </r>
  <r>
    <x v="3"/>
    <x v="6"/>
    <x v="2"/>
    <x v="5"/>
    <x v="5"/>
    <x v="18"/>
    <n v="5128.0320000000002"/>
    <x v="18"/>
    <x v="1"/>
  </r>
  <r>
    <x v="3"/>
    <x v="6"/>
    <x v="3"/>
    <x v="6"/>
    <x v="6"/>
    <x v="17"/>
    <n v="7840"/>
    <x v="17"/>
    <x v="1"/>
  </r>
  <r>
    <x v="3"/>
    <x v="6"/>
    <x v="1"/>
    <x v="7"/>
    <x v="7"/>
    <x v="19"/>
    <n v="112"/>
    <x v="19"/>
    <x v="1"/>
  </r>
  <r>
    <x v="3"/>
    <x v="6"/>
    <x v="4"/>
    <x v="8"/>
    <x v="8"/>
    <x v="40"/>
    <n v="5126.4639999999999"/>
    <x v="40"/>
    <x v="1"/>
  </r>
  <r>
    <x v="3"/>
    <x v="6"/>
    <x v="4"/>
    <x v="9"/>
    <x v="9"/>
    <x v="41"/>
    <n v="5126.1279999999997"/>
    <x v="41"/>
    <x v="1"/>
  </r>
  <r>
    <x v="3"/>
    <x v="6"/>
    <x v="4"/>
    <x v="10"/>
    <x v="10"/>
    <x v="19"/>
    <n v="224"/>
    <x v="19"/>
    <x v="1"/>
  </r>
  <r>
    <x v="3"/>
    <x v="6"/>
    <x v="4"/>
    <x v="11"/>
    <x v="11"/>
    <x v="42"/>
    <n v="5126.0160000000005"/>
    <x v="42"/>
    <x v="1"/>
  </r>
  <r>
    <x v="3"/>
    <x v="6"/>
    <x v="1"/>
    <x v="12"/>
    <x v="12"/>
    <x v="22"/>
    <n v="224"/>
    <x v="22"/>
    <x v="1"/>
  </r>
  <r>
    <x v="3"/>
    <x v="6"/>
    <x v="4"/>
    <x v="14"/>
    <x v="13"/>
    <x v="44"/>
    <n v="5126.576"/>
    <x v="44"/>
    <x v="1"/>
  </r>
  <r>
    <x v="3"/>
    <x v="6"/>
    <x v="5"/>
    <x v="13"/>
    <x v="14"/>
    <x v="25"/>
    <n v="7392"/>
    <x v="25"/>
    <x v="0"/>
  </r>
  <r>
    <x v="3"/>
    <x v="7"/>
    <x v="0"/>
    <x v="0"/>
    <x v="0"/>
    <x v="24"/>
    <n v="5126.576"/>
    <x v="24"/>
    <x v="0"/>
  </r>
  <r>
    <x v="3"/>
    <x v="7"/>
    <x v="0"/>
    <x v="1"/>
    <x v="1"/>
    <x v="26"/>
    <n v="8960"/>
    <x v="26"/>
    <x v="0"/>
  </r>
  <r>
    <x v="3"/>
    <x v="7"/>
    <x v="1"/>
    <x v="2"/>
    <x v="2"/>
    <x v="20"/>
    <n v="5126.4639999999999"/>
    <x v="20"/>
    <x v="0"/>
  </r>
  <r>
    <x v="3"/>
    <x v="7"/>
    <x v="2"/>
    <x v="3"/>
    <x v="3"/>
    <x v="27"/>
    <n v="6432.72"/>
    <x v="27"/>
    <x v="0"/>
  </r>
  <r>
    <x v="3"/>
    <x v="7"/>
    <x v="3"/>
    <x v="4"/>
    <x v="4"/>
    <x v="17"/>
    <n v="7840"/>
    <x v="17"/>
    <x v="1"/>
  </r>
  <r>
    <x v="3"/>
    <x v="7"/>
    <x v="2"/>
    <x v="5"/>
    <x v="5"/>
    <x v="29"/>
    <n v="5128.0320000000002"/>
    <x v="29"/>
    <x v="1"/>
  </r>
  <r>
    <x v="3"/>
    <x v="7"/>
    <x v="3"/>
    <x v="6"/>
    <x v="6"/>
    <x v="4"/>
    <n v="7840"/>
    <x v="4"/>
    <x v="1"/>
  </r>
  <r>
    <x v="3"/>
    <x v="7"/>
    <x v="1"/>
    <x v="7"/>
    <x v="7"/>
    <x v="30"/>
    <n v="112"/>
    <x v="30"/>
    <x v="1"/>
  </r>
  <r>
    <x v="3"/>
    <x v="7"/>
    <x v="4"/>
    <x v="8"/>
    <x v="8"/>
    <x v="45"/>
    <n v="5126.4639999999999"/>
    <x v="45"/>
    <x v="1"/>
  </r>
  <r>
    <x v="3"/>
    <x v="7"/>
    <x v="4"/>
    <x v="9"/>
    <x v="9"/>
    <x v="46"/>
    <n v="5126.1279999999997"/>
    <x v="46"/>
    <x v="1"/>
  </r>
  <r>
    <x v="3"/>
    <x v="7"/>
    <x v="4"/>
    <x v="10"/>
    <x v="10"/>
    <x v="47"/>
    <n v="224"/>
    <x v="47"/>
    <x v="1"/>
  </r>
  <r>
    <x v="3"/>
    <x v="7"/>
    <x v="4"/>
    <x v="11"/>
    <x v="11"/>
    <x v="48"/>
    <n v="5126.0160000000005"/>
    <x v="48"/>
    <x v="1"/>
  </r>
  <r>
    <x v="3"/>
    <x v="7"/>
    <x v="1"/>
    <x v="12"/>
    <x v="12"/>
    <x v="36"/>
    <n v="224"/>
    <x v="36"/>
    <x v="1"/>
  </r>
  <r>
    <x v="3"/>
    <x v="7"/>
    <x v="4"/>
    <x v="14"/>
    <x v="13"/>
    <x v="49"/>
    <n v="5126.576"/>
    <x v="49"/>
    <x v="0"/>
  </r>
  <r>
    <x v="3"/>
    <x v="7"/>
    <x v="5"/>
    <x v="13"/>
    <x v="14"/>
    <x v="39"/>
    <n v="7392"/>
    <x v="39"/>
    <x v="1"/>
  </r>
  <r>
    <x v="3"/>
    <x v="8"/>
    <x v="0"/>
    <x v="0"/>
    <x v="0"/>
    <x v="24"/>
    <n v="5126.576"/>
    <x v="24"/>
    <x v="1"/>
  </r>
  <r>
    <x v="3"/>
    <x v="8"/>
    <x v="0"/>
    <x v="1"/>
    <x v="1"/>
    <x v="26"/>
    <n v="8960"/>
    <x v="26"/>
    <x v="1"/>
  </r>
  <r>
    <x v="3"/>
    <x v="8"/>
    <x v="1"/>
    <x v="2"/>
    <x v="2"/>
    <x v="20"/>
    <n v="5126.4639999999999"/>
    <x v="20"/>
    <x v="1"/>
  </r>
  <r>
    <x v="3"/>
    <x v="8"/>
    <x v="2"/>
    <x v="3"/>
    <x v="3"/>
    <x v="27"/>
    <n v="6432.72"/>
    <x v="27"/>
    <x v="1"/>
  </r>
  <r>
    <x v="3"/>
    <x v="8"/>
    <x v="3"/>
    <x v="4"/>
    <x v="4"/>
    <x v="17"/>
    <n v="7840"/>
    <x v="17"/>
    <x v="1"/>
  </r>
  <r>
    <x v="3"/>
    <x v="8"/>
    <x v="2"/>
    <x v="5"/>
    <x v="5"/>
    <x v="18"/>
    <n v="5128.0320000000002"/>
    <x v="18"/>
    <x v="1"/>
  </r>
  <r>
    <x v="3"/>
    <x v="8"/>
    <x v="3"/>
    <x v="6"/>
    <x v="6"/>
    <x v="17"/>
    <n v="7840"/>
    <x v="17"/>
    <x v="1"/>
  </r>
  <r>
    <x v="3"/>
    <x v="8"/>
    <x v="1"/>
    <x v="7"/>
    <x v="7"/>
    <x v="19"/>
    <n v="112"/>
    <x v="19"/>
    <x v="1"/>
  </r>
  <r>
    <x v="3"/>
    <x v="8"/>
    <x v="4"/>
    <x v="8"/>
    <x v="8"/>
    <x v="40"/>
    <n v="5126.4639999999999"/>
    <x v="40"/>
    <x v="1"/>
  </r>
  <r>
    <x v="3"/>
    <x v="8"/>
    <x v="4"/>
    <x v="9"/>
    <x v="9"/>
    <x v="41"/>
    <n v="5126.1279999999997"/>
    <x v="41"/>
    <x v="1"/>
  </r>
  <r>
    <x v="3"/>
    <x v="8"/>
    <x v="4"/>
    <x v="10"/>
    <x v="10"/>
    <x v="19"/>
    <n v="224"/>
    <x v="19"/>
    <x v="1"/>
  </r>
  <r>
    <x v="3"/>
    <x v="8"/>
    <x v="4"/>
    <x v="11"/>
    <x v="11"/>
    <x v="50"/>
    <n v="5126.0160000000005"/>
    <x v="50"/>
    <x v="1"/>
  </r>
  <r>
    <x v="3"/>
    <x v="8"/>
    <x v="1"/>
    <x v="12"/>
    <x v="12"/>
    <x v="9"/>
    <n v="224"/>
    <x v="9"/>
    <x v="1"/>
  </r>
  <r>
    <x v="3"/>
    <x v="8"/>
    <x v="4"/>
    <x v="14"/>
    <x v="13"/>
    <x v="51"/>
    <n v="5126.576"/>
    <x v="51"/>
    <x v="1"/>
  </r>
  <r>
    <x v="3"/>
    <x v="8"/>
    <x v="5"/>
    <x v="13"/>
    <x v="14"/>
    <x v="31"/>
    <n v="7392"/>
    <x v="31"/>
    <x v="1"/>
  </r>
  <r>
    <x v="3"/>
    <x v="9"/>
    <x v="0"/>
    <x v="0"/>
    <x v="0"/>
    <x v="13"/>
    <n v="5126.576"/>
    <x v="13"/>
    <x v="1"/>
  </r>
  <r>
    <x v="3"/>
    <x v="9"/>
    <x v="0"/>
    <x v="1"/>
    <x v="1"/>
    <x v="52"/>
    <n v="8960"/>
    <x v="52"/>
    <x v="1"/>
  </r>
  <r>
    <x v="3"/>
    <x v="9"/>
    <x v="1"/>
    <x v="2"/>
    <x v="2"/>
    <x v="53"/>
    <n v="5126.4639999999999"/>
    <x v="53"/>
    <x v="1"/>
  </r>
  <r>
    <x v="3"/>
    <x v="9"/>
    <x v="2"/>
    <x v="3"/>
    <x v="3"/>
    <x v="54"/>
    <n v="6432.72"/>
    <x v="54"/>
    <x v="1"/>
  </r>
  <r>
    <x v="3"/>
    <x v="9"/>
    <x v="3"/>
    <x v="4"/>
    <x v="4"/>
    <x v="32"/>
    <n v="7840"/>
    <x v="32"/>
    <x v="1"/>
  </r>
  <r>
    <x v="3"/>
    <x v="9"/>
    <x v="2"/>
    <x v="5"/>
    <x v="5"/>
    <x v="33"/>
    <n v="5128.0320000000002"/>
    <x v="33"/>
    <x v="1"/>
  </r>
  <r>
    <x v="3"/>
    <x v="9"/>
    <x v="3"/>
    <x v="6"/>
    <x v="6"/>
    <x v="32"/>
    <n v="7840"/>
    <x v="32"/>
    <x v="1"/>
  </r>
  <r>
    <x v="3"/>
    <x v="9"/>
    <x v="1"/>
    <x v="7"/>
    <x v="7"/>
    <x v="34"/>
    <n v="112"/>
    <x v="34"/>
    <x v="1"/>
  </r>
  <r>
    <x v="3"/>
    <x v="9"/>
    <x v="4"/>
    <x v="8"/>
    <x v="8"/>
    <x v="45"/>
    <n v="5126.4639999999999"/>
    <x v="45"/>
    <x v="1"/>
  </r>
  <r>
    <x v="3"/>
    <x v="9"/>
    <x v="4"/>
    <x v="9"/>
    <x v="9"/>
    <x v="46"/>
    <n v="5126.1279999999997"/>
    <x v="46"/>
    <x v="1"/>
  </r>
  <r>
    <x v="3"/>
    <x v="9"/>
    <x v="4"/>
    <x v="10"/>
    <x v="10"/>
    <x v="30"/>
    <n v="224"/>
    <x v="30"/>
    <x v="1"/>
  </r>
  <r>
    <x v="3"/>
    <x v="9"/>
    <x v="4"/>
    <x v="11"/>
    <x v="11"/>
    <x v="55"/>
    <n v="5126.0160000000005"/>
    <x v="55"/>
    <x v="1"/>
  </r>
  <r>
    <x v="3"/>
    <x v="9"/>
    <x v="1"/>
    <x v="12"/>
    <x v="12"/>
    <x v="56"/>
    <n v="224"/>
    <x v="56"/>
    <x v="1"/>
  </r>
  <r>
    <x v="3"/>
    <x v="9"/>
    <x v="4"/>
    <x v="14"/>
    <x v="13"/>
    <x v="57"/>
    <n v="5126.576"/>
    <x v="57"/>
    <x v="1"/>
  </r>
  <r>
    <x v="3"/>
    <x v="9"/>
    <x v="5"/>
    <x v="13"/>
    <x v="14"/>
    <x v="12"/>
    <n v="7392"/>
    <x v="12"/>
    <x v="1"/>
  </r>
  <r>
    <x v="3"/>
    <x v="10"/>
    <x v="0"/>
    <x v="0"/>
    <x v="0"/>
    <x v="38"/>
    <n v="5126.576"/>
    <x v="38"/>
    <x v="1"/>
  </r>
  <r>
    <x v="3"/>
    <x v="10"/>
    <x v="0"/>
    <x v="1"/>
    <x v="1"/>
    <x v="14"/>
    <n v="8960"/>
    <x v="14"/>
    <x v="1"/>
  </r>
  <r>
    <x v="3"/>
    <x v="10"/>
    <x v="1"/>
    <x v="2"/>
    <x v="2"/>
    <x v="15"/>
    <n v="5126.4639999999999"/>
    <x v="15"/>
    <x v="1"/>
  </r>
  <r>
    <x v="3"/>
    <x v="10"/>
    <x v="2"/>
    <x v="3"/>
    <x v="3"/>
    <x v="61"/>
    <n v="6432.72"/>
    <x v="61"/>
    <x v="1"/>
  </r>
  <r>
    <x v="3"/>
    <x v="10"/>
    <x v="3"/>
    <x v="4"/>
    <x v="4"/>
    <x v="4"/>
    <n v="7840"/>
    <x v="4"/>
    <x v="1"/>
  </r>
  <r>
    <x v="3"/>
    <x v="10"/>
    <x v="2"/>
    <x v="5"/>
    <x v="5"/>
    <x v="62"/>
    <n v="5128.0320000000002"/>
    <x v="62"/>
    <x v="1"/>
  </r>
  <r>
    <x v="3"/>
    <x v="10"/>
    <x v="3"/>
    <x v="6"/>
    <x v="6"/>
    <x v="4"/>
    <n v="7840"/>
    <x v="4"/>
    <x v="1"/>
  </r>
  <r>
    <x v="3"/>
    <x v="10"/>
    <x v="1"/>
    <x v="7"/>
    <x v="7"/>
    <x v="30"/>
    <n v="112"/>
    <x v="30"/>
    <x v="1"/>
  </r>
  <r>
    <x v="3"/>
    <x v="10"/>
    <x v="4"/>
    <x v="8"/>
    <x v="8"/>
    <x v="45"/>
    <n v="5126.4639999999999"/>
    <x v="45"/>
    <x v="1"/>
  </r>
  <r>
    <x v="3"/>
    <x v="10"/>
    <x v="4"/>
    <x v="9"/>
    <x v="9"/>
    <x v="41"/>
    <n v="5126.1279999999997"/>
    <x v="41"/>
    <x v="1"/>
  </r>
  <r>
    <x v="3"/>
    <x v="10"/>
    <x v="4"/>
    <x v="10"/>
    <x v="10"/>
    <x v="19"/>
    <n v="224"/>
    <x v="19"/>
    <x v="1"/>
  </r>
  <r>
    <x v="3"/>
    <x v="10"/>
    <x v="4"/>
    <x v="11"/>
    <x v="11"/>
    <x v="42"/>
    <n v="5126.0160000000005"/>
    <x v="42"/>
    <x v="1"/>
  </r>
  <r>
    <x v="3"/>
    <x v="10"/>
    <x v="1"/>
    <x v="12"/>
    <x v="12"/>
    <x v="22"/>
    <n v="224"/>
    <x v="22"/>
    <x v="1"/>
  </r>
  <r>
    <x v="3"/>
    <x v="10"/>
    <x v="4"/>
    <x v="14"/>
    <x v="13"/>
    <x v="44"/>
    <n v="5126.576"/>
    <x v="44"/>
    <x v="1"/>
  </r>
  <r>
    <x v="3"/>
    <x v="10"/>
    <x v="5"/>
    <x v="13"/>
    <x v="14"/>
    <x v="25"/>
    <n v="7392"/>
    <x v="25"/>
    <x v="1"/>
  </r>
  <r>
    <x v="3"/>
    <x v="11"/>
    <x v="0"/>
    <x v="0"/>
    <x v="0"/>
    <x v="24"/>
    <n v="5126.576"/>
    <x v="24"/>
    <x v="1"/>
  </r>
  <r>
    <x v="3"/>
    <x v="11"/>
    <x v="0"/>
    <x v="1"/>
    <x v="1"/>
    <x v="26"/>
    <n v="8960"/>
    <x v="26"/>
    <x v="1"/>
  </r>
  <r>
    <x v="3"/>
    <x v="11"/>
    <x v="1"/>
    <x v="2"/>
    <x v="2"/>
    <x v="20"/>
    <n v="5126.4639999999999"/>
    <x v="20"/>
    <x v="1"/>
  </r>
  <r>
    <x v="3"/>
    <x v="11"/>
    <x v="2"/>
    <x v="3"/>
    <x v="3"/>
    <x v="27"/>
    <n v="6432.72"/>
    <x v="27"/>
    <x v="1"/>
  </r>
  <r>
    <x v="3"/>
    <x v="11"/>
    <x v="3"/>
    <x v="4"/>
    <x v="4"/>
    <x v="17"/>
    <n v="7840"/>
    <x v="17"/>
    <x v="1"/>
  </r>
  <r>
    <x v="3"/>
    <x v="11"/>
    <x v="2"/>
    <x v="5"/>
    <x v="5"/>
    <x v="18"/>
    <n v="5128.0320000000002"/>
    <x v="18"/>
    <x v="1"/>
  </r>
  <r>
    <x v="3"/>
    <x v="11"/>
    <x v="3"/>
    <x v="6"/>
    <x v="6"/>
    <x v="17"/>
    <n v="7840"/>
    <x v="17"/>
    <x v="1"/>
  </r>
  <r>
    <x v="3"/>
    <x v="11"/>
    <x v="1"/>
    <x v="7"/>
    <x v="7"/>
    <x v="19"/>
    <n v="112"/>
    <x v="19"/>
    <x v="1"/>
  </r>
  <r>
    <x v="3"/>
    <x v="11"/>
    <x v="4"/>
    <x v="8"/>
    <x v="8"/>
    <x v="40"/>
    <n v="5126.4639999999999"/>
    <x v="40"/>
    <x v="1"/>
  </r>
  <r>
    <x v="3"/>
    <x v="11"/>
    <x v="4"/>
    <x v="9"/>
    <x v="9"/>
    <x v="41"/>
    <n v="5126.1279999999997"/>
    <x v="41"/>
    <x v="1"/>
  </r>
  <r>
    <x v="3"/>
    <x v="11"/>
    <x v="4"/>
    <x v="10"/>
    <x v="10"/>
    <x v="19"/>
    <n v="224"/>
    <x v="19"/>
    <x v="1"/>
  </r>
  <r>
    <x v="3"/>
    <x v="11"/>
    <x v="4"/>
    <x v="11"/>
    <x v="11"/>
    <x v="42"/>
    <n v="5126.0160000000005"/>
    <x v="42"/>
    <x v="1"/>
  </r>
  <r>
    <x v="3"/>
    <x v="11"/>
    <x v="1"/>
    <x v="12"/>
    <x v="12"/>
    <x v="22"/>
    <n v="224"/>
    <x v="22"/>
    <x v="1"/>
  </r>
  <r>
    <x v="3"/>
    <x v="11"/>
    <x v="4"/>
    <x v="14"/>
    <x v="13"/>
    <x v="44"/>
    <n v="5126.576"/>
    <x v="44"/>
    <x v="1"/>
  </r>
  <r>
    <x v="3"/>
    <x v="11"/>
    <x v="5"/>
    <x v="13"/>
    <x v="14"/>
    <x v="25"/>
    <n v="7392"/>
    <x v="25"/>
    <x v="1"/>
  </r>
  <r>
    <x v="4"/>
    <x v="0"/>
    <x v="0"/>
    <x v="0"/>
    <x v="0"/>
    <x v="24"/>
    <n v="5126.576"/>
    <x v="24"/>
    <x v="1"/>
  </r>
  <r>
    <x v="4"/>
    <x v="0"/>
    <x v="0"/>
    <x v="1"/>
    <x v="1"/>
    <x v="26"/>
    <n v="8960"/>
    <x v="26"/>
    <x v="1"/>
  </r>
  <r>
    <x v="4"/>
    <x v="0"/>
    <x v="1"/>
    <x v="2"/>
    <x v="2"/>
    <x v="20"/>
    <n v="5126.4639999999999"/>
    <x v="20"/>
    <x v="1"/>
  </r>
  <r>
    <x v="4"/>
    <x v="0"/>
    <x v="2"/>
    <x v="3"/>
    <x v="3"/>
    <x v="27"/>
    <n v="6432.72"/>
    <x v="27"/>
    <x v="1"/>
  </r>
  <r>
    <x v="4"/>
    <x v="0"/>
    <x v="3"/>
    <x v="4"/>
    <x v="4"/>
    <x v="17"/>
    <n v="7840"/>
    <x v="17"/>
    <x v="1"/>
  </r>
  <r>
    <x v="4"/>
    <x v="0"/>
    <x v="2"/>
    <x v="5"/>
    <x v="5"/>
    <x v="18"/>
    <n v="5128.0320000000002"/>
    <x v="18"/>
    <x v="1"/>
  </r>
  <r>
    <x v="4"/>
    <x v="0"/>
    <x v="3"/>
    <x v="6"/>
    <x v="6"/>
    <x v="17"/>
    <n v="7840"/>
    <x v="17"/>
    <x v="1"/>
  </r>
  <r>
    <x v="4"/>
    <x v="0"/>
    <x v="1"/>
    <x v="7"/>
    <x v="7"/>
    <x v="19"/>
    <n v="112"/>
    <x v="19"/>
    <x v="1"/>
  </r>
  <r>
    <x v="4"/>
    <x v="0"/>
    <x v="4"/>
    <x v="8"/>
    <x v="8"/>
    <x v="20"/>
    <n v="5126.4639999999999"/>
    <x v="20"/>
    <x v="1"/>
  </r>
  <r>
    <x v="4"/>
    <x v="0"/>
    <x v="4"/>
    <x v="9"/>
    <x v="9"/>
    <x v="21"/>
    <n v="5126.1279999999997"/>
    <x v="21"/>
    <x v="1"/>
  </r>
  <r>
    <x v="4"/>
    <x v="0"/>
    <x v="4"/>
    <x v="10"/>
    <x v="10"/>
    <x v="22"/>
    <n v="224"/>
    <x v="22"/>
    <x v="1"/>
  </r>
  <r>
    <x v="4"/>
    <x v="0"/>
    <x v="4"/>
    <x v="11"/>
    <x v="11"/>
    <x v="23"/>
    <n v="5126.0160000000005"/>
    <x v="23"/>
    <x v="1"/>
  </r>
  <r>
    <x v="4"/>
    <x v="0"/>
    <x v="1"/>
    <x v="12"/>
    <x v="12"/>
    <x v="22"/>
    <n v="224"/>
    <x v="22"/>
    <x v="1"/>
  </r>
  <r>
    <x v="4"/>
    <x v="0"/>
    <x v="5"/>
    <x v="13"/>
    <x v="13"/>
    <x v="25"/>
    <n v="7392"/>
    <x v="25"/>
    <x v="1"/>
  </r>
  <r>
    <x v="4"/>
    <x v="0"/>
    <x v="4"/>
    <x v="14"/>
    <x v="13"/>
    <x v="24"/>
    <n v="5126.576"/>
    <x v="24"/>
    <x v="1"/>
  </r>
  <r>
    <x v="4"/>
    <x v="1"/>
    <x v="0"/>
    <x v="0"/>
    <x v="0"/>
    <x v="24"/>
    <n v="5126.576"/>
    <x v="24"/>
    <x v="1"/>
  </r>
  <r>
    <x v="4"/>
    <x v="1"/>
    <x v="0"/>
    <x v="1"/>
    <x v="1"/>
    <x v="26"/>
    <n v="8960"/>
    <x v="26"/>
    <x v="1"/>
  </r>
  <r>
    <x v="4"/>
    <x v="1"/>
    <x v="1"/>
    <x v="2"/>
    <x v="2"/>
    <x v="20"/>
    <n v="5126.4639999999999"/>
    <x v="20"/>
    <x v="1"/>
  </r>
  <r>
    <x v="4"/>
    <x v="1"/>
    <x v="2"/>
    <x v="3"/>
    <x v="3"/>
    <x v="27"/>
    <n v="6432.72"/>
    <x v="27"/>
    <x v="1"/>
  </r>
  <r>
    <x v="4"/>
    <x v="1"/>
    <x v="3"/>
    <x v="4"/>
    <x v="4"/>
    <x v="17"/>
    <n v="7840"/>
    <x v="17"/>
    <x v="1"/>
  </r>
  <r>
    <x v="4"/>
    <x v="1"/>
    <x v="2"/>
    <x v="5"/>
    <x v="5"/>
    <x v="18"/>
    <n v="5128.0320000000002"/>
    <x v="18"/>
    <x v="1"/>
  </r>
  <r>
    <x v="4"/>
    <x v="1"/>
    <x v="3"/>
    <x v="6"/>
    <x v="6"/>
    <x v="17"/>
    <n v="7840"/>
    <x v="17"/>
    <x v="1"/>
  </r>
  <r>
    <x v="4"/>
    <x v="1"/>
    <x v="1"/>
    <x v="7"/>
    <x v="7"/>
    <x v="19"/>
    <n v="112"/>
    <x v="19"/>
    <x v="1"/>
  </r>
  <r>
    <x v="4"/>
    <x v="1"/>
    <x v="4"/>
    <x v="8"/>
    <x v="8"/>
    <x v="20"/>
    <n v="5126.4639999999999"/>
    <x v="20"/>
    <x v="1"/>
  </r>
  <r>
    <x v="4"/>
    <x v="1"/>
    <x v="4"/>
    <x v="9"/>
    <x v="9"/>
    <x v="21"/>
    <n v="5126.1279999999997"/>
    <x v="21"/>
    <x v="1"/>
  </r>
  <r>
    <x v="4"/>
    <x v="1"/>
    <x v="4"/>
    <x v="10"/>
    <x v="10"/>
    <x v="22"/>
    <n v="224"/>
    <x v="22"/>
    <x v="1"/>
  </r>
  <r>
    <x v="4"/>
    <x v="1"/>
    <x v="4"/>
    <x v="11"/>
    <x v="11"/>
    <x v="23"/>
    <n v="5126.0160000000005"/>
    <x v="23"/>
    <x v="1"/>
  </r>
  <r>
    <x v="4"/>
    <x v="1"/>
    <x v="1"/>
    <x v="12"/>
    <x v="12"/>
    <x v="22"/>
    <n v="224"/>
    <x v="22"/>
    <x v="1"/>
  </r>
  <r>
    <x v="4"/>
    <x v="1"/>
    <x v="4"/>
    <x v="14"/>
    <x v="13"/>
    <x v="24"/>
    <n v="5126.576"/>
    <x v="24"/>
    <x v="1"/>
  </r>
  <r>
    <x v="4"/>
    <x v="1"/>
    <x v="5"/>
    <x v="13"/>
    <x v="14"/>
    <x v="25"/>
    <n v="7392"/>
    <x v="25"/>
    <x v="1"/>
  </r>
  <r>
    <x v="4"/>
    <x v="2"/>
    <x v="0"/>
    <x v="0"/>
    <x v="0"/>
    <x v="24"/>
    <n v="5126.576"/>
    <x v="24"/>
    <x v="1"/>
  </r>
  <r>
    <x v="4"/>
    <x v="2"/>
    <x v="0"/>
    <x v="1"/>
    <x v="1"/>
    <x v="26"/>
    <n v="8960"/>
    <x v="26"/>
    <x v="1"/>
  </r>
  <r>
    <x v="4"/>
    <x v="2"/>
    <x v="1"/>
    <x v="2"/>
    <x v="2"/>
    <x v="20"/>
    <n v="5126.4639999999999"/>
    <x v="20"/>
    <x v="1"/>
  </r>
  <r>
    <x v="4"/>
    <x v="2"/>
    <x v="2"/>
    <x v="3"/>
    <x v="3"/>
    <x v="27"/>
    <n v="6432.72"/>
    <x v="27"/>
    <x v="0"/>
  </r>
  <r>
    <x v="4"/>
    <x v="2"/>
    <x v="3"/>
    <x v="4"/>
    <x v="4"/>
    <x v="17"/>
    <n v="7840"/>
    <x v="17"/>
    <x v="0"/>
  </r>
  <r>
    <x v="4"/>
    <x v="2"/>
    <x v="2"/>
    <x v="5"/>
    <x v="5"/>
    <x v="18"/>
    <n v="5128.0320000000002"/>
    <x v="18"/>
    <x v="0"/>
  </r>
  <r>
    <x v="4"/>
    <x v="2"/>
    <x v="3"/>
    <x v="6"/>
    <x v="6"/>
    <x v="17"/>
    <n v="7840"/>
    <x v="17"/>
    <x v="0"/>
  </r>
  <r>
    <x v="4"/>
    <x v="2"/>
    <x v="1"/>
    <x v="7"/>
    <x v="7"/>
    <x v="19"/>
    <n v="112"/>
    <x v="19"/>
    <x v="0"/>
  </r>
  <r>
    <x v="4"/>
    <x v="2"/>
    <x v="4"/>
    <x v="8"/>
    <x v="8"/>
    <x v="20"/>
    <n v="5126.4639999999999"/>
    <x v="20"/>
    <x v="0"/>
  </r>
  <r>
    <x v="4"/>
    <x v="2"/>
    <x v="4"/>
    <x v="9"/>
    <x v="9"/>
    <x v="21"/>
    <n v="5126.1279999999997"/>
    <x v="21"/>
    <x v="0"/>
  </r>
  <r>
    <x v="4"/>
    <x v="2"/>
    <x v="4"/>
    <x v="10"/>
    <x v="10"/>
    <x v="22"/>
    <n v="224"/>
    <x v="22"/>
    <x v="0"/>
  </r>
  <r>
    <x v="4"/>
    <x v="2"/>
    <x v="4"/>
    <x v="11"/>
    <x v="11"/>
    <x v="23"/>
    <n v="5126.0160000000005"/>
    <x v="23"/>
    <x v="0"/>
  </r>
  <r>
    <x v="4"/>
    <x v="2"/>
    <x v="1"/>
    <x v="12"/>
    <x v="12"/>
    <x v="22"/>
    <n v="224"/>
    <x v="22"/>
    <x v="0"/>
  </r>
  <r>
    <x v="4"/>
    <x v="2"/>
    <x v="4"/>
    <x v="14"/>
    <x v="13"/>
    <x v="24"/>
    <n v="5126.576"/>
    <x v="24"/>
    <x v="0"/>
  </r>
  <r>
    <x v="4"/>
    <x v="2"/>
    <x v="5"/>
    <x v="13"/>
    <x v="14"/>
    <x v="25"/>
    <n v="7392"/>
    <x v="25"/>
    <x v="0"/>
  </r>
  <r>
    <x v="4"/>
    <x v="3"/>
    <x v="0"/>
    <x v="0"/>
    <x v="0"/>
    <x v="24"/>
    <n v="5126.576"/>
    <x v="24"/>
    <x v="0"/>
  </r>
  <r>
    <x v="4"/>
    <x v="3"/>
    <x v="0"/>
    <x v="1"/>
    <x v="1"/>
    <x v="26"/>
    <n v="8960"/>
    <x v="26"/>
    <x v="0"/>
  </r>
  <r>
    <x v="4"/>
    <x v="3"/>
    <x v="1"/>
    <x v="2"/>
    <x v="2"/>
    <x v="20"/>
    <n v="5126.4639999999999"/>
    <x v="20"/>
    <x v="0"/>
  </r>
  <r>
    <x v="4"/>
    <x v="3"/>
    <x v="2"/>
    <x v="3"/>
    <x v="3"/>
    <x v="27"/>
    <n v="6432.72"/>
    <x v="27"/>
    <x v="0"/>
  </r>
  <r>
    <x v="4"/>
    <x v="3"/>
    <x v="3"/>
    <x v="4"/>
    <x v="4"/>
    <x v="17"/>
    <n v="7840"/>
    <x v="17"/>
    <x v="0"/>
  </r>
  <r>
    <x v="4"/>
    <x v="3"/>
    <x v="2"/>
    <x v="5"/>
    <x v="5"/>
    <x v="18"/>
    <n v="5128.0320000000002"/>
    <x v="18"/>
    <x v="0"/>
  </r>
  <r>
    <x v="4"/>
    <x v="3"/>
    <x v="3"/>
    <x v="6"/>
    <x v="6"/>
    <x v="17"/>
    <n v="7840"/>
    <x v="17"/>
    <x v="0"/>
  </r>
  <r>
    <x v="4"/>
    <x v="3"/>
    <x v="1"/>
    <x v="7"/>
    <x v="7"/>
    <x v="19"/>
    <n v="112"/>
    <x v="19"/>
    <x v="0"/>
  </r>
  <r>
    <x v="4"/>
    <x v="3"/>
    <x v="4"/>
    <x v="8"/>
    <x v="8"/>
    <x v="20"/>
    <n v="5126.4639999999999"/>
    <x v="20"/>
    <x v="0"/>
  </r>
  <r>
    <x v="4"/>
    <x v="3"/>
    <x v="4"/>
    <x v="9"/>
    <x v="9"/>
    <x v="21"/>
    <n v="5126.1279999999997"/>
    <x v="21"/>
    <x v="0"/>
  </r>
  <r>
    <x v="4"/>
    <x v="3"/>
    <x v="4"/>
    <x v="10"/>
    <x v="10"/>
    <x v="22"/>
    <n v="224"/>
    <x v="22"/>
    <x v="0"/>
  </r>
  <r>
    <x v="4"/>
    <x v="3"/>
    <x v="4"/>
    <x v="11"/>
    <x v="11"/>
    <x v="23"/>
    <n v="5126.0160000000005"/>
    <x v="23"/>
    <x v="0"/>
  </r>
  <r>
    <x v="4"/>
    <x v="3"/>
    <x v="1"/>
    <x v="12"/>
    <x v="12"/>
    <x v="22"/>
    <n v="224"/>
    <x v="22"/>
    <x v="0"/>
  </r>
  <r>
    <x v="4"/>
    <x v="3"/>
    <x v="4"/>
    <x v="14"/>
    <x v="13"/>
    <x v="24"/>
    <n v="5126.576"/>
    <x v="24"/>
    <x v="0"/>
  </r>
  <r>
    <x v="4"/>
    <x v="3"/>
    <x v="5"/>
    <x v="13"/>
    <x v="14"/>
    <x v="25"/>
    <n v="7392"/>
    <x v="25"/>
    <x v="0"/>
  </r>
  <r>
    <x v="4"/>
    <x v="4"/>
    <x v="0"/>
    <x v="0"/>
    <x v="0"/>
    <x v="24"/>
    <n v="5126.576"/>
    <x v="24"/>
    <x v="0"/>
  </r>
  <r>
    <x v="4"/>
    <x v="4"/>
    <x v="0"/>
    <x v="1"/>
    <x v="1"/>
    <x v="26"/>
    <n v="8960"/>
    <x v="26"/>
    <x v="0"/>
  </r>
  <r>
    <x v="4"/>
    <x v="4"/>
    <x v="1"/>
    <x v="2"/>
    <x v="2"/>
    <x v="20"/>
    <n v="5126.4639999999999"/>
    <x v="20"/>
    <x v="0"/>
  </r>
  <r>
    <x v="4"/>
    <x v="4"/>
    <x v="2"/>
    <x v="3"/>
    <x v="3"/>
    <x v="27"/>
    <n v="6432.72"/>
    <x v="27"/>
    <x v="0"/>
  </r>
  <r>
    <x v="4"/>
    <x v="4"/>
    <x v="3"/>
    <x v="4"/>
    <x v="4"/>
    <x v="17"/>
    <n v="7840"/>
    <x v="17"/>
    <x v="0"/>
  </r>
  <r>
    <x v="4"/>
    <x v="4"/>
    <x v="2"/>
    <x v="5"/>
    <x v="5"/>
    <x v="18"/>
    <n v="5128.0320000000002"/>
    <x v="18"/>
    <x v="0"/>
  </r>
  <r>
    <x v="4"/>
    <x v="4"/>
    <x v="3"/>
    <x v="6"/>
    <x v="6"/>
    <x v="17"/>
    <n v="7840"/>
    <x v="17"/>
    <x v="0"/>
  </r>
  <r>
    <x v="4"/>
    <x v="4"/>
    <x v="1"/>
    <x v="7"/>
    <x v="7"/>
    <x v="19"/>
    <n v="112"/>
    <x v="19"/>
    <x v="0"/>
  </r>
  <r>
    <x v="4"/>
    <x v="4"/>
    <x v="4"/>
    <x v="8"/>
    <x v="8"/>
    <x v="20"/>
    <n v="5126.4639999999999"/>
    <x v="20"/>
    <x v="0"/>
  </r>
  <r>
    <x v="4"/>
    <x v="4"/>
    <x v="4"/>
    <x v="9"/>
    <x v="9"/>
    <x v="21"/>
    <n v="5126.1279999999997"/>
    <x v="21"/>
    <x v="0"/>
  </r>
  <r>
    <x v="4"/>
    <x v="4"/>
    <x v="4"/>
    <x v="10"/>
    <x v="10"/>
    <x v="22"/>
    <n v="224"/>
    <x v="22"/>
    <x v="0"/>
  </r>
  <r>
    <x v="4"/>
    <x v="4"/>
    <x v="4"/>
    <x v="11"/>
    <x v="11"/>
    <x v="23"/>
    <n v="5126.0160000000005"/>
    <x v="23"/>
    <x v="0"/>
  </r>
  <r>
    <x v="4"/>
    <x v="4"/>
    <x v="1"/>
    <x v="12"/>
    <x v="12"/>
    <x v="22"/>
    <n v="224"/>
    <x v="22"/>
    <x v="0"/>
  </r>
  <r>
    <x v="4"/>
    <x v="4"/>
    <x v="4"/>
    <x v="14"/>
    <x v="13"/>
    <x v="24"/>
    <n v="5126.576"/>
    <x v="24"/>
    <x v="0"/>
  </r>
  <r>
    <x v="4"/>
    <x v="4"/>
    <x v="5"/>
    <x v="13"/>
    <x v="14"/>
    <x v="25"/>
    <n v="7392"/>
    <x v="25"/>
    <x v="1"/>
  </r>
  <r>
    <x v="4"/>
    <x v="5"/>
    <x v="0"/>
    <x v="0"/>
    <x v="0"/>
    <x v="24"/>
    <n v="5126.576"/>
    <x v="24"/>
    <x v="1"/>
  </r>
  <r>
    <x v="4"/>
    <x v="5"/>
    <x v="0"/>
    <x v="1"/>
    <x v="1"/>
    <x v="26"/>
    <n v="8960"/>
    <x v="26"/>
    <x v="1"/>
  </r>
  <r>
    <x v="4"/>
    <x v="5"/>
    <x v="1"/>
    <x v="2"/>
    <x v="2"/>
    <x v="20"/>
    <n v="5126.4639999999999"/>
    <x v="20"/>
    <x v="1"/>
  </r>
  <r>
    <x v="4"/>
    <x v="5"/>
    <x v="2"/>
    <x v="3"/>
    <x v="3"/>
    <x v="27"/>
    <n v="6432.72"/>
    <x v="27"/>
    <x v="1"/>
  </r>
  <r>
    <x v="4"/>
    <x v="5"/>
    <x v="3"/>
    <x v="4"/>
    <x v="4"/>
    <x v="17"/>
    <n v="7840"/>
    <x v="17"/>
    <x v="1"/>
  </r>
  <r>
    <x v="4"/>
    <x v="5"/>
    <x v="2"/>
    <x v="5"/>
    <x v="5"/>
    <x v="18"/>
    <n v="5128.0320000000002"/>
    <x v="18"/>
    <x v="1"/>
  </r>
  <r>
    <x v="4"/>
    <x v="5"/>
    <x v="3"/>
    <x v="6"/>
    <x v="6"/>
    <x v="17"/>
    <n v="7840"/>
    <x v="17"/>
    <x v="1"/>
  </r>
  <r>
    <x v="4"/>
    <x v="5"/>
    <x v="1"/>
    <x v="7"/>
    <x v="7"/>
    <x v="19"/>
    <n v="112"/>
    <x v="19"/>
    <x v="1"/>
  </r>
  <r>
    <x v="4"/>
    <x v="5"/>
    <x v="4"/>
    <x v="8"/>
    <x v="8"/>
    <x v="20"/>
    <n v="5126.4639999999999"/>
    <x v="20"/>
    <x v="1"/>
  </r>
  <r>
    <x v="4"/>
    <x v="5"/>
    <x v="4"/>
    <x v="9"/>
    <x v="9"/>
    <x v="21"/>
    <n v="5126.1279999999997"/>
    <x v="21"/>
    <x v="1"/>
  </r>
  <r>
    <x v="4"/>
    <x v="5"/>
    <x v="4"/>
    <x v="10"/>
    <x v="10"/>
    <x v="22"/>
    <n v="224"/>
    <x v="22"/>
    <x v="1"/>
  </r>
  <r>
    <x v="4"/>
    <x v="5"/>
    <x v="4"/>
    <x v="11"/>
    <x v="11"/>
    <x v="23"/>
    <n v="5126.0160000000005"/>
    <x v="23"/>
    <x v="1"/>
  </r>
  <r>
    <x v="4"/>
    <x v="5"/>
    <x v="1"/>
    <x v="12"/>
    <x v="12"/>
    <x v="22"/>
    <n v="224"/>
    <x v="22"/>
    <x v="1"/>
  </r>
  <r>
    <x v="4"/>
    <x v="5"/>
    <x v="5"/>
    <x v="13"/>
    <x v="13"/>
    <x v="25"/>
    <n v="7392"/>
    <x v="25"/>
    <x v="1"/>
  </r>
  <r>
    <x v="4"/>
    <x v="5"/>
    <x v="4"/>
    <x v="14"/>
    <x v="13"/>
    <x v="24"/>
    <n v="5126.576"/>
    <x v="24"/>
    <x v="1"/>
  </r>
  <r>
    <x v="4"/>
    <x v="6"/>
    <x v="0"/>
    <x v="0"/>
    <x v="0"/>
    <x v="24"/>
    <n v="5126.576"/>
    <x v="24"/>
    <x v="1"/>
  </r>
  <r>
    <x v="4"/>
    <x v="6"/>
    <x v="0"/>
    <x v="1"/>
    <x v="1"/>
    <x v="26"/>
    <n v="8960"/>
    <x v="26"/>
    <x v="1"/>
  </r>
  <r>
    <x v="4"/>
    <x v="6"/>
    <x v="1"/>
    <x v="2"/>
    <x v="2"/>
    <x v="20"/>
    <n v="5126.4639999999999"/>
    <x v="20"/>
    <x v="1"/>
  </r>
  <r>
    <x v="4"/>
    <x v="6"/>
    <x v="2"/>
    <x v="3"/>
    <x v="3"/>
    <x v="27"/>
    <n v="6432.72"/>
    <x v="27"/>
    <x v="1"/>
  </r>
  <r>
    <x v="4"/>
    <x v="6"/>
    <x v="3"/>
    <x v="4"/>
    <x v="4"/>
    <x v="17"/>
    <n v="7840"/>
    <x v="17"/>
    <x v="1"/>
  </r>
  <r>
    <x v="4"/>
    <x v="6"/>
    <x v="2"/>
    <x v="5"/>
    <x v="5"/>
    <x v="18"/>
    <n v="5128.0320000000002"/>
    <x v="18"/>
    <x v="1"/>
  </r>
  <r>
    <x v="4"/>
    <x v="6"/>
    <x v="3"/>
    <x v="6"/>
    <x v="6"/>
    <x v="17"/>
    <n v="7840"/>
    <x v="17"/>
    <x v="1"/>
  </r>
  <r>
    <x v="4"/>
    <x v="6"/>
    <x v="1"/>
    <x v="7"/>
    <x v="7"/>
    <x v="19"/>
    <n v="112"/>
    <x v="19"/>
    <x v="0"/>
  </r>
  <r>
    <x v="4"/>
    <x v="6"/>
    <x v="4"/>
    <x v="8"/>
    <x v="8"/>
    <x v="20"/>
    <n v="5126.4639999999999"/>
    <x v="20"/>
    <x v="0"/>
  </r>
  <r>
    <x v="4"/>
    <x v="6"/>
    <x v="4"/>
    <x v="9"/>
    <x v="9"/>
    <x v="21"/>
    <n v="5126.1279999999997"/>
    <x v="21"/>
    <x v="0"/>
  </r>
  <r>
    <x v="4"/>
    <x v="6"/>
    <x v="4"/>
    <x v="10"/>
    <x v="10"/>
    <x v="22"/>
    <n v="224"/>
    <x v="22"/>
    <x v="0"/>
  </r>
  <r>
    <x v="4"/>
    <x v="6"/>
    <x v="4"/>
    <x v="11"/>
    <x v="11"/>
    <x v="23"/>
    <n v="5126.0160000000005"/>
    <x v="23"/>
    <x v="0"/>
  </r>
  <r>
    <x v="4"/>
    <x v="6"/>
    <x v="1"/>
    <x v="12"/>
    <x v="12"/>
    <x v="22"/>
    <n v="224"/>
    <x v="22"/>
    <x v="0"/>
  </r>
  <r>
    <x v="4"/>
    <x v="6"/>
    <x v="4"/>
    <x v="14"/>
    <x v="13"/>
    <x v="24"/>
    <n v="5126.576"/>
    <x v="24"/>
    <x v="0"/>
  </r>
  <r>
    <x v="4"/>
    <x v="6"/>
    <x v="5"/>
    <x v="13"/>
    <x v="14"/>
    <x v="25"/>
    <n v="7392"/>
    <x v="25"/>
    <x v="0"/>
  </r>
  <r>
    <x v="4"/>
    <x v="7"/>
    <x v="0"/>
    <x v="0"/>
    <x v="0"/>
    <x v="24"/>
    <n v="5126.576"/>
    <x v="24"/>
    <x v="0"/>
  </r>
  <r>
    <x v="4"/>
    <x v="7"/>
    <x v="0"/>
    <x v="1"/>
    <x v="1"/>
    <x v="26"/>
    <n v="8960"/>
    <x v="26"/>
    <x v="0"/>
  </r>
  <r>
    <x v="4"/>
    <x v="7"/>
    <x v="1"/>
    <x v="2"/>
    <x v="2"/>
    <x v="20"/>
    <n v="5126.4639999999999"/>
    <x v="20"/>
    <x v="0"/>
  </r>
  <r>
    <x v="4"/>
    <x v="7"/>
    <x v="2"/>
    <x v="3"/>
    <x v="3"/>
    <x v="27"/>
    <n v="6432.72"/>
    <x v="27"/>
    <x v="0"/>
  </r>
  <r>
    <x v="4"/>
    <x v="7"/>
    <x v="3"/>
    <x v="4"/>
    <x v="4"/>
    <x v="17"/>
    <n v="7840"/>
    <x v="17"/>
    <x v="0"/>
  </r>
  <r>
    <x v="4"/>
    <x v="7"/>
    <x v="2"/>
    <x v="5"/>
    <x v="5"/>
    <x v="18"/>
    <n v="5128.0320000000002"/>
    <x v="18"/>
    <x v="0"/>
  </r>
  <r>
    <x v="4"/>
    <x v="7"/>
    <x v="3"/>
    <x v="6"/>
    <x v="6"/>
    <x v="17"/>
    <n v="7840"/>
    <x v="17"/>
    <x v="0"/>
  </r>
  <r>
    <x v="4"/>
    <x v="7"/>
    <x v="1"/>
    <x v="7"/>
    <x v="7"/>
    <x v="19"/>
    <n v="112"/>
    <x v="19"/>
    <x v="0"/>
  </r>
  <r>
    <x v="4"/>
    <x v="7"/>
    <x v="4"/>
    <x v="8"/>
    <x v="8"/>
    <x v="20"/>
    <n v="5126.4639999999999"/>
    <x v="20"/>
    <x v="0"/>
  </r>
  <r>
    <x v="4"/>
    <x v="7"/>
    <x v="4"/>
    <x v="9"/>
    <x v="9"/>
    <x v="21"/>
    <n v="5126.1279999999997"/>
    <x v="21"/>
    <x v="0"/>
  </r>
  <r>
    <x v="4"/>
    <x v="7"/>
    <x v="4"/>
    <x v="10"/>
    <x v="10"/>
    <x v="22"/>
    <n v="224"/>
    <x v="22"/>
    <x v="0"/>
  </r>
  <r>
    <x v="4"/>
    <x v="7"/>
    <x v="4"/>
    <x v="11"/>
    <x v="11"/>
    <x v="23"/>
    <n v="5126.0160000000005"/>
    <x v="23"/>
    <x v="0"/>
  </r>
  <r>
    <x v="4"/>
    <x v="7"/>
    <x v="1"/>
    <x v="12"/>
    <x v="12"/>
    <x v="22"/>
    <n v="224"/>
    <x v="22"/>
    <x v="0"/>
  </r>
  <r>
    <x v="4"/>
    <x v="7"/>
    <x v="4"/>
    <x v="14"/>
    <x v="13"/>
    <x v="24"/>
    <n v="5126.576"/>
    <x v="24"/>
    <x v="0"/>
  </r>
  <r>
    <x v="4"/>
    <x v="7"/>
    <x v="5"/>
    <x v="13"/>
    <x v="14"/>
    <x v="25"/>
    <n v="7392"/>
    <x v="25"/>
    <x v="0"/>
  </r>
  <r>
    <x v="4"/>
    <x v="8"/>
    <x v="0"/>
    <x v="0"/>
    <x v="0"/>
    <x v="24"/>
    <n v="5126.576"/>
    <x v="24"/>
    <x v="0"/>
  </r>
  <r>
    <x v="4"/>
    <x v="8"/>
    <x v="0"/>
    <x v="1"/>
    <x v="1"/>
    <x v="26"/>
    <n v="8960"/>
    <x v="26"/>
    <x v="0"/>
  </r>
  <r>
    <x v="4"/>
    <x v="8"/>
    <x v="1"/>
    <x v="2"/>
    <x v="2"/>
    <x v="20"/>
    <n v="5126.4639999999999"/>
    <x v="20"/>
    <x v="0"/>
  </r>
  <r>
    <x v="4"/>
    <x v="8"/>
    <x v="2"/>
    <x v="3"/>
    <x v="3"/>
    <x v="27"/>
    <n v="6432.72"/>
    <x v="27"/>
    <x v="0"/>
  </r>
  <r>
    <x v="4"/>
    <x v="8"/>
    <x v="3"/>
    <x v="4"/>
    <x v="4"/>
    <x v="17"/>
    <n v="7840"/>
    <x v="17"/>
    <x v="0"/>
  </r>
  <r>
    <x v="4"/>
    <x v="8"/>
    <x v="2"/>
    <x v="5"/>
    <x v="5"/>
    <x v="18"/>
    <n v="5128.0320000000002"/>
    <x v="18"/>
    <x v="0"/>
  </r>
  <r>
    <x v="4"/>
    <x v="8"/>
    <x v="3"/>
    <x v="6"/>
    <x v="6"/>
    <x v="17"/>
    <n v="7840"/>
    <x v="17"/>
    <x v="0"/>
  </r>
  <r>
    <x v="4"/>
    <x v="8"/>
    <x v="1"/>
    <x v="7"/>
    <x v="7"/>
    <x v="19"/>
    <n v="112"/>
    <x v="19"/>
    <x v="0"/>
  </r>
  <r>
    <x v="4"/>
    <x v="8"/>
    <x v="4"/>
    <x v="8"/>
    <x v="8"/>
    <x v="20"/>
    <n v="5126.4639999999999"/>
    <x v="20"/>
    <x v="0"/>
  </r>
  <r>
    <x v="4"/>
    <x v="8"/>
    <x v="4"/>
    <x v="9"/>
    <x v="9"/>
    <x v="21"/>
    <n v="5126.1279999999997"/>
    <x v="21"/>
    <x v="0"/>
  </r>
  <r>
    <x v="4"/>
    <x v="8"/>
    <x v="4"/>
    <x v="10"/>
    <x v="10"/>
    <x v="22"/>
    <n v="224"/>
    <x v="22"/>
    <x v="0"/>
  </r>
  <r>
    <x v="4"/>
    <x v="8"/>
    <x v="4"/>
    <x v="11"/>
    <x v="11"/>
    <x v="23"/>
    <n v="5126.0160000000005"/>
    <x v="23"/>
    <x v="0"/>
  </r>
  <r>
    <x v="4"/>
    <x v="8"/>
    <x v="1"/>
    <x v="12"/>
    <x v="12"/>
    <x v="22"/>
    <n v="224"/>
    <x v="22"/>
    <x v="0"/>
  </r>
  <r>
    <x v="4"/>
    <x v="8"/>
    <x v="4"/>
    <x v="14"/>
    <x v="13"/>
    <x v="24"/>
    <n v="5126.576"/>
    <x v="24"/>
    <x v="0"/>
  </r>
  <r>
    <x v="4"/>
    <x v="8"/>
    <x v="5"/>
    <x v="13"/>
    <x v="14"/>
    <x v="25"/>
    <n v="7392"/>
    <x v="25"/>
    <x v="0"/>
  </r>
  <r>
    <x v="4"/>
    <x v="9"/>
    <x v="0"/>
    <x v="0"/>
    <x v="0"/>
    <x v="24"/>
    <n v="5126.576"/>
    <x v="24"/>
    <x v="0"/>
  </r>
  <r>
    <x v="4"/>
    <x v="9"/>
    <x v="0"/>
    <x v="1"/>
    <x v="1"/>
    <x v="26"/>
    <n v="8960"/>
    <x v="26"/>
    <x v="0"/>
  </r>
  <r>
    <x v="4"/>
    <x v="9"/>
    <x v="1"/>
    <x v="2"/>
    <x v="2"/>
    <x v="20"/>
    <n v="5126.4639999999999"/>
    <x v="20"/>
    <x v="0"/>
  </r>
  <r>
    <x v="4"/>
    <x v="9"/>
    <x v="2"/>
    <x v="3"/>
    <x v="3"/>
    <x v="27"/>
    <n v="6432.72"/>
    <x v="27"/>
    <x v="0"/>
  </r>
  <r>
    <x v="4"/>
    <x v="9"/>
    <x v="3"/>
    <x v="4"/>
    <x v="4"/>
    <x v="17"/>
    <n v="7840"/>
    <x v="17"/>
    <x v="1"/>
  </r>
  <r>
    <x v="4"/>
    <x v="9"/>
    <x v="2"/>
    <x v="5"/>
    <x v="5"/>
    <x v="18"/>
    <n v="5128.0320000000002"/>
    <x v="18"/>
    <x v="1"/>
  </r>
  <r>
    <x v="4"/>
    <x v="9"/>
    <x v="3"/>
    <x v="6"/>
    <x v="6"/>
    <x v="17"/>
    <n v="7840"/>
    <x v="17"/>
    <x v="1"/>
  </r>
  <r>
    <x v="4"/>
    <x v="9"/>
    <x v="1"/>
    <x v="7"/>
    <x v="7"/>
    <x v="19"/>
    <n v="112"/>
    <x v="19"/>
    <x v="1"/>
  </r>
  <r>
    <x v="4"/>
    <x v="9"/>
    <x v="4"/>
    <x v="8"/>
    <x v="8"/>
    <x v="20"/>
    <n v="5126.4639999999999"/>
    <x v="20"/>
    <x v="1"/>
  </r>
  <r>
    <x v="4"/>
    <x v="9"/>
    <x v="4"/>
    <x v="9"/>
    <x v="9"/>
    <x v="21"/>
    <n v="5126.1279999999997"/>
    <x v="21"/>
    <x v="1"/>
  </r>
  <r>
    <x v="4"/>
    <x v="9"/>
    <x v="4"/>
    <x v="10"/>
    <x v="10"/>
    <x v="22"/>
    <n v="224"/>
    <x v="22"/>
    <x v="1"/>
  </r>
  <r>
    <x v="4"/>
    <x v="9"/>
    <x v="4"/>
    <x v="11"/>
    <x v="11"/>
    <x v="23"/>
    <n v="5126.0160000000005"/>
    <x v="23"/>
    <x v="1"/>
  </r>
  <r>
    <x v="4"/>
    <x v="9"/>
    <x v="1"/>
    <x v="12"/>
    <x v="12"/>
    <x v="22"/>
    <n v="224"/>
    <x v="22"/>
    <x v="1"/>
  </r>
  <r>
    <x v="4"/>
    <x v="9"/>
    <x v="4"/>
    <x v="14"/>
    <x v="13"/>
    <x v="24"/>
    <n v="5126.576"/>
    <x v="24"/>
    <x v="1"/>
  </r>
  <r>
    <x v="4"/>
    <x v="9"/>
    <x v="5"/>
    <x v="13"/>
    <x v="14"/>
    <x v="25"/>
    <n v="7392"/>
    <x v="25"/>
    <x v="1"/>
  </r>
  <r>
    <x v="4"/>
    <x v="10"/>
    <x v="0"/>
    <x v="0"/>
    <x v="0"/>
    <x v="24"/>
    <n v="5126.576"/>
    <x v="24"/>
    <x v="1"/>
  </r>
  <r>
    <x v="4"/>
    <x v="10"/>
    <x v="0"/>
    <x v="1"/>
    <x v="1"/>
    <x v="26"/>
    <n v="8960"/>
    <x v="26"/>
    <x v="1"/>
  </r>
  <r>
    <x v="4"/>
    <x v="10"/>
    <x v="1"/>
    <x v="2"/>
    <x v="2"/>
    <x v="20"/>
    <n v="5126.4639999999999"/>
    <x v="20"/>
    <x v="1"/>
  </r>
  <r>
    <x v="4"/>
    <x v="10"/>
    <x v="2"/>
    <x v="3"/>
    <x v="3"/>
    <x v="27"/>
    <n v="6432.72"/>
    <x v="27"/>
    <x v="1"/>
  </r>
  <r>
    <x v="4"/>
    <x v="10"/>
    <x v="3"/>
    <x v="4"/>
    <x v="4"/>
    <x v="17"/>
    <n v="7840"/>
    <x v="17"/>
    <x v="1"/>
  </r>
  <r>
    <x v="4"/>
    <x v="10"/>
    <x v="2"/>
    <x v="5"/>
    <x v="5"/>
    <x v="18"/>
    <n v="5128.0320000000002"/>
    <x v="18"/>
    <x v="1"/>
  </r>
  <r>
    <x v="4"/>
    <x v="10"/>
    <x v="3"/>
    <x v="6"/>
    <x v="6"/>
    <x v="17"/>
    <n v="7840"/>
    <x v="17"/>
    <x v="1"/>
  </r>
  <r>
    <x v="4"/>
    <x v="10"/>
    <x v="1"/>
    <x v="7"/>
    <x v="7"/>
    <x v="19"/>
    <n v="112"/>
    <x v="19"/>
    <x v="1"/>
  </r>
  <r>
    <x v="4"/>
    <x v="10"/>
    <x v="4"/>
    <x v="8"/>
    <x v="8"/>
    <x v="20"/>
    <n v="5126.4639999999999"/>
    <x v="20"/>
    <x v="1"/>
  </r>
  <r>
    <x v="4"/>
    <x v="10"/>
    <x v="4"/>
    <x v="9"/>
    <x v="9"/>
    <x v="21"/>
    <n v="5126.1279999999997"/>
    <x v="21"/>
    <x v="1"/>
  </r>
  <r>
    <x v="4"/>
    <x v="10"/>
    <x v="4"/>
    <x v="10"/>
    <x v="10"/>
    <x v="22"/>
    <n v="224"/>
    <x v="22"/>
    <x v="1"/>
  </r>
  <r>
    <x v="4"/>
    <x v="10"/>
    <x v="4"/>
    <x v="11"/>
    <x v="11"/>
    <x v="23"/>
    <n v="5126.0160000000005"/>
    <x v="23"/>
    <x v="1"/>
  </r>
  <r>
    <x v="4"/>
    <x v="10"/>
    <x v="1"/>
    <x v="12"/>
    <x v="12"/>
    <x v="22"/>
    <n v="224"/>
    <x v="22"/>
    <x v="1"/>
  </r>
  <r>
    <x v="4"/>
    <x v="10"/>
    <x v="4"/>
    <x v="14"/>
    <x v="13"/>
    <x v="24"/>
    <n v="5126.576"/>
    <x v="24"/>
    <x v="1"/>
  </r>
  <r>
    <x v="4"/>
    <x v="10"/>
    <x v="5"/>
    <x v="13"/>
    <x v="14"/>
    <x v="25"/>
    <n v="7392"/>
    <x v="25"/>
    <x v="0"/>
  </r>
  <r>
    <x v="4"/>
    <x v="11"/>
    <x v="0"/>
    <x v="0"/>
    <x v="0"/>
    <x v="24"/>
    <n v="5126.576"/>
    <x v="24"/>
    <x v="0"/>
  </r>
  <r>
    <x v="4"/>
    <x v="11"/>
    <x v="0"/>
    <x v="1"/>
    <x v="1"/>
    <x v="26"/>
    <n v="8960"/>
    <x v="26"/>
    <x v="0"/>
  </r>
  <r>
    <x v="4"/>
    <x v="11"/>
    <x v="1"/>
    <x v="2"/>
    <x v="2"/>
    <x v="20"/>
    <n v="5126.4639999999999"/>
    <x v="20"/>
    <x v="0"/>
  </r>
  <r>
    <x v="4"/>
    <x v="11"/>
    <x v="2"/>
    <x v="3"/>
    <x v="3"/>
    <x v="27"/>
    <n v="6432.72"/>
    <x v="27"/>
    <x v="0"/>
  </r>
  <r>
    <x v="4"/>
    <x v="11"/>
    <x v="3"/>
    <x v="4"/>
    <x v="4"/>
    <x v="17"/>
    <n v="7840"/>
    <x v="17"/>
    <x v="0"/>
  </r>
  <r>
    <x v="4"/>
    <x v="11"/>
    <x v="2"/>
    <x v="5"/>
    <x v="5"/>
    <x v="18"/>
    <n v="5128.0320000000002"/>
    <x v="18"/>
    <x v="0"/>
  </r>
  <r>
    <x v="4"/>
    <x v="11"/>
    <x v="3"/>
    <x v="6"/>
    <x v="6"/>
    <x v="17"/>
    <n v="7840"/>
    <x v="17"/>
    <x v="0"/>
  </r>
  <r>
    <x v="4"/>
    <x v="11"/>
    <x v="1"/>
    <x v="7"/>
    <x v="7"/>
    <x v="19"/>
    <n v="112"/>
    <x v="19"/>
    <x v="0"/>
  </r>
  <r>
    <x v="4"/>
    <x v="11"/>
    <x v="4"/>
    <x v="8"/>
    <x v="8"/>
    <x v="20"/>
    <n v="5126.4639999999999"/>
    <x v="20"/>
    <x v="0"/>
  </r>
  <r>
    <x v="4"/>
    <x v="11"/>
    <x v="4"/>
    <x v="9"/>
    <x v="9"/>
    <x v="21"/>
    <n v="5126.1279999999997"/>
    <x v="21"/>
    <x v="0"/>
  </r>
  <r>
    <x v="4"/>
    <x v="11"/>
    <x v="4"/>
    <x v="10"/>
    <x v="10"/>
    <x v="22"/>
    <n v="224"/>
    <x v="22"/>
    <x v="0"/>
  </r>
  <r>
    <x v="4"/>
    <x v="11"/>
    <x v="4"/>
    <x v="11"/>
    <x v="11"/>
    <x v="23"/>
    <n v="5126.0160000000005"/>
    <x v="23"/>
    <x v="0"/>
  </r>
  <r>
    <x v="4"/>
    <x v="11"/>
    <x v="1"/>
    <x v="12"/>
    <x v="12"/>
    <x v="22"/>
    <n v="224"/>
    <x v="22"/>
    <x v="0"/>
  </r>
  <r>
    <x v="4"/>
    <x v="11"/>
    <x v="4"/>
    <x v="14"/>
    <x v="13"/>
    <x v="24"/>
    <n v="5126.576"/>
    <x v="24"/>
    <x v="0"/>
  </r>
  <r>
    <x v="4"/>
    <x v="11"/>
    <x v="5"/>
    <x v="13"/>
    <x v="14"/>
    <x v="25"/>
    <n v="7392"/>
    <x v="2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1558.1999999999"/>
  </r>
  <r>
    <x v="0"/>
    <x v="1"/>
    <x v="1"/>
    <n v="360897.68000000005"/>
  </r>
  <r>
    <x v="0"/>
    <x v="2"/>
    <x v="2"/>
    <n v="227490.12000000002"/>
  </r>
  <r>
    <x v="0"/>
    <x v="3"/>
    <x v="3"/>
    <n v="281795.8000000001"/>
  </r>
  <r>
    <x v="0"/>
    <x v="4"/>
    <x v="4"/>
    <n v="206264.59999999995"/>
  </r>
  <r>
    <x v="0"/>
    <x v="5"/>
    <x v="5"/>
    <n v="202419.35999999975"/>
  </r>
  <r>
    <x v="1"/>
    <x v="0"/>
    <x v="6"/>
    <n v="509978.03999999992"/>
  </r>
  <r>
    <x v="1"/>
    <x v="1"/>
    <x v="7"/>
    <n v="280188.47999999992"/>
  </r>
  <r>
    <x v="1"/>
    <x v="2"/>
    <x v="8"/>
    <n v="209586.52000000019"/>
  </r>
  <r>
    <x v="1"/>
    <x v="3"/>
    <x v="9"/>
    <n v="273633.36"/>
  </r>
  <r>
    <x v="1"/>
    <x v="5"/>
    <x v="10"/>
    <n v="204158.23999999973"/>
  </r>
  <r>
    <x v="1"/>
    <x v="4"/>
    <x v="11"/>
    <n v="275347.0400000001"/>
  </r>
  <r>
    <x v="2"/>
    <x v="0"/>
    <x v="12"/>
    <n v="524449.6399999999"/>
  </r>
  <r>
    <x v="2"/>
    <x v="2"/>
    <x v="13"/>
    <n v="201424.08000000007"/>
  </r>
  <r>
    <x v="2"/>
    <x v="1"/>
    <x v="14"/>
    <n v="700000"/>
  </r>
  <r>
    <x v="2"/>
    <x v="3"/>
    <x v="15"/>
    <n v="255357.95999999996"/>
  </r>
  <r>
    <x v="2"/>
    <x v="4"/>
    <x v="16"/>
    <n v="181256.00000000003"/>
  </r>
  <r>
    <x v="2"/>
    <x v="5"/>
    <x v="17"/>
    <n v="199811.0399999998"/>
  </r>
  <r>
    <x v="3"/>
    <x v="0"/>
    <x v="18"/>
    <n v="292475.04000000004"/>
  </r>
  <r>
    <x v="3"/>
    <x v="3"/>
    <x v="19"/>
    <n v="184904.72"/>
  </r>
  <r>
    <x v="3"/>
    <x v="1"/>
    <x v="20"/>
    <n v="182902.72000000003"/>
  </r>
  <r>
    <x v="3"/>
    <x v="2"/>
    <x v="21"/>
    <n v="212626.8"/>
  </r>
  <r>
    <x v="3"/>
    <x v="5"/>
    <x v="22"/>
    <n v="130072.80000000012"/>
  </r>
  <r>
    <x v="3"/>
    <x v="4"/>
    <x v="23"/>
    <n v="104238.15999999999"/>
  </r>
  <r>
    <x v="4"/>
    <x v="0"/>
    <x v="24"/>
    <n v="272243.39999999997"/>
  </r>
  <r>
    <x v="4"/>
    <x v="2"/>
    <x v="25"/>
    <n v="107044.07999999994"/>
  </r>
  <r>
    <x v="4"/>
    <x v="1"/>
    <x v="26"/>
    <n v="157214.20000000007"/>
  </r>
  <r>
    <x v="4"/>
    <x v="3"/>
    <x v="27"/>
    <n v="152935.63999999998"/>
  </r>
  <r>
    <x v="4"/>
    <x v="5"/>
    <x v="28"/>
    <n v="100660.56000000013"/>
  </r>
  <r>
    <x v="4"/>
    <x v="4"/>
    <x v="29"/>
    <n v="90151.2000000000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D7132F-1EAF-8149-AFA6-5DA78B5C6C2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7:I24" firstHeaderRow="0" firstDataRow="1" firstDataCol="1"/>
  <pivotFields count="4">
    <pivotField showAll="0">
      <items count="6">
        <item h="1" x="0"/>
        <item x="1"/>
        <item h="1" x="2"/>
        <item h="1"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numFmtId="1" showAll="0"/>
  </pivotFields>
  <rowFields count="1">
    <field x="1"/>
  </rowFields>
  <rowItems count="7">
    <i>
      <x v="2"/>
    </i>
    <i>
      <x v="5"/>
    </i>
    <i>
      <x v="3"/>
    </i>
    <i>
      <x v="4"/>
    </i>
    <i>
      <x v="1"/>
    </i>
    <i>
      <x/>
    </i>
    <i t="grand">
      <x/>
    </i>
  </rowItems>
  <colFields count="1">
    <field x="-2"/>
  </colFields>
  <colItems count="2">
    <i>
      <x/>
    </i>
    <i i="1">
      <x v="1"/>
    </i>
  </colItems>
  <dataFields count="2">
    <dataField name="Sum of Amount" fld="2" baseField="0" baseItem="0"/>
    <dataField name="Sum of Amount2" fld="2" showDataAs="percentOfCol" baseField="0" baseItem="0" numFmtId="10"/>
  </dataFields>
  <formats count="12">
    <format dxfId="11">
      <pivotArea collapsedLevelsAreSubtotals="1" fieldPosition="0">
        <references count="1">
          <reference field="1" count="0"/>
        </references>
      </pivotArea>
    </format>
    <format dxfId="10">
      <pivotArea dataOnly="0" labelOnly="1" fieldPosition="0">
        <references count="1">
          <reference field="1" count="0"/>
        </references>
      </pivotArea>
    </format>
    <format dxfId="9">
      <pivotArea collapsedLevelsAreSubtotals="1" fieldPosition="0">
        <references count="1">
          <reference field="1" count="0"/>
        </references>
      </pivotArea>
    </format>
    <format dxfId="8">
      <pivotArea dataOnly="0" labelOnly="1" fieldPosition="0">
        <references count="1">
          <reference field="1" count="0"/>
        </references>
      </pivotArea>
    </format>
    <format dxfId="7">
      <pivotArea collapsedLevelsAreSubtotals="1" fieldPosition="0">
        <references count="1">
          <reference field="1" count="0"/>
        </references>
      </pivotArea>
    </format>
    <format dxfId="6">
      <pivotArea dataOnly="0" labelOnly="1" fieldPosition="0">
        <references count="1">
          <reference field="1" count="0"/>
        </references>
      </pivotArea>
    </format>
    <format dxfId="5">
      <pivotArea outline="0" collapsedLevelsAreSubtotals="1" fieldPosition="0"/>
    </format>
    <format dxfId="4">
      <pivotArea dataOnly="0" labelOnly="1" fieldPosition="0">
        <references count="1">
          <reference field="1" count="0"/>
        </references>
      </pivotArea>
    </format>
    <format dxfId="3">
      <pivotArea dataOnly="0" labelOnly="1" grandRow="1" outline="0" fieldPosition="0"/>
    </format>
    <format dxfId="2">
      <pivotArea outline="0" collapsedLevelsAreSubtotals="1" fieldPosition="0"/>
    </format>
    <format dxfId="1">
      <pivotArea dataOnly="0" labelOnly="1" fieldPosition="0">
        <references count="1">
          <reference field="1"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A2EEA7-BABC-144E-A21B-266880E7A428}" name="PivotTable4"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V7:W8" firstHeaderRow="0" firstDataRow="1" firstDataCol="0"/>
  <pivotFields count="9">
    <pivotField showAll="0">
      <items count="6">
        <item x="0"/>
        <item h="1" x="1"/>
        <item h="1" x="2"/>
        <item h="1" x="3"/>
        <item h="1" x="4"/>
        <item t="default"/>
      </items>
    </pivotField>
    <pivotField showAll="0"/>
    <pivotField showAll="0"/>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3">
    <format dxfId="14">
      <pivotArea outline="0" collapsedLevelsAreSubtotals="1" fieldPosition="0"/>
    </format>
    <format dxfId="13">
      <pivotArea dataOnly="0" labelOnly="1" grandRow="1" outline="0" fieldPosition="0"/>
    </format>
    <format dxfId="12">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24A924-216C-2943-9919-316F8C303E1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R15:AT37"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4">
    <format dxfId="18">
      <pivotArea outline="0" collapsedLevelsAreSubtotals="1" fieldPosition="0"/>
    </format>
    <format dxfId="17">
      <pivotArea dataOnly="0" labelOnly="1" grandRow="1" outline="0" fieldPosition="0"/>
    </format>
    <format dxfId="16">
      <pivotArea outline="0" collapsedLevelsAreSubtotals="1" fieldPosition="0"/>
    </format>
    <format dxfId="15">
      <pivotArea outline="0" fieldPosition="0">
        <references count="1">
          <reference field="4294967294" count="1">
            <x v="1"/>
          </reference>
        </references>
      </pivotArea>
    </format>
  </formats>
  <chartFormats count="2">
    <chartFormat chart="7" format="12"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307975-A005-DE43-AF13-1DC994BE4F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6:W23" firstHeaderRow="0" firstDataRow="1" firstDataCol="1"/>
  <pivotFields count="9">
    <pivotField showAll="0">
      <items count="6">
        <item x="0"/>
        <item h="1" x="1"/>
        <item h="1" x="2"/>
        <item h="1" x="3"/>
        <item h="1" x="4"/>
        <item t="default"/>
      </items>
    </pivotField>
    <pivotField showAll="0"/>
    <pivotField axis="axisRow" showAll="0">
      <items count="7">
        <item x="4"/>
        <item x="5"/>
        <item x="0"/>
        <item x="1"/>
        <item x="2"/>
        <item x="3"/>
        <item t="default"/>
      </items>
    </pivotField>
    <pivotField showAll="0"/>
    <pivotField dataField="1" numFmtId="164" showAll="0">
      <items count="42">
        <item x="14"/>
        <item x="13"/>
        <item x="12"/>
        <item x="11"/>
        <item x="10"/>
        <item x="9"/>
        <item x="8"/>
        <item x="7"/>
        <item x="35"/>
        <item x="27"/>
        <item x="22"/>
        <item x="6"/>
        <item x="5"/>
        <item x="4"/>
        <item x="3"/>
        <item x="2"/>
        <item x="1"/>
        <item x="20"/>
        <item x="0"/>
        <item x="24"/>
        <item x="36"/>
        <item x="34"/>
        <item x="40"/>
        <item x="38"/>
        <item x="28"/>
        <item x="32"/>
        <item x="29"/>
        <item x="26"/>
        <item x="18"/>
        <item x="23"/>
        <item x="21"/>
        <item x="15"/>
        <item x="33"/>
        <item x="37"/>
        <item x="30"/>
        <item x="25"/>
        <item x="16"/>
        <item x="17"/>
        <item x="39"/>
        <item x="31"/>
        <item x="19"/>
        <item t="default"/>
      </items>
    </pivotField>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4">
    <format dxfId="22">
      <pivotArea outline="0" collapsedLevelsAreSubtotals="1" fieldPosition="0"/>
    </format>
    <format dxfId="21">
      <pivotArea dataOnly="0" labelOnly="1" fieldPosition="0">
        <references count="1">
          <reference field="2" count="0"/>
        </references>
      </pivotArea>
    </format>
    <format dxfId="20">
      <pivotArea dataOnly="0" labelOnly="1" grandRow="1" outline="0" fieldPosition="0"/>
    </format>
    <format dxfId="19">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9686E2-79D9-D440-9125-5522437DD96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M27:AO30"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4">
    <format dxfId="26">
      <pivotArea outline="0" collapsedLevelsAreSubtotals="1" fieldPosition="0"/>
    </format>
    <format dxfId="25">
      <pivotArea dataOnly="0" labelOnly="1" grandRow="1" outline="0" fieldPosition="0"/>
    </format>
    <format dxfId="24">
      <pivotArea outline="0" collapsedLevelsAreSubtotals="1" fieldPosition="0"/>
    </format>
    <format dxfId="23">
      <pivotArea outline="0" fieldPosition="0">
        <references count="1">
          <reference field="4294967294" count="1">
            <x v="1"/>
          </reference>
        </references>
      </pivotArea>
    </format>
  </formats>
  <chartFormats count="6">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8" count="1" selected="0">
            <x v="0"/>
          </reference>
        </references>
      </pivotArea>
    </chartFormat>
    <chartFormat chart="7" format="14">
      <pivotArea type="data" outline="0" fieldPosition="0">
        <references count="2">
          <reference field="4294967294" count="1" selected="0">
            <x v="0"/>
          </reference>
          <reference field="8" count="1" selected="0">
            <x v="1"/>
          </reference>
        </references>
      </pivotArea>
    </chartFormat>
    <chartFormat chart="7" format="15" series="1">
      <pivotArea type="data" outline="0" fieldPosition="0">
        <references count="1">
          <reference field="4294967294" count="1" selected="0">
            <x v="1"/>
          </reference>
        </references>
      </pivotArea>
    </chartFormat>
    <chartFormat chart="7" format="16">
      <pivotArea type="data" outline="0" fieldPosition="0">
        <references count="2">
          <reference field="4294967294" count="1" selected="0">
            <x v="1"/>
          </reference>
          <reference field="8" count="1" selected="0">
            <x v="0"/>
          </reference>
        </references>
      </pivotArea>
    </chartFormat>
    <chartFormat chart="7" format="17">
      <pivotArea type="data" outline="0" fieldPosition="0">
        <references count="2">
          <reference field="4294967294" count="1" selected="0">
            <x v="1"/>
          </reference>
          <reference field="8"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EA4B29-34E1-0747-A0E4-8817EF08870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M7:AN20"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3">
    <format dxfId="29">
      <pivotArea outline="0" collapsedLevelsAreSubtotals="1" fieldPosition="0"/>
    </format>
    <format dxfId="28">
      <pivotArea dataOnly="0" labelOnly="1" grandRow="1" outline="0" fieldPosition="0"/>
    </format>
    <format dxfId="27">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A60AFA-DA4E-F444-BEE1-BD41F9F0975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E7:AG20"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pivotField showAll="0"/>
    <pivotField numFmtId="164" showAll="0"/>
    <pivotField dataField="1" numFmtId="164" showAll="0">
      <items count="64">
        <item x="19"/>
        <item x="30"/>
        <item x="47"/>
        <item x="34"/>
        <item x="22"/>
        <item x="56"/>
        <item x="36"/>
        <item x="9"/>
        <item x="42"/>
        <item x="41"/>
        <item x="40"/>
        <item x="44"/>
        <item x="55"/>
        <item x="46"/>
        <item x="45"/>
        <item x="57"/>
        <item x="48"/>
        <item x="49"/>
        <item x="7"/>
        <item x="50"/>
        <item x="51"/>
        <item x="43"/>
        <item x="28"/>
        <item x="11"/>
        <item x="23"/>
        <item x="21"/>
        <item x="20"/>
        <item x="24"/>
        <item x="18"/>
        <item x="35"/>
        <item x="15"/>
        <item x="13"/>
        <item x="29"/>
        <item x="37"/>
        <item x="53"/>
        <item x="38"/>
        <item x="5"/>
        <item x="10"/>
        <item x="8"/>
        <item x="2"/>
        <item x="0"/>
        <item x="33"/>
        <item x="27"/>
        <item x="16"/>
        <item x="25"/>
        <item x="54"/>
        <item x="3"/>
        <item x="17"/>
        <item x="12"/>
        <item x="39"/>
        <item x="4"/>
        <item x="31"/>
        <item x="26"/>
        <item x="32"/>
        <item x="14"/>
        <item x="6"/>
        <item x="52"/>
        <item x="1"/>
        <item x="58"/>
        <item x="62"/>
        <item x="60"/>
        <item x="59"/>
        <item x="61"/>
        <item t="default"/>
      </items>
    </pivotField>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3">
    <format dxfId="32">
      <pivotArea outline="0" collapsedLevelsAreSubtotals="1" fieldPosition="0"/>
    </format>
    <format dxfId="31">
      <pivotArea dataOnly="0" labelOnly="1" grandRow="1" outline="0" fieldPosition="0"/>
    </format>
    <format dxfId="30">
      <pivotArea outline="0" collapsedLevelsAreSubtotals="1" fieldPosition="0"/>
    </format>
  </formats>
  <chartFormats count="4">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F21896-3D2B-5B42-B771-DFD07FC1497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9:T40" firstHeaderRow="0" firstDataRow="1" firstDataCol="0"/>
  <pivotFields count="4">
    <pivotField showAll="0">
      <items count="6">
        <item h="1" x="0"/>
        <item x="1"/>
        <item h="1" x="2"/>
        <item h="1" x="3"/>
        <item h="1" x="4"/>
        <item t="default"/>
      </items>
    </pivotField>
    <pivotField showAll="0">
      <items count="7">
        <item x="4"/>
        <item x="5"/>
        <item x="0"/>
        <item x="2"/>
        <item x="3"/>
        <item x="1"/>
        <item t="default"/>
      </items>
    </pivotField>
    <pivotField dataField="1" numFmtId="1" showAll="0">
      <items count="31">
        <item x="29"/>
        <item x="28"/>
        <item x="23"/>
        <item x="22"/>
        <item x="27"/>
        <item x="26"/>
        <item x="25"/>
        <item x="17"/>
        <item x="5"/>
        <item x="4"/>
        <item x="16"/>
        <item x="20"/>
        <item x="11"/>
        <item x="19"/>
        <item x="10"/>
        <item x="3"/>
        <item x="15"/>
        <item x="2"/>
        <item x="13"/>
        <item x="24"/>
        <item x="1"/>
        <item x="18"/>
        <item x="9"/>
        <item x="21"/>
        <item x="8"/>
        <item x="7"/>
        <item x="6"/>
        <item x="0"/>
        <item x="12"/>
        <item x="14"/>
        <item t="default"/>
      </items>
    </pivotField>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formats count="4">
    <format dxfId="36">
      <pivotArea outline="0" collapsedLevelsAreSubtotals="1" fieldPosition="0"/>
    </format>
    <format dxfId="35">
      <pivotArea dataOnly="0" labelOnly="1" grandRow="1" outline="0" fieldPosition="0"/>
    </format>
    <format dxfId="34">
      <pivotArea outline="0" collapsedLevelsAreSubtotals="1" fieldPosition="0"/>
    </format>
    <format dxfId="3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230099-CA41-924B-B403-8557DE3BF090}" sourceName="Year">
  <pivotTables>
    <pivotTable tabId="7" name="PivotTable3"/>
    <pivotTable tabId="7" name="PivotTable4"/>
    <pivotTable tabId="7" name="PivotTable5"/>
    <pivotTable tabId="7" name="PivotTable6"/>
    <pivotTable tabId="7" name="PivotTable7"/>
    <pivotTable tabId="7" name="PivotTable8"/>
  </pivotTables>
  <data>
    <tabular pivotCacheId="452063398">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DCE4CC0-E5EB-FA49-BBE8-705741CF4FF0}" sourceName="Year">
  <pivotTables>
    <pivotTable tabId="7" name="PivotTable9"/>
    <pivotTable tabId="7" name="PivotTable10"/>
  </pivotTables>
  <data>
    <tabular pivotCacheId="1624384566">
      <items count="5">
        <i x="0"/>
        <i x="1" s="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E35005C-AEEA-FE4F-83F2-C84B6ABDCFCA}" cache="Slicer_Year" caption="Year" columnCount="5" showCaption="0" style="tes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B8F9FC7-B4D2-7C4C-BFDE-A5CD24D4F7F2}" cache="Slicer_Year1" caption="Year" columnCount="5" showCaption="0" style="tes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27AFC-D5F4-6E4E-9BC4-BF708AD3B2A3}" name="Table3" displayName="Table3" ref="A1:I901" totalsRowShown="0" headerRowDxfId="55" dataDxfId="53" headerRowBorderDxfId="54" tableBorderDxfId="52">
  <autoFilter ref="A1:I901" xr:uid="{C8227AFC-D5F4-6E4E-9BC4-BF708AD3B2A3}"/>
  <sortState xmlns:xlrd2="http://schemas.microsoft.com/office/spreadsheetml/2017/richdata2" ref="A2:I901">
    <sortCondition ref="A2:A901" customList="Jan,Feb,Mar,Apr,May,Jun,Jul,Aug,Sep,Oct,Nov,Dec"/>
  </sortState>
  <tableColumns count="9">
    <tableColumn id="1" xr3:uid="{818F3B5B-BC8C-6C4B-BFFD-E9BC4BCD37DD}" name="Year" dataDxfId="51"/>
    <tableColumn id="2" xr3:uid="{BAC2D946-573D-2F4B-9324-AE0E4E38CFC4}" name="Month" dataDxfId="50"/>
    <tableColumn id="3" xr3:uid="{53008852-92D8-C448-9CD7-A13D277D645D}" name="Income sources" dataDxfId="49"/>
    <tableColumn id="4" xr3:uid="{1FDB6A00-A6BC-B549-9072-3B6D789E2057}" name="Income Breakdowns" dataDxfId="48"/>
    <tableColumn id="5" xr3:uid="{0CBF3B22-3D6F-9A40-9E2B-2B665E1B6B26}" name="Counts" dataDxfId="47"/>
    <tableColumn id="6" xr3:uid="{0E09CAEE-41B0-9440-B61B-B36962A188A5}" name="Income" dataDxfId="46"/>
    <tableColumn id="7" xr3:uid="{1498EC36-0A52-E844-A032-A8D4B496C76E}" name="Target Income" dataDxfId="45"/>
    <tableColumn id="8" xr3:uid="{E01D7E84-5952-8F48-B038-F3A74BD4A2D3}" name="operating profit" dataDxfId="44"/>
    <tableColumn id="9" xr3:uid="{8E68A9C8-9EEB-A947-9287-FB1D45D8D40A}" name="Marketing Strategies" dataDxfId="43"/>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76F41B-98FF-AA41-85C1-A67EA76B9634}" name="Map" displayName="Map" ref="L1:O31" totalsRowShown="0" headerRowDxfId="42" dataDxfId="41">
  <autoFilter ref="L1:O31" xr:uid="{C976F41B-98FF-AA41-85C1-A67EA76B9634}"/>
  <sortState xmlns:xlrd2="http://schemas.microsoft.com/office/spreadsheetml/2017/richdata2" ref="L2:O31">
    <sortCondition ref="L1:L31"/>
  </sortState>
  <tableColumns count="4">
    <tableColumn id="1" xr3:uid="{AED6634F-ED91-F14C-A773-B2931770C16C}" name="Year" dataDxfId="40"/>
    <tableColumn id="2" xr3:uid="{DF4F4564-599D-FB46-B036-813E0DE76E37}" name="Country" dataDxfId="39"/>
    <tableColumn id="3" xr3:uid="{6BB91CDD-808A-4F41-9F35-510033DF101F}" name="Amount" dataDxfId="38"/>
    <tableColumn id="4" xr3:uid="{F261B9FD-9E87-7148-A78C-072F50FA74D3}" name="Target" dataDxfId="37"/>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A9007-12E1-0647-8B4C-97602E2DD245}">
  <sheetPr>
    <tabColor rgb="FF065A60"/>
  </sheetPr>
  <dimension ref="A1:O901"/>
  <sheetViews>
    <sheetView topLeftCell="G1" workbookViewId="0">
      <selection activeCell="M4" sqref="M4"/>
    </sheetView>
  </sheetViews>
  <sheetFormatPr baseColWidth="10" defaultColWidth="8.83203125" defaultRowHeight="16" x14ac:dyDescent="0.2"/>
  <cols>
    <col min="1" max="1" width="10" style="3" bestFit="1" customWidth="1"/>
    <col min="2" max="2" width="11.83203125" style="3" bestFit="1" customWidth="1"/>
    <col min="3" max="3" width="20.1640625" style="3" bestFit="1" customWidth="1"/>
    <col min="4" max="4" width="24.33203125" style="3" bestFit="1" customWidth="1"/>
    <col min="5" max="6" width="12.6640625" style="3" bestFit="1" customWidth="1"/>
    <col min="7" max="7" width="18.83203125" style="3" bestFit="1" customWidth="1"/>
    <col min="8" max="8" width="20" style="3" bestFit="1" customWidth="1"/>
    <col min="9" max="9" width="24.33203125" style="3" bestFit="1" customWidth="1"/>
    <col min="10" max="11" width="8.83203125" style="3"/>
    <col min="12" max="12" width="10" style="3" bestFit="1" customWidth="1"/>
    <col min="13" max="13" width="13.83203125" style="3" bestFit="1" customWidth="1"/>
    <col min="14" max="14" width="13.33203125" style="3" bestFit="1" customWidth="1"/>
    <col min="15" max="15" width="11.83203125" style="3" bestFit="1" customWidth="1"/>
    <col min="16" max="16384" width="8.83203125" style="3"/>
  </cols>
  <sheetData>
    <row r="1" spans="1:15" ht="29" customHeight="1" x14ac:dyDescent="0.2">
      <c r="A1" s="2" t="s">
        <v>1</v>
      </c>
      <c r="B1" s="2" t="s">
        <v>2</v>
      </c>
      <c r="C1" s="2" t="s">
        <v>3</v>
      </c>
      <c r="D1" s="2" t="s">
        <v>4</v>
      </c>
      <c r="E1" s="2" t="s">
        <v>5</v>
      </c>
      <c r="F1" s="2" t="s">
        <v>6</v>
      </c>
      <c r="G1" s="2" t="s">
        <v>7</v>
      </c>
      <c r="H1" s="2" t="s">
        <v>8</v>
      </c>
      <c r="I1" s="2" t="s">
        <v>9</v>
      </c>
      <c r="L1" s="37" t="s">
        <v>1</v>
      </c>
      <c r="M1" s="38" t="s">
        <v>62</v>
      </c>
      <c r="N1" s="37" t="s">
        <v>50</v>
      </c>
      <c r="O1" s="37" t="s">
        <v>54</v>
      </c>
    </row>
    <row r="2" spans="1:15" ht="18" customHeight="1" x14ac:dyDescent="0.2">
      <c r="A2" s="3">
        <v>2020</v>
      </c>
      <c r="B2" s="3" t="s">
        <v>10</v>
      </c>
      <c r="C2" s="3" t="s">
        <v>11</v>
      </c>
      <c r="D2" s="4" t="s">
        <v>12</v>
      </c>
      <c r="E2" s="5">
        <v>3566</v>
      </c>
      <c r="F2" s="5">
        <v>5492.76</v>
      </c>
      <c r="G2" s="5">
        <v>5126.576</v>
      </c>
      <c r="H2" s="5">
        <v>1098.5520000000001</v>
      </c>
      <c r="I2" s="6" t="s">
        <v>13</v>
      </c>
      <c r="L2" s="39">
        <v>2020</v>
      </c>
      <c r="M2" s="39" t="s">
        <v>63</v>
      </c>
      <c r="N2" s="40">
        <v>364236</v>
      </c>
      <c r="O2" s="41">
        <v>501558.1999999999</v>
      </c>
    </row>
    <row r="3" spans="1:15" ht="18" customHeight="1" x14ac:dyDescent="0.2">
      <c r="A3" s="3">
        <v>2020</v>
      </c>
      <c r="B3" s="3" t="s">
        <v>10</v>
      </c>
      <c r="C3" s="3" t="s">
        <v>11</v>
      </c>
      <c r="D3" s="4" t="s">
        <v>14</v>
      </c>
      <c r="E3" s="5">
        <v>2498</v>
      </c>
      <c r="F3" s="5">
        <v>9600</v>
      </c>
      <c r="G3" s="5">
        <v>8960</v>
      </c>
      <c r="H3" s="5">
        <v>1920</v>
      </c>
      <c r="I3" s="6" t="s">
        <v>13</v>
      </c>
      <c r="L3" s="39">
        <v>2020</v>
      </c>
      <c r="M3" s="39" t="s">
        <v>64</v>
      </c>
      <c r="N3" s="40">
        <v>197480</v>
      </c>
      <c r="O3" s="41">
        <v>360897.68000000005</v>
      </c>
    </row>
    <row r="4" spans="1:15" ht="18" customHeight="1" x14ac:dyDescent="0.2">
      <c r="A4" s="3">
        <v>2020</v>
      </c>
      <c r="B4" s="3" t="s">
        <v>10</v>
      </c>
      <c r="C4" s="3" t="s">
        <v>15</v>
      </c>
      <c r="D4" s="4" t="s">
        <v>16</v>
      </c>
      <c r="E4" s="5">
        <v>1245</v>
      </c>
      <c r="F4" s="5">
        <v>5492.6399999999994</v>
      </c>
      <c r="G4" s="5">
        <v>5126.4639999999999</v>
      </c>
      <c r="H4" s="5">
        <v>1098.528</v>
      </c>
      <c r="I4" s="6" t="s">
        <v>13</v>
      </c>
      <c r="L4" s="39">
        <v>2020</v>
      </c>
      <c r="M4" s="39" t="s">
        <v>65</v>
      </c>
      <c r="N4" s="40">
        <v>187412</v>
      </c>
      <c r="O4" s="41">
        <v>227490.12000000002</v>
      </c>
    </row>
    <row r="5" spans="1:15" ht="18" customHeight="1" x14ac:dyDescent="0.2">
      <c r="A5" s="3">
        <v>2020</v>
      </c>
      <c r="B5" s="3" t="s">
        <v>10</v>
      </c>
      <c r="C5" s="3" t="s">
        <v>17</v>
      </c>
      <c r="D5" s="7" t="s">
        <v>18</v>
      </c>
      <c r="E5" s="8">
        <v>644</v>
      </c>
      <c r="F5" s="8">
        <v>6892.2</v>
      </c>
      <c r="G5" s="8">
        <v>6432.72</v>
      </c>
      <c r="H5" s="5">
        <v>1378.44</v>
      </c>
      <c r="I5" s="6" t="s">
        <v>13</v>
      </c>
      <c r="L5" s="39">
        <v>2020</v>
      </c>
      <c r="M5" s="39" t="s">
        <v>66</v>
      </c>
      <c r="N5" s="40">
        <v>167840</v>
      </c>
      <c r="O5" s="41">
        <v>281795.8000000001</v>
      </c>
    </row>
    <row r="6" spans="1:15" ht="18" customHeight="1" x14ac:dyDescent="0.2">
      <c r="A6" s="3">
        <v>2020</v>
      </c>
      <c r="B6" s="3" t="s">
        <v>10</v>
      </c>
      <c r="C6" s="3" t="s">
        <v>19</v>
      </c>
      <c r="D6" s="7" t="s">
        <v>20</v>
      </c>
      <c r="E6" s="8">
        <v>643</v>
      </c>
      <c r="F6" s="8">
        <v>7700</v>
      </c>
      <c r="G6" s="8">
        <v>7840</v>
      </c>
      <c r="H6" s="5">
        <v>1540</v>
      </c>
      <c r="I6" s="6" t="s">
        <v>13</v>
      </c>
      <c r="L6" s="39">
        <v>2020</v>
      </c>
      <c r="M6" s="39" t="s">
        <v>67</v>
      </c>
      <c r="N6" s="40">
        <v>126472</v>
      </c>
      <c r="O6" s="41">
        <v>206264.59999999995</v>
      </c>
    </row>
    <row r="7" spans="1:15" ht="18" customHeight="1" x14ac:dyDescent="0.2">
      <c r="A7" s="3">
        <v>2020</v>
      </c>
      <c r="B7" s="3" t="s">
        <v>10</v>
      </c>
      <c r="C7" s="3" t="s">
        <v>17</v>
      </c>
      <c r="D7" s="7" t="s">
        <v>21</v>
      </c>
      <c r="E7" s="8">
        <v>455</v>
      </c>
      <c r="F7" s="8">
        <v>5265.39</v>
      </c>
      <c r="G7" s="8">
        <v>5128.0320000000002</v>
      </c>
      <c r="H7" s="5">
        <v>1053.0780000000002</v>
      </c>
      <c r="I7" s="6" t="s">
        <v>13</v>
      </c>
      <c r="L7" s="39">
        <v>2020</v>
      </c>
      <c r="M7" s="39" t="s">
        <v>68</v>
      </c>
      <c r="N7" s="40">
        <v>125960</v>
      </c>
      <c r="O7" s="41">
        <v>202419.35999999975</v>
      </c>
    </row>
    <row r="8" spans="1:15" ht="18" customHeight="1" x14ac:dyDescent="0.2">
      <c r="A8" s="3">
        <v>2020</v>
      </c>
      <c r="B8" s="3" t="s">
        <v>10</v>
      </c>
      <c r="C8" s="3" t="s">
        <v>19</v>
      </c>
      <c r="D8" s="7" t="s">
        <v>22</v>
      </c>
      <c r="E8" s="9">
        <v>345</v>
      </c>
      <c r="F8" s="9">
        <v>9016</v>
      </c>
      <c r="G8" s="9">
        <v>7840</v>
      </c>
      <c r="H8" s="5">
        <v>1803.2</v>
      </c>
      <c r="I8" s="6" t="s">
        <v>13</v>
      </c>
      <c r="L8" s="39">
        <v>2021</v>
      </c>
      <c r="M8" s="39" t="s">
        <v>63</v>
      </c>
      <c r="N8" s="40">
        <v>342724</v>
      </c>
      <c r="O8" s="41">
        <v>509978.03999999992</v>
      </c>
    </row>
    <row r="9" spans="1:15" ht="18" customHeight="1" x14ac:dyDescent="0.2">
      <c r="A9" s="3">
        <v>2020</v>
      </c>
      <c r="B9" s="3" t="s">
        <v>10</v>
      </c>
      <c r="C9" s="3" t="s">
        <v>15</v>
      </c>
      <c r="D9" s="4" t="s">
        <v>23</v>
      </c>
      <c r="E9" s="5">
        <v>122</v>
      </c>
      <c r="F9" s="5">
        <v>2696.75</v>
      </c>
      <c r="G9" s="5">
        <v>112</v>
      </c>
      <c r="H9" s="5">
        <v>539.35</v>
      </c>
      <c r="I9" s="6" t="s">
        <v>13</v>
      </c>
      <c r="L9" s="39">
        <v>2021</v>
      </c>
      <c r="M9" s="39" t="s">
        <v>64</v>
      </c>
      <c r="N9" s="40">
        <v>238460</v>
      </c>
      <c r="O9" s="41">
        <v>280188.47999999992</v>
      </c>
    </row>
    <row r="10" spans="1:15" ht="18" customHeight="1" x14ac:dyDescent="0.2">
      <c r="A10" s="3">
        <v>2020</v>
      </c>
      <c r="B10" s="3" t="s">
        <v>10</v>
      </c>
      <c r="C10" s="3" t="s">
        <v>24</v>
      </c>
      <c r="D10" s="7" t="s">
        <v>25</v>
      </c>
      <c r="E10" s="8">
        <v>78</v>
      </c>
      <c r="F10" s="8">
        <v>5492.6399999999994</v>
      </c>
      <c r="G10" s="8">
        <v>5126.4639999999999</v>
      </c>
      <c r="H10" s="5">
        <v>1098.528</v>
      </c>
      <c r="I10" s="6" t="s">
        <v>13</v>
      </c>
      <c r="L10" s="39">
        <v>2021</v>
      </c>
      <c r="M10" s="39" t="s">
        <v>65</v>
      </c>
      <c r="N10" s="40">
        <v>231288</v>
      </c>
      <c r="O10" s="41">
        <v>209586.52000000019</v>
      </c>
    </row>
    <row r="11" spans="1:15" ht="18" customHeight="1" x14ac:dyDescent="0.2">
      <c r="A11" s="3">
        <v>2020</v>
      </c>
      <c r="B11" s="3" t="s">
        <v>10</v>
      </c>
      <c r="C11" s="3" t="s">
        <v>24</v>
      </c>
      <c r="D11" s="7" t="s">
        <v>26</v>
      </c>
      <c r="E11" s="8">
        <v>76</v>
      </c>
      <c r="F11" s="8">
        <v>5492.28</v>
      </c>
      <c r="G11" s="8">
        <v>5126.1279999999997</v>
      </c>
      <c r="H11" s="5">
        <v>1098.4559999999999</v>
      </c>
      <c r="I11" s="6" t="s">
        <v>13</v>
      </c>
      <c r="L11" s="39">
        <v>2021</v>
      </c>
      <c r="M11" s="39" t="s">
        <v>66</v>
      </c>
      <c r="N11" s="40">
        <v>210228</v>
      </c>
      <c r="O11" s="41">
        <v>273633.36</v>
      </c>
    </row>
    <row r="12" spans="1:15" ht="18" customHeight="1" x14ac:dyDescent="0.2">
      <c r="A12" s="3">
        <v>2020</v>
      </c>
      <c r="B12" s="3" t="s">
        <v>10</v>
      </c>
      <c r="C12" s="3" t="s">
        <v>24</v>
      </c>
      <c r="D12" s="7" t="s">
        <v>27</v>
      </c>
      <c r="E12" s="8">
        <v>46</v>
      </c>
      <c r="F12" s="8">
        <v>240</v>
      </c>
      <c r="G12" s="8">
        <v>224</v>
      </c>
      <c r="H12" s="5">
        <v>48</v>
      </c>
      <c r="I12" s="6" t="s">
        <v>13</v>
      </c>
      <c r="L12" s="39">
        <v>2021</v>
      </c>
      <c r="M12" s="39" t="s">
        <v>68</v>
      </c>
      <c r="N12" s="40">
        <v>135984</v>
      </c>
      <c r="O12" s="41">
        <v>204158.23999999973</v>
      </c>
    </row>
    <row r="13" spans="1:15" ht="18" customHeight="1" x14ac:dyDescent="0.2">
      <c r="A13" s="3">
        <v>2020</v>
      </c>
      <c r="B13" s="3" t="s">
        <v>10</v>
      </c>
      <c r="C13" s="3" t="s">
        <v>24</v>
      </c>
      <c r="D13" s="7" t="s">
        <v>28</v>
      </c>
      <c r="E13" s="8">
        <v>34</v>
      </c>
      <c r="F13" s="8">
        <v>5492.16</v>
      </c>
      <c r="G13" s="8">
        <v>5126.0160000000005</v>
      </c>
      <c r="H13" s="5">
        <v>1098.432</v>
      </c>
      <c r="I13" s="6" t="s">
        <v>13</v>
      </c>
      <c r="L13" s="39">
        <v>2021</v>
      </c>
      <c r="M13" s="39" t="s">
        <v>67</v>
      </c>
      <c r="N13" s="40">
        <v>128888</v>
      </c>
      <c r="O13" s="41">
        <v>275347.0400000001</v>
      </c>
    </row>
    <row r="14" spans="1:15" ht="18" customHeight="1" x14ac:dyDescent="0.2">
      <c r="A14" s="3">
        <v>2020</v>
      </c>
      <c r="B14" s="3" t="s">
        <v>10</v>
      </c>
      <c r="C14" s="3" t="s">
        <v>15</v>
      </c>
      <c r="D14" s="4" t="s">
        <v>29</v>
      </c>
      <c r="E14" s="5">
        <v>7</v>
      </c>
      <c r="F14" s="5">
        <v>3666.3</v>
      </c>
      <c r="G14" s="5">
        <v>224</v>
      </c>
      <c r="H14" s="5">
        <v>733.2600000000001</v>
      </c>
      <c r="I14" s="6" t="s">
        <v>13</v>
      </c>
      <c r="L14" s="39">
        <v>2022</v>
      </c>
      <c r="M14" s="39" t="s">
        <v>63</v>
      </c>
      <c r="N14" s="40">
        <v>365892</v>
      </c>
      <c r="O14" s="41">
        <v>524449.6399999999</v>
      </c>
    </row>
    <row r="15" spans="1:15" ht="18" customHeight="1" x14ac:dyDescent="0.2">
      <c r="A15" s="3">
        <v>2020</v>
      </c>
      <c r="B15" s="3" t="s">
        <v>10</v>
      </c>
      <c r="C15" s="3" t="s">
        <v>30</v>
      </c>
      <c r="D15" s="7" t="s">
        <v>30</v>
      </c>
      <c r="E15" s="8">
        <v>3</v>
      </c>
      <c r="F15" s="8">
        <v>7260</v>
      </c>
      <c r="G15" s="8">
        <v>7392</v>
      </c>
      <c r="H15" s="5">
        <v>1452</v>
      </c>
      <c r="I15" s="6" t="s">
        <v>13</v>
      </c>
      <c r="L15" s="39">
        <v>2022</v>
      </c>
      <c r="M15" s="39" t="s">
        <v>65</v>
      </c>
      <c r="N15" s="40">
        <v>188312</v>
      </c>
      <c r="O15" s="41">
        <v>201424.08000000007</v>
      </c>
    </row>
    <row r="16" spans="1:15" ht="18" customHeight="1" x14ac:dyDescent="0.2">
      <c r="A16" s="3">
        <v>2020</v>
      </c>
      <c r="B16" s="3" t="s">
        <v>10</v>
      </c>
      <c r="C16" s="3" t="s">
        <v>24</v>
      </c>
      <c r="D16" s="7" t="s">
        <v>31</v>
      </c>
      <c r="E16" s="8">
        <v>3</v>
      </c>
      <c r="F16" s="8">
        <v>5035.0300000000007</v>
      </c>
      <c r="G16" s="8">
        <v>5126.576</v>
      </c>
      <c r="H16" s="5">
        <v>1007.0060000000002</v>
      </c>
      <c r="I16" s="6" t="s">
        <v>13</v>
      </c>
      <c r="L16" s="39">
        <v>2022</v>
      </c>
      <c r="M16" s="39" t="s">
        <v>64</v>
      </c>
      <c r="N16" s="40">
        <v>387584</v>
      </c>
      <c r="O16" s="41">
        <v>700000</v>
      </c>
    </row>
    <row r="17" spans="1:15" ht="18" customHeight="1" x14ac:dyDescent="0.2">
      <c r="A17" s="3">
        <v>2020</v>
      </c>
      <c r="B17" s="3" t="s">
        <v>32</v>
      </c>
      <c r="C17" s="3" t="s">
        <v>11</v>
      </c>
      <c r="D17" s="4" t="s">
        <v>12</v>
      </c>
      <c r="E17" s="5">
        <v>3566</v>
      </c>
      <c r="F17" s="5">
        <v>5035.0300000000007</v>
      </c>
      <c r="G17" s="5">
        <v>5126.576</v>
      </c>
      <c r="H17" s="5">
        <v>1007.0060000000002</v>
      </c>
      <c r="I17" s="6" t="s">
        <v>13</v>
      </c>
      <c r="L17" s="39">
        <v>2022</v>
      </c>
      <c r="M17" s="39" t="s">
        <v>66</v>
      </c>
      <c r="N17" s="40">
        <v>178572</v>
      </c>
      <c r="O17" s="41">
        <v>255357.95999999996</v>
      </c>
    </row>
    <row r="18" spans="1:15" ht="18" customHeight="1" x14ac:dyDescent="0.2">
      <c r="A18" s="3">
        <v>2020</v>
      </c>
      <c r="B18" s="3" t="s">
        <v>32</v>
      </c>
      <c r="C18" s="3" t="s">
        <v>11</v>
      </c>
      <c r="D18" s="4" t="s">
        <v>14</v>
      </c>
      <c r="E18" s="5">
        <v>2498</v>
      </c>
      <c r="F18" s="5">
        <v>8800</v>
      </c>
      <c r="G18" s="5">
        <v>8960</v>
      </c>
      <c r="H18" s="5">
        <v>1760</v>
      </c>
      <c r="I18" s="6" t="s">
        <v>13</v>
      </c>
      <c r="L18" s="39">
        <v>2022</v>
      </c>
      <c r="M18" s="39" t="s">
        <v>67</v>
      </c>
      <c r="N18" s="40">
        <v>127296</v>
      </c>
      <c r="O18" s="41">
        <v>181256.00000000003</v>
      </c>
    </row>
    <row r="19" spans="1:15" ht="18" customHeight="1" x14ac:dyDescent="0.2">
      <c r="A19" s="3">
        <v>2020</v>
      </c>
      <c r="B19" s="3" t="s">
        <v>32</v>
      </c>
      <c r="C19" s="3" t="s">
        <v>15</v>
      </c>
      <c r="D19" s="4" t="s">
        <v>16</v>
      </c>
      <c r="E19" s="5">
        <v>1245</v>
      </c>
      <c r="F19" s="5">
        <v>5034.92</v>
      </c>
      <c r="G19" s="5">
        <v>5126.4639999999999</v>
      </c>
      <c r="H19" s="5">
        <v>1006.984</v>
      </c>
      <c r="I19" s="6" t="s">
        <v>13</v>
      </c>
      <c r="L19" s="39">
        <v>2022</v>
      </c>
      <c r="M19" s="39" t="s">
        <v>68</v>
      </c>
      <c r="N19" s="40">
        <v>125136</v>
      </c>
      <c r="O19" s="41">
        <v>199811.0399999998</v>
      </c>
    </row>
    <row r="20" spans="1:15" ht="18" customHeight="1" x14ac:dyDescent="0.2">
      <c r="A20" s="3">
        <v>2020</v>
      </c>
      <c r="B20" s="3" t="s">
        <v>32</v>
      </c>
      <c r="C20" s="3" t="s">
        <v>17</v>
      </c>
      <c r="D20" s="7" t="s">
        <v>18</v>
      </c>
      <c r="E20" s="8">
        <v>644</v>
      </c>
      <c r="F20" s="8">
        <v>6317.85</v>
      </c>
      <c r="G20" s="8">
        <v>6432.72</v>
      </c>
      <c r="H20" s="5">
        <v>1263.5700000000002</v>
      </c>
      <c r="I20" s="6" t="s">
        <v>13</v>
      </c>
      <c r="L20" s="39">
        <v>2023</v>
      </c>
      <c r="M20" s="39" t="s">
        <v>63</v>
      </c>
      <c r="N20" s="40">
        <v>204528</v>
      </c>
      <c r="O20" s="41">
        <v>292475.04000000004</v>
      </c>
    </row>
    <row r="21" spans="1:15" ht="18" customHeight="1" x14ac:dyDescent="0.2">
      <c r="A21" s="3">
        <v>2020</v>
      </c>
      <c r="B21" s="3" t="s">
        <v>32</v>
      </c>
      <c r="C21" s="3" t="s">
        <v>19</v>
      </c>
      <c r="D21" s="7" t="s">
        <v>20</v>
      </c>
      <c r="E21" s="8">
        <v>643</v>
      </c>
      <c r="F21" s="8">
        <v>7000</v>
      </c>
      <c r="G21" s="8">
        <v>7840</v>
      </c>
      <c r="H21" s="5">
        <v>1400</v>
      </c>
      <c r="I21" s="6" t="s">
        <v>13</v>
      </c>
      <c r="L21" s="39">
        <v>2023</v>
      </c>
      <c r="M21" s="39" t="s">
        <v>66</v>
      </c>
      <c r="N21" s="40">
        <v>129304</v>
      </c>
      <c r="O21" s="41">
        <v>184904.72</v>
      </c>
    </row>
    <row r="22" spans="1:15" ht="18" customHeight="1" x14ac:dyDescent="0.2">
      <c r="A22" s="3">
        <v>2020</v>
      </c>
      <c r="B22" s="3" t="s">
        <v>32</v>
      </c>
      <c r="C22" s="3" t="s">
        <v>17</v>
      </c>
      <c r="D22" s="7" t="s">
        <v>21</v>
      </c>
      <c r="E22" s="8">
        <v>455</v>
      </c>
      <c r="F22" s="8">
        <v>4578.6000000000004</v>
      </c>
      <c r="G22" s="8">
        <v>5128.0320000000002</v>
      </c>
      <c r="H22" s="5">
        <v>915.72000000000014</v>
      </c>
      <c r="I22" s="6" t="s">
        <v>13</v>
      </c>
      <c r="L22" s="39">
        <v>2023</v>
      </c>
      <c r="M22" s="39" t="s">
        <v>64</v>
      </c>
      <c r="N22" s="40">
        <v>127904</v>
      </c>
      <c r="O22" s="41">
        <v>182902.72000000003</v>
      </c>
    </row>
    <row r="23" spans="1:15" ht="18" customHeight="1" x14ac:dyDescent="0.2">
      <c r="A23" s="3">
        <v>2020</v>
      </c>
      <c r="B23" s="3" t="s">
        <v>32</v>
      </c>
      <c r="C23" s="3" t="s">
        <v>19</v>
      </c>
      <c r="D23" s="7" t="s">
        <v>22</v>
      </c>
      <c r="E23" s="9">
        <v>345</v>
      </c>
      <c r="F23" s="9">
        <v>7000</v>
      </c>
      <c r="G23" s="9">
        <v>7840</v>
      </c>
      <c r="H23" s="5">
        <v>1400</v>
      </c>
      <c r="I23" s="6" t="s">
        <v>13</v>
      </c>
      <c r="L23" s="39">
        <v>2023</v>
      </c>
      <c r="M23" s="39" t="s">
        <v>65</v>
      </c>
      <c r="N23" s="40">
        <v>219404</v>
      </c>
      <c r="O23" s="41">
        <v>212626.8</v>
      </c>
    </row>
    <row r="24" spans="1:15" ht="18" customHeight="1" x14ac:dyDescent="0.2">
      <c r="A24" s="3">
        <v>2020</v>
      </c>
      <c r="B24" s="3" t="s">
        <v>32</v>
      </c>
      <c r="C24" s="3" t="s">
        <v>15</v>
      </c>
      <c r="D24" s="4" t="s">
        <v>23</v>
      </c>
      <c r="E24" s="5">
        <v>122</v>
      </c>
      <c r="F24" s="5">
        <v>100</v>
      </c>
      <c r="G24" s="5">
        <v>112</v>
      </c>
      <c r="H24" s="5">
        <v>20</v>
      </c>
      <c r="I24" s="6" t="s">
        <v>13</v>
      </c>
      <c r="L24" s="39">
        <v>2023</v>
      </c>
      <c r="M24" s="39" t="s">
        <v>68</v>
      </c>
      <c r="N24" s="40">
        <v>73912</v>
      </c>
      <c r="O24" s="41">
        <v>130072.80000000012</v>
      </c>
    </row>
    <row r="25" spans="1:15" ht="18" customHeight="1" x14ac:dyDescent="0.2">
      <c r="A25" s="3">
        <v>2020</v>
      </c>
      <c r="B25" s="3" t="s">
        <v>32</v>
      </c>
      <c r="C25" s="3" t="s">
        <v>24</v>
      </c>
      <c r="D25" s="7" t="s">
        <v>25</v>
      </c>
      <c r="E25" s="8">
        <v>78</v>
      </c>
      <c r="F25" s="8">
        <v>4577.2</v>
      </c>
      <c r="G25" s="8">
        <v>5126.4639999999999</v>
      </c>
      <c r="H25" s="5">
        <v>915.44</v>
      </c>
      <c r="I25" s="6" t="s">
        <v>13</v>
      </c>
      <c r="L25" s="39">
        <v>2023</v>
      </c>
      <c r="M25" s="39" t="s">
        <v>67</v>
      </c>
      <c r="N25" s="40">
        <v>71992</v>
      </c>
      <c r="O25" s="41">
        <v>104238.15999999999</v>
      </c>
    </row>
    <row r="26" spans="1:15" ht="18" customHeight="1" x14ac:dyDescent="0.2">
      <c r="A26" s="3">
        <v>2020</v>
      </c>
      <c r="B26" s="3" t="s">
        <v>32</v>
      </c>
      <c r="C26" s="3" t="s">
        <v>24</v>
      </c>
      <c r="D26" s="7" t="s">
        <v>26</v>
      </c>
      <c r="E26" s="8">
        <v>76</v>
      </c>
      <c r="F26" s="8">
        <v>4576.8999999999996</v>
      </c>
      <c r="G26" s="8">
        <v>5126.1279999999997</v>
      </c>
      <c r="H26" s="5">
        <v>915.38</v>
      </c>
      <c r="I26" s="6" t="s">
        <v>13</v>
      </c>
      <c r="L26" s="39">
        <v>2024</v>
      </c>
      <c r="M26" s="39" t="s">
        <v>63</v>
      </c>
      <c r="N26" s="40">
        <v>190380</v>
      </c>
      <c r="O26" s="41">
        <v>272243.39999999997</v>
      </c>
    </row>
    <row r="27" spans="1:15" ht="18" customHeight="1" x14ac:dyDescent="0.2">
      <c r="A27" s="3">
        <v>2020</v>
      </c>
      <c r="B27" s="3" t="s">
        <v>32</v>
      </c>
      <c r="C27" s="3" t="s">
        <v>24</v>
      </c>
      <c r="D27" s="7" t="s">
        <v>27</v>
      </c>
      <c r="E27" s="8">
        <v>46</v>
      </c>
      <c r="F27" s="8">
        <v>200</v>
      </c>
      <c r="G27" s="8">
        <v>224</v>
      </c>
      <c r="H27" s="5">
        <v>40</v>
      </c>
      <c r="I27" s="6" t="s">
        <v>13</v>
      </c>
      <c r="L27" s="39">
        <v>2024</v>
      </c>
      <c r="M27" s="39" t="s">
        <v>65</v>
      </c>
      <c r="N27" s="40">
        <v>112620</v>
      </c>
      <c r="O27" s="41">
        <v>107044.07999999994</v>
      </c>
    </row>
    <row r="28" spans="1:15" ht="18" customHeight="1" x14ac:dyDescent="0.2">
      <c r="A28" s="3">
        <v>2020</v>
      </c>
      <c r="B28" s="3" t="s">
        <v>32</v>
      </c>
      <c r="C28" s="3" t="s">
        <v>24</v>
      </c>
      <c r="D28" s="7" t="s">
        <v>28</v>
      </c>
      <c r="E28" s="8">
        <v>34</v>
      </c>
      <c r="F28" s="8">
        <v>4576.8</v>
      </c>
      <c r="G28" s="8">
        <v>5126.0160000000005</v>
      </c>
      <c r="H28" s="5">
        <v>915.36000000000013</v>
      </c>
      <c r="I28" s="6" t="s">
        <v>13</v>
      </c>
      <c r="L28" s="39">
        <v>2024</v>
      </c>
      <c r="M28" s="39" t="s">
        <v>64</v>
      </c>
      <c r="N28" s="40">
        <v>109940</v>
      </c>
      <c r="O28" s="41">
        <v>157214.20000000007</v>
      </c>
    </row>
    <row r="29" spans="1:15" ht="18" customHeight="1" x14ac:dyDescent="0.2">
      <c r="A29" s="3">
        <v>2020</v>
      </c>
      <c r="B29" s="3" t="s">
        <v>32</v>
      </c>
      <c r="C29" s="3" t="s">
        <v>15</v>
      </c>
      <c r="D29" s="4" t="s">
        <v>29</v>
      </c>
      <c r="E29" s="5">
        <v>7</v>
      </c>
      <c r="F29" s="5">
        <v>200</v>
      </c>
      <c r="G29" s="5">
        <v>224</v>
      </c>
      <c r="H29" s="5">
        <v>40</v>
      </c>
      <c r="I29" s="6" t="s">
        <v>13</v>
      </c>
      <c r="L29" s="39">
        <v>2024</v>
      </c>
      <c r="M29" s="39" t="s">
        <v>66</v>
      </c>
      <c r="N29" s="40">
        <v>106948</v>
      </c>
      <c r="O29" s="41">
        <v>152935.63999999998</v>
      </c>
    </row>
    <row r="30" spans="1:15" ht="18" customHeight="1" x14ac:dyDescent="0.2">
      <c r="A30" s="3">
        <v>2020</v>
      </c>
      <c r="B30" s="3" t="s">
        <v>32</v>
      </c>
      <c r="C30" s="3" t="s">
        <v>24</v>
      </c>
      <c r="D30" s="7" t="s">
        <v>31</v>
      </c>
      <c r="E30" s="8">
        <v>3</v>
      </c>
      <c r="F30" s="8">
        <v>4577.3</v>
      </c>
      <c r="G30" s="8">
        <v>5126.576</v>
      </c>
      <c r="H30" s="5">
        <v>915.46</v>
      </c>
      <c r="I30" s="6" t="s">
        <v>13</v>
      </c>
      <c r="L30" s="39">
        <v>2024</v>
      </c>
      <c r="M30" s="39" t="s">
        <v>68</v>
      </c>
      <c r="N30" s="40">
        <v>62256</v>
      </c>
      <c r="O30" s="41">
        <v>100660.56000000013</v>
      </c>
    </row>
    <row r="31" spans="1:15" ht="18" customHeight="1" x14ac:dyDescent="0.2">
      <c r="A31" s="3">
        <v>2020</v>
      </c>
      <c r="B31" s="3" t="s">
        <v>32</v>
      </c>
      <c r="C31" s="3" t="s">
        <v>30</v>
      </c>
      <c r="D31" s="7" t="s">
        <v>30</v>
      </c>
      <c r="E31" s="8">
        <v>2</v>
      </c>
      <c r="F31" s="8">
        <v>6600</v>
      </c>
      <c r="G31" s="8">
        <v>7392</v>
      </c>
      <c r="H31" s="5">
        <v>1320</v>
      </c>
      <c r="I31" s="6" t="s">
        <v>13</v>
      </c>
      <c r="L31" s="39">
        <v>2024</v>
      </c>
      <c r="M31" s="39" t="s">
        <v>67</v>
      </c>
      <c r="N31" s="40">
        <v>62240</v>
      </c>
      <c r="O31" s="41">
        <v>90151.200000000041</v>
      </c>
    </row>
    <row r="32" spans="1:15" ht="18" customHeight="1" x14ac:dyDescent="0.2">
      <c r="A32" s="3">
        <v>2020</v>
      </c>
      <c r="B32" s="3" t="s">
        <v>33</v>
      </c>
      <c r="C32" s="3" t="s">
        <v>11</v>
      </c>
      <c r="D32" s="4" t="s">
        <v>12</v>
      </c>
      <c r="E32" s="5">
        <v>3566</v>
      </c>
      <c r="F32" s="5">
        <v>4577.3</v>
      </c>
      <c r="G32" s="5">
        <v>5126.576</v>
      </c>
      <c r="H32" s="5">
        <v>915.46</v>
      </c>
      <c r="I32" s="6" t="s">
        <v>13</v>
      </c>
    </row>
    <row r="33" spans="1:9" ht="18" customHeight="1" x14ac:dyDescent="0.2">
      <c r="A33" s="3">
        <v>2020</v>
      </c>
      <c r="B33" s="3" t="s">
        <v>33</v>
      </c>
      <c r="C33" s="3" t="s">
        <v>11</v>
      </c>
      <c r="D33" s="4" t="s">
        <v>14</v>
      </c>
      <c r="E33" s="5">
        <v>2498</v>
      </c>
      <c r="F33" s="5">
        <v>8000</v>
      </c>
      <c r="G33" s="5">
        <v>8960</v>
      </c>
      <c r="H33" s="5">
        <v>1600</v>
      </c>
      <c r="I33" s="6" t="s">
        <v>13</v>
      </c>
    </row>
    <row r="34" spans="1:9" ht="18" customHeight="1" x14ac:dyDescent="0.2">
      <c r="A34" s="3">
        <v>2020</v>
      </c>
      <c r="B34" s="3" t="s">
        <v>33</v>
      </c>
      <c r="C34" s="3" t="s">
        <v>15</v>
      </c>
      <c r="D34" s="4" t="s">
        <v>16</v>
      </c>
      <c r="E34" s="5">
        <v>1245</v>
      </c>
      <c r="F34" s="5">
        <v>4577.2</v>
      </c>
      <c r="G34" s="5">
        <v>5126.4639999999999</v>
      </c>
      <c r="H34" s="5">
        <v>915.44</v>
      </c>
      <c r="I34" s="6" t="s">
        <v>13</v>
      </c>
    </row>
    <row r="35" spans="1:9" ht="18" customHeight="1" x14ac:dyDescent="0.2">
      <c r="A35" s="3">
        <v>2020</v>
      </c>
      <c r="B35" s="3" t="s">
        <v>33</v>
      </c>
      <c r="C35" s="3" t="s">
        <v>17</v>
      </c>
      <c r="D35" s="7" t="s">
        <v>18</v>
      </c>
      <c r="E35" s="8">
        <v>644</v>
      </c>
      <c r="F35" s="8">
        <v>5743.5</v>
      </c>
      <c r="G35" s="8">
        <v>6432.72</v>
      </c>
      <c r="H35" s="5">
        <v>1148.7</v>
      </c>
      <c r="I35" s="6" t="s">
        <v>13</v>
      </c>
    </row>
    <row r="36" spans="1:9" ht="18" customHeight="1" x14ac:dyDescent="0.2">
      <c r="A36" s="3">
        <v>2020</v>
      </c>
      <c r="B36" s="3" t="s">
        <v>33</v>
      </c>
      <c r="C36" s="3" t="s">
        <v>19</v>
      </c>
      <c r="D36" s="7" t="s">
        <v>20</v>
      </c>
      <c r="E36" s="8">
        <v>643</v>
      </c>
      <c r="F36" s="8">
        <v>7000</v>
      </c>
      <c r="G36" s="8">
        <v>7840</v>
      </c>
      <c r="H36" s="5">
        <v>1400</v>
      </c>
      <c r="I36" s="6" t="s">
        <v>13</v>
      </c>
    </row>
    <row r="37" spans="1:9" ht="18" customHeight="1" x14ac:dyDescent="0.2">
      <c r="A37" s="3">
        <v>2020</v>
      </c>
      <c r="B37" s="3" t="s">
        <v>33</v>
      </c>
      <c r="C37" s="3" t="s">
        <v>17</v>
      </c>
      <c r="D37" s="7" t="s">
        <v>21</v>
      </c>
      <c r="E37" s="8">
        <v>455</v>
      </c>
      <c r="F37" s="8">
        <v>4578.6000000000004</v>
      </c>
      <c r="G37" s="8">
        <v>5128.0320000000002</v>
      </c>
      <c r="H37" s="5">
        <v>915.72000000000014</v>
      </c>
      <c r="I37" s="6" t="s">
        <v>13</v>
      </c>
    </row>
    <row r="38" spans="1:9" ht="18" customHeight="1" x14ac:dyDescent="0.2">
      <c r="A38" s="3">
        <v>2020</v>
      </c>
      <c r="B38" s="3" t="s">
        <v>33</v>
      </c>
      <c r="C38" s="3" t="s">
        <v>19</v>
      </c>
      <c r="D38" s="7" t="s">
        <v>22</v>
      </c>
      <c r="E38" s="9">
        <v>345</v>
      </c>
      <c r="F38" s="9">
        <v>7000</v>
      </c>
      <c r="G38" s="9">
        <v>7840</v>
      </c>
      <c r="H38" s="5">
        <v>1400</v>
      </c>
      <c r="I38" s="6" t="s">
        <v>13</v>
      </c>
    </row>
    <row r="39" spans="1:9" ht="18" customHeight="1" x14ac:dyDescent="0.2">
      <c r="A39" s="3">
        <v>2020</v>
      </c>
      <c r="B39" s="3" t="s">
        <v>33</v>
      </c>
      <c r="C39" s="3" t="s">
        <v>15</v>
      </c>
      <c r="D39" s="4" t="s">
        <v>23</v>
      </c>
      <c r="E39" s="5">
        <v>122</v>
      </c>
      <c r="F39" s="5">
        <v>100</v>
      </c>
      <c r="G39" s="5">
        <v>112</v>
      </c>
      <c r="H39" s="5">
        <v>20</v>
      </c>
      <c r="I39" s="6" t="s">
        <v>13</v>
      </c>
    </row>
    <row r="40" spans="1:9" ht="18" customHeight="1" x14ac:dyDescent="0.2">
      <c r="A40" s="3">
        <v>2020</v>
      </c>
      <c r="B40" s="3" t="s">
        <v>33</v>
      </c>
      <c r="C40" s="3" t="s">
        <v>24</v>
      </c>
      <c r="D40" s="7" t="s">
        <v>25</v>
      </c>
      <c r="E40" s="8">
        <v>78</v>
      </c>
      <c r="F40" s="8">
        <v>4577.2</v>
      </c>
      <c r="G40" s="8">
        <v>5126.4639999999999</v>
      </c>
      <c r="H40" s="5">
        <v>915.44</v>
      </c>
      <c r="I40" s="6" t="s">
        <v>13</v>
      </c>
    </row>
    <row r="41" spans="1:9" ht="18" customHeight="1" x14ac:dyDescent="0.2">
      <c r="A41" s="3">
        <v>2020</v>
      </c>
      <c r="B41" s="3" t="s">
        <v>33</v>
      </c>
      <c r="C41" s="3" t="s">
        <v>24</v>
      </c>
      <c r="D41" s="7" t="s">
        <v>26</v>
      </c>
      <c r="E41" s="8">
        <v>76</v>
      </c>
      <c r="F41" s="8">
        <v>4576.8999999999996</v>
      </c>
      <c r="G41" s="8">
        <v>5126.1279999999997</v>
      </c>
      <c r="H41" s="5">
        <v>915.38</v>
      </c>
      <c r="I41" s="6" t="s">
        <v>13</v>
      </c>
    </row>
    <row r="42" spans="1:9" ht="18" customHeight="1" x14ac:dyDescent="0.2">
      <c r="A42" s="3">
        <v>2020</v>
      </c>
      <c r="B42" s="3" t="s">
        <v>33</v>
      </c>
      <c r="C42" s="3" t="s">
        <v>24</v>
      </c>
      <c r="D42" s="7" t="s">
        <v>27</v>
      </c>
      <c r="E42" s="8">
        <v>46</v>
      </c>
      <c r="F42" s="8">
        <v>200</v>
      </c>
      <c r="G42" s="8">
        <v>224</v>
      </c>
      <c r="H42" s="5">
        <v>40</v>
      </c>
      <c r="I42" s="6" t="s">
        <v>13</v>
      </c>
    </row>
    <row r="43" spans="1:9" ht="18" customHeight="1" x14ac:dyDescent="0.2">
      <c r="A43" s="3">
        <v>2020</v>
      </c>
      <c r="B43" s="3" t="s">
        <v>33</v>
      </c>
      <c r="C43" s="3" t="s">
        <v>24</v>
      </c>
      <c r="D43" s="7" t="s">
        <v>28</v>
      </c>
      <c r="E43" s="8">
        <v>34</v>
      </c>
      <c r="F43" s="8">
        <v>4576.8</v>
      </c>
      <c r="G43" s="8">
        <v>5126.0160000000005</v>
      </c>
      <c r="H43" s="5">
        <v>915.36000000000013</v>
      </c>
      <c r="I43" s="6" t="s">
        <v>34</v>
      </c>
    </row>
    <row r="44" spans="1:9" ht="18" customHeight="1" x14ac:dyDescent="0.2">
      <c r="A44" s="3">
        <v>2020</v>
      </c>
      <c r="B44" s="3" t="s">
        <v>33</v>
      </c>
      <c r="C44" s="3" t="s">
        <v>15</v>
      </c>
      <c r="D44" s="4" t="s">
        <v>29</v>
      </c>
      <c r="E44" s="5">
        <v>7</v>
      </c>
      <c r="F44" s="5">
        <v>200</v>
      </c>
      <c r="G44" s="5">
        <v>224</v>
      </c>
      <c r="H44" s="5">
        <v>40</v>
      </c>
      <c r="I44" s="6" t="s">
        <v>34</v>
      </c>
    </row>
    <row r="45" spans="1:9" ht="18" customHeight="1" x14ac:dyDescent="0.2">
      <c r="A45" s="3">
        <v>2020</v>
      </c>
      <c r="B45" s="3" t="s">
        <v>33</v>
      </c>
      <c r="C45" s="3" t="s">
        <v>24</v>
      </c>
      <c r="D45" s="7" t="s">
        <v>31</v>
      </c>
      <c r="E45" s="8">
        <v>3</v>
      </c>
      <c r="F45" s="8">
        <v>3333</v>
      </c>
      <c r="G45" s="8">
        <v>5126.576</v>
      </c>
      <c r="H45" s="5">
        <v>666.6</v>
      </c>
      <c r="I45" s="6" t="s">
        <v>34</v>
      </c>
    </row>
    <row r="46" spans="1:9" ht="18" customHeight="1" x14ac:dyDescent="0.2">
      <c r="A46" s="3">
        <v>2020</v>
      </c>
      <c r="B46" s="3" t="s">
        <v>33</v>
      </c>
      <c r="C46" s="3" t="s">
        <v>30</v>
      </c>
      <c r="D46" s="7" t="s">
        <v>30</v>
      </c>
      <c r="E46" s="8">
        <v>2</v>
      </c>
      <c r="F46" s="8">
        <v>6600</v>
      </c>
      <c r="G46" s="8">
        <v>7392</v>
      </c>
      <c r="H46" s="5">
        <v>1320</v>
      </c>
      <c r="I46" s="6" t="s">
        <v>34</v>
      </c>
    </row>
    <row r="47" spans="1:9" ht="18" customHeight="1" x14ac:dyDescent="0.2">
      <c r="A47" s="3">
        <v>2020</v>
      </c>
      <c r="B47" s="3" t="s">
        <v>35</v>
      </c>
      <c r="C47" s="3" t="s">
        <v>11</v>
      </c>
      <c r="D47" s="4" t="s">
        <v>12</v>
      </c>
      <c r="E47" s="5">
        <v>3566</v>
      </c>
      <c r="F47" s="5">
        <v>4577.3</v>
      </c>
      <c r="G47" s="5">
        <v>5126.576</v>
      </c>
      <c r="H47" s="5">
        <v>915.46</v>
      </c>
      <c r="I47" s="6" t="s">
        <v>34</v>
      </c>
    </row>
    <row r="48" spans="1:9" ht="18" customHeight="1" x14ac:dyDescent="0.2">
      <c r="A48" s="3">
        <v>2020</v>
      </c>
      <c r="B48" s="3" t="s">
        <v>35</v>
      </c>
      <c r="C48" s="3" t="s">
        <v>11</v>
      </c>
      <c r="D48" s="4" t="s">
        <v>14</v>
      </c>
      <c r="E48" s="5">
        <v>2498</v>
      </c>
      <c r="F48" s="5">
        <v>8000</v>
      </c>
      <c r="G48" s="5">
        <v>8960</v>
      </c>
      <c r="H48" s="5">
        <v>1600</v>
      </c>
      <c r="I48" s="6" t="s">
        <v>34</v>
      </c>
    </row>
    <row r="49" spans="1:9" ht="18" customHeight="1" x14ac:dyDescent="0.2">
      <c r="A49" s="3">
        <v>2020</v>
      </c>
      <c r="B49" s="3" t="s">
        <v>35</v>
      </c>
      <c r="C49" s="3" t="s">
        <v>15</v>
      </c>
      <c r="D49" s="4" t="s">
        <v>16</v>
      </c>
      <c r="E49" s="5">
        <v>1245</v>
      </c>
      <c r="F49" s="5">
        <v>4577.2</v>
      </c>
      <c r="G49" s="5">
        <v>5126.4639999999999</v>
      </c>
      <c r="H49" s="5">
        <v>915.44</v>
      </c>
      <c r="I49" s="6" t="s">
        <v>34</v>
      </c>
    </row>
    <row r="50" spans="1:9" ht="18" customHeight="1" x14ac:dyDescent="0.2">
      <c r="A50" s="3">
        <v>2020</v>
      </c>
      <c r="B50" s="3" t="s">
        <v>35</v>
      </c>
      <c r="C50" s="3" t="s">
        <v>17</v>
      </c>
      <c r="D50" s="7" t="s">
        <v>18</v>
      </c>
      <c r="E50" s="8">
        <v>644</v>
      </c>
      <c r="F50" s="8">
        <v>5743.5</v>
      </c>
      <c r="G50" s="8">
        <v>6432.72</v>
      </c>
      <c r="H50" s="5">
        <v>1148.7</v>
      </c>
      <c r="I50" s="6" t="s">
        <v>34</v>
      </c>
    </row>
    <row r="51" spans="1:9" ht="18" customHeight="1" x14ac:dyDescent="0.2">
      <c r="A51" s="3">
        <v>2020</v>
      </c>
      <c r="B51" s="3" t="s">
        <v>35</v>
      </c>
      <c r="C51" s="3" t="s">
        <v>19</v>
      </c>
      <c r="D51" s="7" t="s">
        <v>20</v>
      </c>
      <c r="E51" s="8">
        <v>643</v>
      </c>
      <c r="F51" s="8">
        <v>7000</v>
      </c>
      <c r="G51" s="8">
        <v>7840</v>
      </c>
      <c r="H51" s="5">
        <v>1400</v>
      </c>
      <c r="I51" s="6" t="s">
        <v>34</v>
      </c>
    </row>
    <row r="52" spans="1:9" ht="18" customHeight="1" x14ac:dyDescent="0.2">
      <c r="A52" s="3">
        <v>2020</v>
      </c>
      <c r="B52" s="3" t="s">
        <v>35</v>
      </c>
      <c r="C52" s="3" t="s">
        <v>17</v>
      </c>
      <c r="D52" s="7" t="s">
        <v>21</v>
      </c>
      <c r="E52" s="8">
        <v>455</v>
      </c>
      <c r="F52" s="8">
        <v>4578.6000000000004</v>
      </c>
      <c r="G52" s="8">
        <v>5128.0320000000002</v>
      </c>
      <c r="H52" s="5">
        <v>915.72000000000014</v>
      </c>
      <c r="I52" s="6" t="s">
        <v>34</v>
      </c>
    </row>
    <row r="53" spans="1:9" ht="18" customHeight="1" x14ac:dyDescent="0.2">
      <c r="A53" s="3">
        <v>2020</v>
      </c>
      <c r="B53" s="3" t="s">
        <v>35</v>
      </c>
      <c r="C53" s="3" t="s">
        <v>19</v>
      </c>
      <c r="D53" s="7" t="s">
        <v>22</v>
      </c>
      <c r="E53" s="9">
        <v>345</v>
      </c>
      <c r="F53" s="9">
        <v>7000</v>
      </c>
      <c r="G53" s="9">
        <v>7840</v>
      </c>
      <c r="H53" s="5">
        <v>1400</v>
      </c>
      <c r="I53" s="6" t="s">
        <v>34</v>
      </c>
    </row>
    <row r="54" spans="1:9" ht="18" customHeight="1" x14ac:dyDescent="0.2">
      <c r="A54" s="3">
        <v>2020</v>
      </c>
      <c r="B54" s="3" t="s">
        <v>35</v>
      </c>
      <c r="C54" s="3" t="s">
        <v>15</v>
      </c>
      <c r="D54" s="4" t="s">
        <v>23</v>
      </c>
      <c r="E54" s="5">
        <v>122</v>
      </c>
      <c r="F54" s="5">
        <v>100</v>
      </c>
      <c r="G54" s="5">
        <v>112</v>
      </c>
      <c r="H54" s="5">
        <v>20</v>
      </c>
      <c r="I54" s="6" t="s">
        <v>34</v>
      </c>
    </row>
    <row r="55" spans="1:9" ht="18" customHeight="1" x14ac:dyDescent="0.2">
      <c r="A55" s="3">
        <v>2020</v>
      </c>
      <c r="B55" s="3" t="s">
        <v>35</v>
      </c>
      <c r="C55" s="3" t="s">
        <v>24</v>
      </c>
      <c r="D55" s="7" t="s">
        <v>25</v>
      </c>
      <c r="E55" s="8">
        <v>78</v>
      </c>
      <c r="F55" s="8">
        <v>4577.2</v>
      </c>
      <c r="G55" s="8">
        <v>5126.4639999999999</v>
      </c>
      <c r="H55" s="5">
        <v>915.44</v>
      </c>
      <c r="I55" s="6" t="s">
        <v>34</v>
      </c>
    </row>
    <row r="56" spans="1:9" ht="18" customHeight="1" x14ac:dyDescent="0.2">
      <c r="A56" s="3">
        <v>2020</v>
      </c>
      <c r="B56" s="3" t="s">
        <v>35</v>
      </c>
      <c r="C56" s="3" t="s">
        <v>24</v>
      </c>
      <c r="D56" s="7" t="s">
        <v>26</v>
      </c>
      <c r="E56" s="8">
        <v>76</v>
      </c>
      <c r="F56" s="8">
        <v>4576.8999999999996</v>
      </c>
      <c r="G56" s="8">
        <v>5126.1279999999997</v>
      </c>
      <c r="H56" s="5">
        <v>915.38</v>
      </c>
      <c r="I56" s="6" t="s">
        <v>34</v>
      </c>
    </row>
    <row r="57" spans="1:9" ht="18" customHeight="1" x14ac:dyDescent="0.2">
      <c r="A57" s="3">
        <v>2020</v>
      </c>
      <c r="B57" s="3" t="s">
        <v>35</v>
      </c>
      <c r="C57" s="3" t="s">
        <v>24</v>
      </c>
      <c r="D57" s="7" t="s">
        <v>27</v>
      </c>
      <c r="E57" s="8">
        <v>46</v>
      </c>
      <c r="F57" s="8">
        <v>200</v>
      </c>
      <c r="G57" s="8">
        <v>224</v>
      </c>
      <c r="H57" s="5">
        <v>40</v>
      </c>
      <c r="I57" s="6" t="s">
        <v>34</v>
      </c>
    </row>
    <row r="58" spans="1:9" ht="18" customHeight="1" x14ac:dyDescent="0.2">
      <c r="A58" s="3">
        <v>2020</v>
      </c>
      <c r="B58" s="3" t="s">
        <v>35</v>
      </c>
      <c r="C58" s="3" t="s">
        <v>24</v>
      </c>
      <c r="D58" s="7" t="s">
        <v>28</v>
      </c>
      <c r="E58" s="8">
        <v>34</v>
      </c>
      <c r="F58" s="8">
        <v>4576.8</v>
      </c>
      <c r="G58" s="8">
        <v>5126.0160000000005</v>
      </c>
      <c r="H58" s="5">
        <v>915.36000000000013</v>
      </c>
      <c r="I58" s="6" t="s">
        <v>34</v>
      </c>
    </row>
    <row r="59" spans="1:9" ht="18" customHeight="1" x14ac:dyDescent="0.2">
      <c r="A59" s="3">
        <v>2020</v>
      </c>
      <c r="B59" s="3" t="s">
        <v>35</v>
      </c>
      <c r="C59" s="3" t="s">
        <v>15</v>
      </c>
      <c r="D59" s="4" t="s">
        <v>29</v>
      </c>
      <c r="E59" s="5">
        <v>7</v>
      </c>
      <c r="F59" s="5">
        <v>200</v>
      </c>
      <c r="G59" s="5">
        <v>224</v>
      </c>
      <c r="H59" s="5">
        <v>40</v>
      </c>
      <c r="I59" s="6" t="s">
        <v>34</v>
      </c>
    </row>
    <row r="60" spans="1:9" ht="18" customHeight="1" x14ac:dyDescent="0.2">
      <c r="A60" s="3">
        <v>2020</v>
      </c>
      <c r="B60" s="3" t="s">
        <v>35</v>
      </c>
      <c r="C60" s="3" t="s">
        <v>24</v>
      </c>
      <c r="D60" s="7" t="s">
        <v>31</v>
      </c>
      <c r="E60" s="8">
        <v>3</v>
      </c>
      <c r="F60" s="8">
        <v>4577.3</v>
      </c>
      <c r="G60" s="8">
        <v>5126.576</v>
      </c>
      <c r="H60" s="5">
        <v>915.46</v>
      </c>
      <c r="I60" s="6" t="s">
        <v>34</v>
      </c>
    </row>
    <row r="61" spans="1:9" ht="18" customHeight="1" x14ac:dyDescent="0.2">
      <c r="A61" s="3">
        <v>2020</v>
      </c>
      <c r="B61" s="3" t="s">
        <v>35</v>
      </c>
      <c r="C61" s="3" t="s">
        <v>30</v>
      </c>
      <c r="D61" s="7" t="s">
        <v>30</v>
      </c>
      <c r="E61" s="8">
        <v>2</v>
      </c>
      <c r="F61" s="8">
        <v>6600</v>
      </c>
      <c r="G61" s="8">
        <v>7392</v>
      </c>
      <c r="H61" s="5">
        <v>1320</v>
      </c>
      <c r="I61" s="6" t="s">
        <v>34</v>
      </c>
    </row>
    <row r="62" spans="1:9" ht="18" customHeight="1" x14ac:dyDescent="0.2">
      <c r="A62" s="3">
        <v>2020</v>
      </c>
      <c r="B62" s="3" t="s">
        <v>36</v>
      </c>
      <c r="C62" s="3" t="s">
        <v>11</v>
      </c>
      <c r="D62" s="4" t="s">
        <v>12</v>
      </c>
      <c r="E62" s="5">
        <v>3566</v>
      </c>
      <c r="F62" s="5">
        <v>4577.3</v>
      </c>
      <c r="G62" s="5">
        <v>5126.576</v>
      </c>
      <c r="H62" s="5">
        <v>915.46</v>
      </c>
      <c r="I62" s="6" t="s">
        <v>34</v>
      </c>
    </row>
    <row r="63" spans="1:9" ht="18" customHeight="1" x14ac:dyDescent="0.2">
      <c r="A63" s="3">
        <v>2020</v>
      </c>
      <c r="B63" s="3" t="s">
        <v>36</v>
      </c>
      <c r="C63" s="3" t="s">
        <v>11</v>
      </c>
      <c r="D63" s="4" t="s">
        <v>14</v>
      </c>
      <c r="E63" s="5">
        <v>2498</v>
      </c>
      <c r="F63" s="5">
        <v>8000</v>
      </c>
      <c r="G63" s="5">
        <v>8960</v>
      </c>
      <c r="H63" s="5">
        <v>1600</v>
      </c>
      <c r="I63" s="6" t="s">
        <v>34</v>
      </c>
    </row>
    <row r="64" spans="1:9" ht="18" customHeight="1" x14ac:dyDescent="0.2">
      <c r="A64" s="3">
        <v>2020</v>
      </c>
      <c r="B64" s="3" t="s">
        <v>36</v>
      </c>
      <c r="C64" s="3" t="s">
        <v>15</v>
      </c>
      <c r="D64" s="4" t="s">
        <v>16</v>
      </c>
      <c r="E64" s="5">
        <v>1245</v>
      </c>
      <c r="F64" s="5">
        <v>4577.2</v>
      </c>
      <c r="G64" s="5">
        <v>5126.4639999999999</v>
      </c>
      <c r="H64" s="5">
        <v>915.44</v>
      </c>
      <c r="I64" s="6" t="s">
        <v>34</v>
      </c>
    </row>
    <row r="65" spans="1:9" ht="18" customHeight="1" x14ac:dyDescent="0.2">
      <c r="A65" s="3">
        <v>2020</v>
      </c>
      <c r="B65" s="3" t="s">
        <v>36</v>
      </c>
      <c r="C65" s="3" t="s">
        <v>17</v>
      </c>
      <c r="D65" s="7" t="s">
        <v>18</v>
      </c>
      <c r="E65" s="8">
        <v>644</v>
      </c>
      <c r="F65" s="8">
        <v>5743.5</v>
      </c>
      <c r="G65" s="8">
        <v>6432.72</v>
      </c>
      <c r="H65" s="5">
        <v>1148.7</v>
      </c>
      <c r="I65" s="6" t="s">
        <v>34</v>
      </c>
    </row>
    <row r="66" spans="1:9" ht="18" customHeight="1" x14ac:dyDescent="0.2">
      <c r="A66" s="3">
        <v>2020</v>
      </c>
      <c r="B66" s="3" t="s">
        <v>36</v>
      </c>
      <c r="C66" s="3" t="s">
        <v>19</v>
      </c>
      <c r="D66" s="7" t="s">
        <v>20</v>
      </c>
      <c r="E66" s="8">
        <v>643</v>
      </c>
      <c r="F66" s="8">
        <v>7000</v>
      </c>
      <c r="G66" s="8">
        <v>7840</v>
      </c>
      <c r="H66" s="5">
        <v>1400</v>
      </c>
      <c r="I66" s="6" t="s">
        <v>13</v>
      </c>
    </row>
    <row r="67" spans="1:9" ht="18" customHeight="1" x14ac:dyDescent="0.2">
      <c r="A67" s="3">
        <v>2020</v>
      </c>
      <c r="B67" s="3" t="s">
        <v>36</v>
      </c>
      <c r="C67" s="3" t="s">
        <v>17</v>
      </c>
      <c r="D67" s="7" t="s">
        <v>21</v>
      </c>
      <c r="E67" s="8">
        <v>455</v>
      </c>
      <c r="F67" s="8">
        <v>4578.6000000000004</v>
      </c>
      <c r="G67" s="8">
        <v>5128.0320000000002</v>
      </c>
      <c r="H67" s="5">
        <v>915.72000000000014</v>
      </c>
      <c r="I67" s="6" t="s">
        <v>13</v>
      </c>
    </row>
    <row r="68" spans="1:9" ht="18" customHeight="1" x14ac:dyDescent="0.2">
      <c r="A68" s="3">
        <v>2020</v>
      </c>
      <c r="B68" s="3" t="s">
        <v>36</v>
      </c>
      <c r="C68" s="3" t="s">
        <v>19</v>
      </c>
      <c r="D68" s="7" t="s">
        <v>22</v>
      </c>
      <c r="E68" s="9">
        <v>345</v>
      </c>
      <c r="F68" s="9">
        <v>7000</v>
      </c>
      <c r="G68" s="9">
        <v>7840</v>
      </c>
      <c r="H68" s="5">
        <v>1400</v>
      </c>
      <c r="I68" s="6" t="s">
        <v>13</v>
      </c>
    </row>
    <row r="69" spans="1:9" ht="18" customHeight="1" x14ac:dyDescent="0.2">
      <c r="A69" s="3">
        <v>2020</v>
      </c>
      <c r="B69" s="3" t="s">
        <v>36</v>
      </c>
      <c r="C69" s="3" t="s">
        <v>15</v>
      </c>
      <c r="D69" s="4" t="s">
        <v>23</v>
      </c>
      <c r="E69" s="5">
        <v>122</v>
      </c>
      <c r="F69" s="5">
        <v>100</v>
      </c>
      <c r="G69" s="5">
        <v>112</v>
      </c>
      <c r="H69" s="5">
        <v>20</v>
      </c>
      <c r="I69" s="6" t="s">
        <v>13</v>
      </c>
    </row>
    <row r="70" spans="1:9" ht="18" customHeight="1" x14ac:dyDescent="0.2">
      <c r="A70" s="3">
        <v>2020</v>
      </c>
      <c r="B70" s="3" t="s">
        <v>36</v>
      </c>
      <c r="C70" s="3" t="s">
        <v>24</v>
      </c>
      <c r="D70" s="7" t="s">
        <v>25</v>
      </c>
      <c r="E70" s="8">
        <v>78</v>
      </c>
      <c r="F70" s="8">
        <v>4577.2</v>
      </c>
      <c r="G70" s="8">
        <v>5126.4639999999999</v>
      </c>
      <c r="H70" s="5">
        <v>915.44</v>
      </c>
      <c r="I70" s="6" t="s">
        <v>13</v>
      </c>
    </row>
    <row r="71" spans="1:9" ht="18" customHeight="1" x14ac:dyDescent="0.2">
      <c r="A71" s="3">
        <v>2020</v>
      </c>
      <c r="B71" s="3" t="s">
        <v>36</v>
      </c>
      <c r="C71" s="3" t="s">
        <v>24</v>
      </c>
      <c r="D71" s="7" t="s">
        <v>26</v>
      </c>
      <c r="E71" s="8">
        <v>76</v>
      </c>
      <c r="F71" s="8">
        <v>4576.8999999999996</v>
      </c>
      <c r="G71" s="8">
        <v>5126.1279999999997</v>
      </c>
      <c r="H71" s="5">
        <v>915.38</v>
      </c>
      <c r="I71" s="6" t="s">
        <v>13</v>
      </c>
    </row>
    <row r="72" spans="1:9" ht="18" customHeight="1" x14ac:dyDescent="0.2">
      <c r="A72" s="3">
        <v>2020</v>
      </c>
      <c r="B72" s="3" t="s">
        <v>36</v>
      </c>
      <c r="C72" s="3" t="s">
        <v>24</v>
      </c>
      <c r="D72" s="7" t="s">
        <v>27</v>
      </c>
      <c r="E72" s="8">
        <v>46</v>
      </c>
      <c r="F72" s="8">
        <v>200</v>
      </c>
      <c r="G72" s="8">
        <v>224</v>
      </c>
      <c r="H72" s="5">
        <v>40</v>
      </c>
      <c r="I72" s="6" t="s">
        <v>13</v>
      </c>
    </row>
    <row r="73" spans="1:9" ht="18" customHeight="1" x14ac:dyDescent="0.2">
      <c r="A73" s="3">
        <v>2020</v>
      </c>
      <c r="B73" s="3" t="s">
        <v>36</v>
      </c>
      <c r="C73" s="3" t="s">
        <v>24</v>
      </c>
      <c r="D73" s="7" t="s">
        <v>28</v>
      </c>
      <c r="E73" s="8">
        <v>34</v>
      </c>
      <c r="F73" s="8">
        <v>4576.8</v>
      </c>
      <c r="G73" s="8">
        <v>5126.0160000000005</v>
      </c>
      <c r="H73" s="5">
        <v>915.36000000000013</v>
      </c>
      <c r="I73" s="6" t="s">
        <v>13</v>
      </c>
    </row>
    <row r="74" spans="1:9" ht="18" customHeight="1" x14ac:dyDescent="0.2">
      <c r="A74" s="3">
        <v>2020</v>
      </c>
      <c r="B74" s="3" t="s">
        <v>36</v>
      </c>
      <c r="C74" s="3" t="s">
        <v>15</v>
      </c>
      <c r="D74" s="4" t="s">
        <v>29</v>
      </c>
      <c r="E74" s="5">
        <v>7</v>
      </c>
      <c r="F74" s="5">
        <v>200</v>
      </c>
      <c r="G74" s="5">
        <v>224</v>
      </c>
      <c r="H74" s="5">
        <v>40</v>
      </c>
      <c r="I74" s="6" t="s">
        <v>13</v>
      </c>
    </row>
    <row r="75" spans="1:9" ht="18" customHeight="1" x14ac:dyDescent="0.2">
      <c r="A75" s="3">
        <v>2020</v>
      </c>
      <c r="B75" s="3" t="s">
        <v>36</v>
      </c>
      <c r="C75" s="3" t="s">
        <v>24</v>
      </c>
      <c r="D75" s="7" t="s">
        <v>31</v>
      </c>
      <c r="E75" s="8">
        <v>3</v>
      </c>
      <c r="F75" s="8">
        <v>4577.3</v>
      </c>
      <c r="G75" s="8">
        <v>5126.576</v>
      </c>
      <c r="H75" s="5">
        <v>915.46</v>
      </c>
      <c r="I75" s="6" t="s">
        <v>13</v>
      </c>
    </row>
    <row r="76" spans="1:9" ht="18" customHeight="1" x14ac:dyDescent="0.2">
      <c r="A76" s="3">
        <v>2020</v>
      </c>
      <c r="B76" s="3" t="s">
        <v>36</v>
      </c>
      <c r="C76" s="3" t="s">
        <v>30</v>
      </c>
      <c r="D76" s="7" t="s">
        <v>30</v>
      </c>
      <c r="E76" s="8">
        <v>2</v>
      </c>
      <c r="F76" s="8">
        <v>6600</v>
      </c>
      <c r="G76" s="8">
        <v>7392</v>
      </c>
      <c r="H76" s="5">
        <v>1320</v>
      </c>
      <c r="I76" s="6" t="s">
        <v>13</v>
      </c>
    </row>
    <row r="77" spans="1:9" ht="18" customHeight="1" x14ac:dyDescent="0.2">
      <c r="A77" s="3">
        <v>2020</v>
      </c>
      <c r="B77" s="3" t="s">
        <v>37</v>
      </c>
      <c r="C77" s="3" t="s">
        <v>11</v>
      </c>
      <c r="D77" s="4" t="s">
        <v>12</v>
      </c>
      <c r="E77" s="5">
        <v>3566</v>
      </c>
      <c r="F77" s="5">
        <v>4577.3</v>
      </c>
      <c r="G77" s="5">
        <v>5126.576</v>
      </c>
      <c r="H77" s="5">
        <v>915.46</v>
      </c>
      <c r="I77" s="6" t="s">
        <v>13</v>
      </c>
    </row>
    <row r="78" spans="1:9" ht="18" customHeight="1" x14ac:dyDescent="0.2">
      <c r="A78" s="3">
        <v>2020</v>
      </c>
      <c r="B78" s="3" t="s">
        <v>37</v>
      </c>
      <c r="C78" s="3" t="s">
        <v>11</v>
      </c>
      <c r="D78" s="4" t="s">
        <v>14</v>
      </c>
      <c r="E78" s="5">
        <v>2498</v>
      </c>
      <c r="F78" s="5">
        <v>8000</v>
      </c>
      <c r="G78" s="5">
        <v>8960</v>
      </c>
      <c r="H78" s="5">
        <v>1600</v>
      </c>
      <c r="I78" s="6" t="s">
        <v>13</v>
      </c>
    </row>
    <row r="79" spans="1:9" ht="18" customHeight="1" x14ac:dyDescent="0.2">
      <c r="A79" s="3">
        <v>2020</v>
      </c>
      <c r="B79" s="3" t="s">
        <v>37</v>
      </c>
      <c r="C79" s="3" t="s">
        <v>15</v>
      </c>
      <c r="D79" s="4" t="s">
        <v>16</v>
      </c>
      <c r="E79" s="5">
        <v>1245</v>
      </c>
      <c r="F79" s="5">
        <v>4577.2</v>
      </c>
      <c r="G79" s="5">
        <v>5126.4639999999999</v>
      </c>
      <c r="H79" s="5">
        <v>915.44</v>
      </c>
      <c r="I79" s="6" t="s">
        <v>13</v>
      </c>
    </row>
    <row r="80" spans="1:9" ht="18" customHeight="1" x14ac:dyDescent="0.2">
      <c r="A80" s="3">
        <v>2020</v>
      </c>
      <c r="B80" s="3" t="s">
        <v>37</v>
      </c>
      <c r="C80" s="3" t="s">
        <v>17</v>
      </c>
      <c r="D80" s="7" t="s">
        <v>18</v>
      </c>
      <c r="E80" s="8">
        <v>644</v>
      </c>
      <c r="F80" s="8">
        <v>5743.5</v>
      </c>
      <c r="G80" s="8">
        <v>6432.72</v>
      </c>
      <c r="H80" s="5">
        <v>1148.7</v>
      </c>
      <c r="I80" s="6" t="s">
        <v>13</v>
      </c>
    </row>
    <row r="81" spans="1:9" ht="18" customHeight="1" x14ac:dyDescent="0.2">
      <c r="A81" s="3">
        <v>2020</v>
      </c>
      <c r="B81" s="3" t="s">
        <v>37</v>
      </c>
      <c r="C81" s="3" t="s">
        <v>19</v>
      </c>
      <c r="D81" s="7" t="s">
        <v>20</v>
      </c>
      <c r="E81" s="8">
        <v>643</v>
      </c>
      <c r="F81" s="8">
        <v>7000</v>
      </c>
      <c r="G81" s="8">
        <v>7840</v>
      </c>
      <c r="H81" s="5">
        <v>1400</v>
      </c>
      <c r="I81" s="6" t="s">
        <v>13</v>
      </c>
    </row>
    <row r="82" spans="1:9" ht="18" customHeight="1" x14ac:dyDescent="0.2">
      <c r="A82" s="3">
        <v>2020</v>
      </c>
      <c r="B82" s="3" t="s">
        <v>37</v>
      </c>
      <c r="C82" s="3" t="s">
        <v>17</v>
      </c>
      <c r="D82" s="7" t="s">
        <v>21</v>
      </c>
      <c r="E82" s="8">
        <v>455</v>
      </c>
      <c r="F82" s="8">
        <v>4578.6000000000004</v>
      </c>
      <c r="G82" s="8">
        <v>5128.0320000000002</v>
      </c>
      <c r="H82" s="5">
        <v>915.72000000000014</v>
      </c>
      <c r="I82" s="6" t="s">
        <v>13</v>
      </c>
    </row>
    <row r="83" spans="1:9" ht="18" customHeight="1" x14ac:dyDescent="0.2">
      <c r="A83" s="3">
        <v>2020</v>
      </c>
      <c r="B83" s="3" t="s">
        <v>37</v>
      </c>
      <c r="C83" s="3" t="s">
        <v>19</v>
      </c>
      <c r="D83" s="7" t="s">
        <v>22</v>
      </c>
      <c r="E83" s="9">
        <v>345</v>
      </c>
      <c r="F83" s="9">
        <v>7000</v>
      </c>
      <c r="G83" s="9">
        <v>7840</v>
      </c>
      <c r="H83" s="5">
        <v>1400</v>
      </c>
      <c r="I83" s="6" t="s">
        <v>13</v>
      </c>
    </row>
    <row r="84" spans="1:9" ht="18" customHeight="1" x14ac:dyDescent="0.2">
      <c r="A84" s="3">
        <v>2020</v>
      </c>
      <c r="B84" s="3" t="s">
        <v>37</v>
      </c>
      <c r="C84" s="3" t="s">
        <v>15</v>
      </c>
      <c r="D84" s="4" t="s">
        <v>23</v>
      </c>
      <c r="E84" s="5">
        <v>122</v>
      </c>
      <c r="F84" s="5">
        <v>100</v>
      </c>
      <c r="G84" s="5">
        <v>112</v>
      </c>
      <c r="H84" s="5">
        <v>20</v>
      </c>
      <c r="I84" s="6" t="s">
        <v>13</v>
      </c>
    </row>
    <row r="85" spans="1:9" ht="18" customHeight="1" x14ac:dyDescent="0.2">
      <c r="A85" s="3">
        <v>2020</v>
      </c>
      <c r="B85" s="3" t="s">
        <v>37</v>
      </c>
      <c r="C85" s="3" t="s">
        <v>24</v>
      </c>
      <c r="D85" s="7" t="s">
        <v>25</v>
      </c>
      <c r="E85" s="8">
        <v>78</v>
      </c>
      <c r="F85" s="8">
        <v>4577.2</v>
      </c>
      <c r="G85" s="8">
        <v>5126.4639999999999</v>
      </c>
      <c r="H85" s="5">
        <v>915.44</v>
      </c>
      <c r="I85" s="6" t="s">
        <v>13</v>
      </c>
    </row>
    <row r="86" spans="1:9" ht="18" customHeight="1" x14ac:dyDescent="0.2">
      <c r="A86" s="3">
        <v>2020</v>
      </c>
      <c r="B86" s="3" t="s">
        <v>37</v>
      </c>
      <c r="C86" s="3" t="s">
        <v>24</v>
      </c>
      <c r="D86" s="7" t="s">
        <v>26</v>
      </c>
      <c r="E86" s="8">
        <v>76</v>
      </c>
      <c r="F86" s="8">
        <v>4576.8999999999996</v>
      </c>
      <c r="G86" s="8">
        <v>5126.1279999999997</v>
      </c>
      <c r="H86" s="5">
        <v>915.38</v>
      </c>
      <c r="I86" s="6" t="s">
        <v>13</v>
      </c>
    </row>
    <row r="87" spans="1:9" ht="18" customHeight="1" x14ac:dyDescent="0.2">
      <c r="A87" s="3">
        <v>2020</v>
      </c>
      <c r="B87" s="3" t="s">
        <v>37</v>
      </c>
      <c r="C87" s="3" t="s">
        <v>24</v>
      </c>
      <c r="D87" s="7" t="s">
        <v>27</v>
      </c>
      <c r="E87" s="8">
        <v>46</v>
      </c>
      <c r="F87" s="8">
        <v>200</v>
      </c>
      <c r="G87" s="8">
        <v>224</v>
      </c>
      <c r="H87" s="5">
        <v>40</v>
      </c>
      <c r="I87" s="6" t="s">
        <v>13</v>
      </c>
    </row>
    <row r="88" spans="1:9" ht="18" customHeight="1" x14ac:dyDescent="0.2">
      <c r="A88" s="3">
        <v>2020</v>
      </c>
      <c r="B88" s="3" t="s">
        <v>37</v>
      </c>
      <c r="C88" s="3" t="s">
        <v>24</v>
      </c>
      <c r="D88" s="7" t="s">
        <v>28</v>
      </c>
      <c r="E88" s="8">
        <v>34</v>
      </c>
      <c r="F88" s="8">
        <v>4576.8</v>
      </c>
      <c r="G88" s="8">
        <v>5126.0160000000005</v>
      </c>
      <c r="H88" s="5">
        <v>915.36000000000013</v>
      </c>
      <c r="I88" s="6" t="s">
        <v>13</v>
      </c>
    </row>
    <row r="89" spans="1:9" ht="18" customHeight="1" x14ac:dyDescent="0.2">
      <c r="A89" s="3">
        <v>2020</v>
      </c>
      <c r="B89" s="3" t="s">
        <v>37</v>
      </c>
      <c r="C89" s="3" t="s">
        <v>15</v>
      </c>
      <c r="D89" s="4" t="s">
        <v>29</v>
      </c>
      <c r="E89" s="5">
        <v>7</v>
      </c>
      <c r="F89" s="5">
        <v>200</v>
      </c>
      <c r="G89" s="5">
        <v>224</v>
      </c>
      <c r="H89" s="5">
        <v>40</v>
      </c>
      <c r="I89" s="6" t="s">
        <v>13</v>
      </c>
    </row>
    <row r="90" spans="1:9" ht="18" customHeight="1" x14ac:dyDescent="0.2">
      <c r="A90" s="3">
        <v>2020</v>
      </c>
      <c r="B90" s="3" t="s">
        <v>37</v>
      </c>
      <c r="C90" s="3" t="s">
        <v>30</v>
      </c>
      <c r="D90" s="7" t="s">
        <v>30</v>
      </c>
      <c r="E90" s="8">
        <v>3</v>
      </c>
      <c r="F90" s="8">
        <v>6600</v>
      </c>
      <c r="G90" s="8">
        <v>7392</v>
      </c>
      <c r="H90" s="5">
        <v>1320</v>
      </c>
      <c r="I90" s="6" t="s">
        <v>13</v>
      </c>
    </row>
    <row r="91" spans="1:9" ht="18" customHeight="1" x14ac:dyDescent="0.2">
      <c r="A91" s="3">
        <v>2020</v>
      </c>
      <c r="B91" s="3" t="s">
        <v>37</v>
      </c>
      <c r="C91" s="3" t="s">
        <v>24</v>
      </c>
      <c r="D91" s="7" t="s">
        <v>31</v>
      </c>
      <c r="E91" s="8">
        <v>3</v>
      </c>
      <c r="F91" s="8">
        <v>4577.3</v>
      </c>
      <c r="G91" s="8">
        <v>5126.576</v>
      </c>
      <c r="H91" s="5">
        <v>915.46</v>
      </c>
      <c r="I91" s="6" t="s">
        <v>13</v>
      </c>
    </row>
    <row r="92" spans="1:9" ht="18" customHeight="1" x14ac:dyDescent="0.2">
      <c r="A92" s="3">
        <v>2020</v>
      </c>
      <c r="B92" s="3" t="s">
        <v>38</v>
      </c>
      <c r="C92" s="3" t="s">
        <v>11</v>
      </c>
      <c r="D92" s="4" t="s">
        <v>12</v>
      </c>
      <c r="E92" s="5">
        <v>3566</v>
      </c>
      <c r="F92" s="5">
        <v>4577.3</v>
      </c>
      <c r="G92" s="5">
        <v>5126.576</v>
      </c>
      <c r="H92" s="5">
        <v>915.46</v>
      </c>
      <c r="I92" s="6" t="s">
        <v>13</v>
      </c>
    </row>
    <row r="93" spans="1:9" ht="18" customHeight="1" x14ac:dyDescent="0.2">
      <c r="A93" s="3">
        <v>2020</v>
      </c>
      <c r="B93" s="3" t="s">
        <v>38</v>
      </c>
      <c r="C93" s="3" t="s">
        <v>11</v>
      </c>
      <c r="D93" s="4" t="s">
        <v>14</v>
      </c>
      <c r="E93" s="5">
        <v>2498</v>
      </c>
      <c r="F93" s="5">
        <v>8000</v>
      </c>
      <c r="G93" s="5">
        <v>8960</v>
      </c>
      <c r="H93" s="5">
        <v>1600</v>
      </c>
      <c r="I93" s="6" t="s">
        <v>13</v>
      </c>
    </row>
    <row r="94" spans="1:9" ht="18" customHeight="1" x14ac:dyDescent="0.2">
      <c r="A94" s="3">
        <v>2020</v>
      </c>
      <c r="B94" s="3" t="s">
        <v>38</v>
      </c>
      <c r="C94" s="3" t="s">
        <v>15</v>
      </c>
      <c r="D94" s="4" t="s">
        <v>16</v>
      </c>
      <c r="E94" s="5">
        <v>1245</v>
      </c>
      <c r="F94" s="5">
        <v>4577.2</v>
      </c>
      <c r="G94" s="5">
        <v>5126.4639999999999</v>
      </c>
      <c r="H94" s="5">
        <v>915.44</v>
      </c>
      <c r="I94" s="6" t="s">
        <v>13</v>
      </c>
    </row>
    <row r="95" spans="1:9" ht="18" customHeight="1" x14ac:dyDescent="0.2">
      <c r="A95" s="3">
        <v>2020</v>
      </c>
      <c r="B95" s="3" t="s">
        <v>38</v>
      </c>
      <c r="C95" s="3" t="s">
        <v>17</v>
      </c>
      <c r="D95" s="7" t="s">
        <v>18</v>
      </c>
      <c r="E95" s="8">
        <v>644</v>
      </c>
      <c r="F95" s="8">
        <v>5743.5</v>
      </c>
      <c r="G95" s="8">
        <v>6432.72</v>
      </c>
      <c r="H95" s="5">
        <v>1148.7</v>
      </c>
      <c r="I95" s="6" t="s">
        <v>13</v>
      </c>
    </row>
    <row r="96" spans="1:9" ht="18" customHeight="1" x14ac:dyDescent="0.2">
      <c r="A96" s="3">
        <v>2020</v>
      </c>
      <c r="B96" s="3" t="s">
        <v>38</v>
      </c>
      <c r="C96" s="3" t="s">
        <v>19</v>
      </c>
      <c r="D96" s="7" t="s">
        <v>20</v>
      </c>
      <c r="E96" s="8">
        <v>643</v>
      </c>
      <c r="F96" s="8">
        <v>7000</v>
      </c>
      <c r="G96" s="8">
        <v>7840</v>
      </c>
      <c r="H96" s="5">
        <v>1400</v>
      </c>
      <c r="I96" s="6" t="s">
        <v>13</v>
      </c>
    </row>
    <row r="97" spans="1:9" ht="18" customHeight="1" x14ac:dyDescent="0.2">
      <c r="A97" s="3">
        <v>2020</v>
      </c>
      <c r="B97" s="3" t="s">
        <v>38</v>
      </c>
      <c r="C97" s="3" t="s">
        <v>17</v>
      </c>
      <c r="D97" s="7" t="s">
        <v>21</v>
      </c>
      <c r="E97" s="8">
        <v>455</v>
      </c>
      <c r="F97" s="8">
        <v>4578.6000000000004</v>
      </c>
      <c r="G97" s="8">
        <v>5128.0320000000002</v>
      </c>
      <c r="H97" s="5">
        <v>915.72000000000014</v>
      </c>
      <c r="I97" s="6" t="s">
        <v>13</v>
      </c>
    </row>
    <row r="98" spans="1:9" ht="18" customHeight="1" x14ac:dyDescent="0.2">
      <c r="A98" s="3">
        <v>2020</v>
      </c>
      <c r="B98" s="3" t="s">
        <v>38</v>
      </c>
      <c r="C98" s="3" t="s">
        <v>19</v>
      </c>
      <c r="D98" s="7" t="s">
        <v>22</v>
      </c>
      <c r="E98" s="9">
        <v>345</v>
      </c>
      <c r="F98" s="9">
        <v>7000</v>
      </c>
      <c r="G98" s="9">
        <v>7840</v>
      </c>
      <c r="H98" s="5">
        <v>1400</v>
      </c>
      <c r="I98" s="6" t="s">
        <v>13</v>
      </c>
    </row>
    <row r="99" spans="1:9" ht="18" customHeight="1" x14ac:dyDescent="0.2">
      <c r="A99" s="3">
        <v>2020</v>
      </c>
      <c r="B99" s="3" t="s">
        <v>38</v>
      </c>
      <c r="C99" s="3" t="s">
        <v>15</v>
      </c>
      <c r="D99" s="4" t="s">
        <v>23</v>
      </c>
      <c r="E99" s="5">
        <v>122</v>
      </c>
      <c r="F99" s="5">
        <v>100</v>
      </c>
      <c r="G99" s="5">
        <v>112</v>
      </c>
      <c r="H99" s="5">
        <v>20</v>
      </c>
      <c r="I99" s="6" t="s">
        <v>13</v>
      </c>
    </row>
    <row r="100" spans="1:9" ht="18" customHeight="1" x14ac:dyDescent="0.2">
      <c r="A100" s="3">
        <v>2020</v>
      </c>
      <c r="B100" s="3" t="s">
        <v>38</v>
      </c>
      <c r="C100" s="3" t="s">
        <v>24</v>
      </c>
      <c r="D100" s="7" t="s">
        <v>25</v>
      </c>
      <c r="E100" s="8">
        <v>78</v>
      </c>
      <c r="F100" s="8">
        <v>4577.2</v>
      </c>
      <c r="G100" s="8">
        <v>5126.4639999999999</v>
      </c>
      <c r="H100" s="5">
        <v>915.44</v>
      </c>
      <c r="I100" s="6" t="s">
        <v>13</v>
      </c>
    </row>
    <row r="101" spans="1:9" ht="18" customHeight="1" x14ac:dyDescent="0.2">
      <c r="A101" s="3">
        <v>2020</v>
      </c>
      <c r="B101" s="3" t="s">
        <v>38</v>
      </c>
      <c r="C101" s="3" t="s">
        <v>24</v>
      </c>
      <c r="D101" s="7" t="s">
        <v>26</v>
      </c>
      <c r="E101" s="8">
        <v>76</v>
      </c>
      <c r="F101" s="8">
        <v>4576.8999999999996</v>
      </c>
      <c r="G101" s="8">
        <v>5126.1279999999997</v>
      </c>
      <c r="H101" s="5">
        <v>915.38</v>
      </c>
      <c r="I101" s="6" t="s">
        <v>13</v>
      </c>
    </row>
    <row r="102" spans="1:9" ht="18" customHeight="1" x14ac:dyDescent="0.2">
      <c r="A102" s="3">
        <v>2020</v>
      </c>
      <c r="B102" s="3" t="s">
        <v>38</v>
      </c>
      <c r="C102" s="3" t="s">
        <v>24</v>
      </c>
      <c r="D102" s="7" t="s">
        <v>27</v>
      </c>
      <c r="E102" s="8">
        <v>46</v>
      </c>
      <c r="F102" s="8">
        <v>200</v>
      </c>
      <c r="G102" s="8">
        <v>224</v>
      </c>
      <c r="H102" s="5">
        <v>40</v>
      </c>
      <c r="I102" s="6" t="s">
        <v>13</v>
      </c>
    </row>
    <row r="103" spans="1:9" ht="18" customHeight="1" x14ac:dyDescent="0.2">
      <c r="A103" s="3">
        <v>2020</v>
      </c>
      <c r="B103" s="3" t="s">
        <v>38</v>
      </c>
      <c r="C103" s="3" t="s">
        <v>24</v>
      </c>
      <c r="D103" s="7" t="s">
        <v>28</v>
      </c>
      <c r="E103" s="8">
        <v>34</v>
      </c>
      <c r="F103" s="8">
        <v>4576.8</v>
      </c>
      <c r="G103" s="8">
        <v>5126.0160000000005</v>
      </c>
      <c r="H103" s="5">
        <v>915.36000000000013</v>
      </c>
      <c r="I103" s="6" t="s">
        <v>13</v>
      </c>
    </row>
    <row r="104" spans="1:9" ht="18" customHeight="1" x14ac:dyDescent="0.2">
      <c r="A104" s="3">
        <v>2020</v>
      </c>
      <c r="B104" s="3" t="s">
        <v>38</v>
      </c>
      <c r="C104" s="3" t="s">
        <v>15</v>
      </c>
      <c r="D104" s="4" t="s">
        <v>29</v>
      </c>
      <c r="E104" s="5">
        <v>7</v>
      </c>
      <c r="F104" s="5">
        <v>200</v>
      </c>
      <c r="G104" s="5">
        <v>224</v>
      </c>
      <c r="H104" s="5">
        <v>40</v>
      </c>
      <c r="I104" s="6" t="s">
        <v>13</v>
      </c>
    </row>
    <row r="105" spans="1:9" ht="18" customHeight="1" x14ac:dyDescent="0.2">
      <c r="A105" s="3">
        <v>2020</v>
      </c>
      <c r="B105" s="3" t="s">
        <v>38</v>
      </c>
      <c r="C105" s="3" t="s">
        <v>24</v>
      </c>
      <c r="D105" s="7" t="s">
        <v>31</v>
      </c>
      <c r="E105" s="8">
        <v>3</v>
      </c>
      <c r="F105" s="8">
        <v>4577.3</v>
      </c>
      <c r="G105" s="8">
        <v>5126.576</v>
      </c>
      <c r="H105" s="5">
        <v>915.46</v>
      </c>
      <c r="I105" s="6" t="s">
        <v>13</v>
      </c>
    </row>
    <row r="106" spans="1:9" ht="18" customHeight="1" x14ac:dyDescent="0.2">
      <c r="A106" s="3">
        <v>2020</v>
      </c>
      <c r="B106" s="3" t="s">
        <v>38</v>
      </c>
      <c r="C106" s="3" t="s">
        <v>30</v>
      </c>
      <c r="D106" s="7" t="s">
        <v>30</v>
      </c>
      <c r="E106" s="8">
        <v>2</v>
      </c>
      <c r="F106" s="8">
        <v>6600</v>
      </c>
      <c r="G106" s="8">
        <v>7392</v>
      </c>
      <c r="H106" s="5">
        <v>1320</v>
      </c>
      <c r="I106" s="6" t="s">
        <v>13</v>
      </c>
    </row>
    <row r="107" spans="1:9" ht="18" customHeight="1" x14ac:dyDescent="0.2">
      <c r="A107" s="3">
        <v>2020</v>
      </c>
      <c r="B107" s="3" t="s">
        <v>39</v>
      </c>
      <c r="C107" s="3" t="s">
        <v>11</v>
      </c>
      <c r="D107" s="4" t="s">
        <v>12</v>
      </c>
      <c r="E107" s="5">
        <v>3566</v>
      </c>
      <c r="F107" s="5">
        <v>4577.3</v>
      </c>
      <c r="G107" s="5">
        <v>5126.576</v>
      </c>
      <c r="H107" s="5">
        <v>915.46</v>
      </c>
      <c r="I107" s="6" t="s">
        <v>13</v>
      </c>
    </row>
    <row r="108" spans="1:9" ht="18" customHeight="1" x14ac:dyDescent="0.2">
      <c r="A108" s="3">
        <v>2020</v>
      </c>
      <c r="B108" s="3" t="s">
        <v>39</v>
      </c>
      <c r="C108" s="3" t="s">
        <v>11</v>
      </c>
      <c r="D108" s="4" t="s">
        <v>14</v>
      </c>
      <c r="E108" s="5">
        <v>2498</v>
      </c>
      <c r="F108" s="5">
        <v>8000</v>
      </c>
      <c r="G108" s="5">
        <v>8960</v>
      </c>
      <c r="H108" s="5">
        <v>1600</v>
      </c>
      <c r="I108" s="6" t="s">
        <v>34</v>
      </c>
    </row>
    <row r="109" spans="1:9" ht="18" customHeight="1" x14ac:dyDescent="0.2">
      <c r="A109" s="3">
        <v>2020</v>
      </c>
      <c r="B109" s="3" t="s">
        <v>39</v>
      </c>
      <c r="C109" s="3" t="s">
        <v>15</v>
      </c>
      <c r="D109" s="4" t="s">
        <v>16</v>
      </c>
      <c r="E109" s="5">
        <v>1245</v>
      </c>
      <c r="F109" s="5">
        <v>4577.2</v>
      </c>
      <c r="G109" s="5">
        <v>5126.4639999999999</v>
      </c>
      <c r="H109" s="5">
        <v>915.44</v>
      </c>
      <c r="I109" s="6" t="s">
        <v>34</v>
      </c>
    </row>
    <row r="110" spans="1:9" ht="18" customHeight="1" x14ac:dyDescent="0.2">
      <c r="A110" s="3">
        <v>2020</v>
      </c>
      <c r="B110" s="3" t="s">
        <v>39</v>
      </c>
      <c r="C110" s="3" t="s">
        <v>17</v>
      </c>
      <c r="D110" s="7" t="s">
        <v>18</v>
      </c>
      <c r="E110" s="8">
        <v>644</v>
      </c>
      <c r="F110" s="8">
        <v>5743.5</v>
      </c>
      <c r="G110" s="8">
        <v>6432.72</v>
      </c>
      <c r="H110" s="5">
        <v>1148.7</v>
      </c>
      <c r="I110" s="6" t="s">
        <v>34</v>
      </c>
    </row>
    <row r="111" spans="1:9" ht="18" customHeight="1" x14ac:dyDescent="0.2">
      <c r="A111" s="3">
        <v>2020</v>
      </c>
      <c r="B111" s="3" t="s">
        <v>39</v>
      </c>
      <c r="C111" s="3" t="s">
        <v>19</v>
      </c>
      <c r="D111" s="7" t="s">
        <v>20</v>
      </c>
      <c r="E111" s="8">
        <v>643</v>
      </c>
      <c r="F111" s="8">
        <v>7000</v>
      </c>
      <c r="G111" s="8">
        <v>7840</v>
      </c>
      <c r="H111" s="5">
        <v>1400</v>
      </c>
      <c r="I111" s="6" t="s">
        <v>34</v>
      </c>
    </row>
    <row r="112" spans="1:9" ht="18" customHeight="1" x14ac:dyDescent="0.2">
      <c r="A112" s="3">
        <v>2020</v>
      </c>
      <c r="B112" s="3" t="s">
        <v>39</v>
      </c>
      <c r="C112" s="3" t="s">
        <v>17</v>
      </c>
      <c r="D112" s="7" t="s">
        <v>21</v>
      </c>
      <c r="E112" s="8">
        <v>455</v>
      </c>
      <c r="F112" s="8">
        <v>4578.6000000000004</v>
      </c>
      <c r="G112" s="8">
        <v>5128.0320000000002</v>
      </c>
      <c r="H112" s="5">
        <v>915.72000000000014</v>
      </c>
      <c r="I112" s="6" t="s">
        <v>34</v>
      </c>
    </row>
    <row r="113" spans="1:9" ht="18" customHeight="1" x14ac:dyDescent="0.2">
      <c r="A113" s="3">
        <v>2020</v>
      </c>
      <c r="B113" s="3" t="s">
        <v>39</v>
      </c>
      <c r="C113" s="3" t="s">
        <v>19</v>
      </c>
      <c r="D113" s="7" t="s">
        <v>22</v>
      </c>
      <c r="E113" s="9">
        <v>345</v>
      </c>
      <c r="F113" s="9">
        <v>7000</v>
      </c>
      <c r="G113" s="9">
        <v>7840</v>
      </c>
      <c r="H113" s="5">
        <v>1400</v>
      </c>
      <c r="I113" s="6" t="s">
        <v>34</v>
      </c>
    </row>
    <row r="114" spans="1:9" ht="18" customHeight="1" x14ac:dyDescent="0.2">
      <c r="A114" s="3">
        <v>2020</v>
      </c>
      <c r="B114" s="3" t="s">
        <v>39</v>
      </c>
      <c r="C114" s="3" t="s">
        <v>15</v>
      </c>
      <c r="D114" s="4" t="s">
        <v>23</v>
      </c>
      <c r="E114" s="5">
        <v>122</v>
      </c>
      <c r="F114" s="5">
        <v>100</v>
      </c>
      <c r="G114" s="5">
        <v>112</v>
      </c>
      <c r="H114" s="5">
        <v>20</v>
      </c>
      <c r="I114" s="6" t="s">
        <v>34</v>
      </c>
    </row>
    <row r="115" spans="1:9" ht="18" customHeight="1" x14ac:dyDescent="0.2">
      <c r="A115" s="3">
        <v>2020</v>
      </c>
      <c r="B115" s="3" t="s">
        <v>39</v>
      </c>
      <c r="C115" s="3" t="s">
        <v>24</v>
      </c>
      <c r="D115" s="7" t="s">
        <v>25</v>
      </c>
      <c r="E115" s="8">
        <v>78</v>
      </c>
      <c r="F115" s="8">
        <v>4577.2</v>
      </c>
      <c r="G115" s="8">
        <v>5126.4639999999999</v>
      </c>
      <c r="H115" s="5">
        <v>915.44</v>
      </c>
      <c r="I115" s="6" t="s">
        <v>34</v>
      </c>
    </row>
    <row r="116" spans="1:9" ht="18" customHeight="1" x14ac:dyDescent="0.2">
      <c r="A116" s="3">
        <v>2020</v>
      </c>
      <c r="B116" s="3" t="s">
        <v>39</v>
      </c>
      <c r="C116" s="3" t="s">
        <v>24</v>
      </c>
      <c r="D116" s="7" t="s">
        <v>26</v>
      </c>
      <c r="E116" s="8">
        <v>76</v>
      </c>
      <c r="F116" s="8">
        <v>4576.8999999999996</v>
      </c>
      <c r="G116" s="8">
        <v>5126.1279999999997</v>
      </c>
      <c r="H116" s="5">
        <v>915.38</v>
      </c>
      <c r="I116" s="6" t="s">
        <v>34</v>
      </c>
    </row>
    <row r="117" spans="1:9" ht="18" customHeight="1" x14ac:dyDescent="0.2">
      <c r="A117" s="3">
        <v>2020</v>
      </c>
      <c r="B117" s="3" t="s">
        <v>39</v>
      </c>
      <c r="C117" s="3" t="s">
        <v>24</v>
      </c>
      <c r="D117" s="7" t="s">
        <v>27</v>
      </c>
      <c r="E117" s="8">
        <v>46</v>
      </c>
      <c r="F117" s="8">
        <v>200</v>
      </c>
      <c r="G117" s="8">
        <v>224</v>
      </c>
      <c r="H117" s="5">
        <v>40</v>
      </c>
      <c r="I117" s="6" t="s">
        <v>34</v>
      </c>
    </row>
    <row r="118" spans="1:9" ht="18" customHeight="1" x14ac:dyDescent="0.2">
      <c r="A118" s="3">
        <v>2020</v>
      </c>
      <c r="B118" s="3" t="s">
        <v>39</v>
      </c>
      <c r="C118" s="3" t="s">
        <v>24</v>
      </c>
      <c r="D118" s="7" t="s">
        <v>28</v>
      </c>
      <c r="E118" s="8">
        <v>34</v>
      </c>
      <c r="F118" s="8">
        <v>4576.8</v>
      </c>
      <c r="G118" s="8">
        <v>5126.0160000000005</v>
      </c>
      <c r="H118" s="5">
        <v>915.36000000000013</v>
      </c>
      <c r="I118" s="6" t="s">
        <v>34</v>
      </c>
    </row>
    <row r="119" spans="1:9" ht="18" customHeight="1" x14ac:dyDescent="0.2">
      <c r="A119" s="3">
        <v>2020</v>
      </c>
      <c r="B119" s="3" t="s">
        <v>39</v>
      </c>
      <c r="C119" s="3" t="s">
        <v>15</v>
      </c>
      <c r="D119" s="4" t="s">
        <v>29</v>
      </c>
      <c r="E119" s="5">
        <v>7</v>
      </c>
      <c r="F119" s="5">
        <v>200</v>
      </c>
      <c r="G119" s="5">
        <v>224</v>
      </c>
      <c r="H119" s="5">
        <v>40</v>
      </c>
      <c r="I119" s="6" t="s">
        <v>34</v>
      </c>
    </row>
    <row r="120" spans="1:9" ht="18" customHeight="1" x14ac:dyDescent="0.2">
      <c r="A120" s="3">
        <v>2020</v>
      </c>
      <c r="B120" s="3" t="s">
        <v>39</v>
      </c>
      <c r="C120" s="3" t="s">
        <v>24</v>
      </c>
      <c r="D120" s="7" t="s">
        <v>31</v>
      </c>
      <c r="E120" s="8">
        <v>3</v>
      </c>
      <c r="F120" s="8">
        <v>4577.3</v>
      </c>
      <c r="G120" s="8">
        <v>5126.576</v>
      </c>
      <c r="H120" s="5">
        <v>915.46</v>
      </c>
      <c r="I120" s="6" t="s">
        <v>34</v>
      </c>
    </row>
    <row r="121" spans="1:9" ht="18" customHeight="1" x14ac:dyDescent="0.2">
      <c r="A121" s="3">
        <v>2020</v>
      </c>
      <c r="B121" s="3" t="s">
        <v>39</v>
      </c>
      <c r="C121" s="3" t="s">
        <v>30</v>
      </c>
      <c r="D121" s="7" t="s">
        <v>30</v>
      </c>
      <c r="E121" s="8">
        <v>2</v>
      </c>
      <c r="F121" s="8">
        <v>6600</v>
      </c>
      <c r="G121" s="8">
        <v>7392</v>
      </c>
      <c r="H121" s="5">
        <v>1320</v>
      </c>
      <c r="I121" s="6" t="s">
        <v>34</v>
      </c>
    </row>
    <row r="122" spans="1:9" ht="18" customHeight="1" x14ac:dyDescent="0.2">
      <c r="A122" s="3">
        <v>2020</v>
      </c>
      <c r="B122" s="3" t="s">
        <v>40</v>
      </c>
      <c r="C122" s="3" t="s">
        <v>11</v>
      </c>
      <c r="D122" s="4" t="s">
        <v>12</v>
      </c>
      <c r="E122" s="5">
        <v>3566</v>
      </c>
      <c r="F122" s="5">
        <v>4577.3</v>
      </c>
      <c r="G122" s="5">
        <v>5126.576</v>
      </c>
      <c r="H122" s="5">
        <v>915.46</v>
      </c>
      <c r="I122" s="6" t="s">
        <v>34</v>
      </c>
    </row>
    <row r="123" spans="1:9" ht="18" customHeight="1" x14ac:dyDescent="0.2">
      <c r="A123" s="3">
        <v>2020</v>
      </c>
      <c r="B123" s="3" t="s">
        <v>40</v>
      </c>
      <c r="C123" s="3" t="s">
        <v>11</v>
      </c>
      <c r="D123" s="4" t="s">
        <v>14</v>
      </c>
      <c r="E123" s="5">
        <v>2498</v>
      </c>
      <c r="F123" s="5">
        <v>8000</v>
      </c>
      <c r="G123" s="5">
        <v>8960</v>
      </c>
      <c r="H123" s="5">
        <v>1600</v>
      </c>
      <c r="I123" s="6" t="s">
        <v>34</v>
      </c>
    </row>
    <row r="124" spans="1:9" ht="18" customHeight="1" x14ac:dyDescent="0.2">
      <c r="A124" s="3">
        <v>2020</v>
      </c>
      <c r="B124" s="3" t="s">
        <v>40</v>
      </c>
      <c r="C124" s="3" t="s">
        <v>15</v>
      </c>
      <c r="D124" s="4" t="s">
        <v>16</v>
      </c>
      <c r="E124" s="5">
        <v>1245</v>
      </c>
      <c r="F124" s="5">
        <v>4577.2</v>
      </c>
      <c r="G124" s="5">
        <v>5126.4639999999999</v>
      </c>
      <c r="H124" s="5">
        <v>915.44</v>
      </c>
      <c r="I124" s="6" t="s">
        <v>34</v>
      </c>
    </row>
    <row r="125" spans="1:9" ht="18" customHeight="1" x14ac:dyDescent="0.2">
      <c r="A125" s="3">
        <v>2020</v>
      </c>
      <c r="B125" s="3" t="s">
        <v>40</v>
      </c>
      <c r="C125" s="3" t="s">
        <v>17</v>
      </c>
      <c r="D125" s="7" t="s">
        <v>18</v>
      </c>
      <c r="E125" s="8">
        <v>644</v>
      </c>
      <c r="F125" s="8">
        <v>5743.5</v>
      </c>
      <c r="G125" s="8">
        <v>6432.72</v>
      </c>
      <c r="H125" s="5">
        <v>1148.7</v>
      </c>
      <c r="I125" s="6" t="s">
        <v>34</v>
      </c>
    </row>
    <row r="126" spans="1:9" ht="18" customHeight="1" x14ac:dyDescent="0.2">
      <c r="A126" s="3">
        <v>2020</v>
      </c>
      <c r="B126" s="3" t="s">
        <v>40</v>
      </c>
      <c r="C126" s="3" t="s">
        <v>19</v>
      </c>
      <c r="D126" s="7" t="s">
        <v>20</v>
      </c>
      <c r="E126" s="8">
        <v>643</v>
      </c>
      <c r="F126" s="8">
        <v>7000</v>
      </c>
      <c r="G126" s="8">
        <v>7840</v>
      </c>
      <c r="H126" s="5">
        <v>1400</v>
      </c>
      <c r="I126" s="6" t="s">
        <v>34</v>
      </c>
    </row>
    <row r="127" spans="1:9" ht="18" customHeight="1" x14ac:dyDescent="0.2">
      <c r="A127" s="3">
        <v>2020</v>
      </c>
      <c r="B127" s="3" t="s">
        <v>40</v>
      </c>
      <c r="C127" s="3" t="s">
        <v>17</v>
      </c>
      <c r="D127" s="7" t="s">
        <v>21</v>
      </c>
      <c r="E127" s="8">
        <v>455</v>
      </c>
      <c r="F127" s="8">
        <v>4578.6000000000004</v>
      </c>
      <c r="G127" s="8">
        <v>5128.0320000000002</v>
      </c>
      <c r="H127" s="5">
        <v>915.72000000000014</v>
      </c>
      <c r="I127" s="6" t="s">
        <v>34</v>
      </c>
    </row>
    <row r="128" spans="1:9" ht="18" customHeight="1" x14ac:dyDescent="0.2">
      <c r="A128" s="3">
        <v>2020</v>
      </c>
      <c r="B128" s="3" t="s">
        <v>40</v>
      </c>
      <c r="C128" s="3" t="s">
        <v>19</v>
      </c>
      <c r="D128" s="7" t="s">
        <v>22</v>
      </c>
      <c r="E128" s="9">
        <v>345</v>
      </c>
      <c r="F128" s="9">
        <v>7000</v>
      </c>
      <c r="G128" s="9">
        <v>7840</v>
      </c>
      <c r="H128" s="5">
        <v>1400</v>
      </c>
      <c r="I128" s="6" t="s">
        <v>34</v>
      </c>
    </row>
    <row r="129" spans="1:9" ht="18" customHeight="1" x14ac:dyDescent="0.2">
      <c r="A129" s="3">
        <v>2020</v>
      </c>
      <c r="B129" s="3" t="s">
        <v>40</v>
      </c>
      <c r="C129" s="3" t="s">
        <v>15</v>
      </c>
      <c r="D129" s="4" t="s">
        <v>23</v>
      </c>
      <c r="E129" s="5">
        <v>122</v>
      </c>
      <c r="F129" s="5">
        <v>100</v>
      </c>
      <c r="G129" s="5">
        <v>112</v>
      </c>
      <c r="H129" s="5">
        <v>20</v>
      </c>
      <c r="I129" s="6" t="s">
        <v>34</v>
      </c>
    </row>
    <row r="130" spans="1:9" ht="18" customHeight="1" x14ac:dyDescent="0.2">
      <c r="A130" s="3">
        <v>2020</v>
      </c>
      <c r="B130" s="3" t="s">
        <v>40</v>
      </c>
      <c r="C130" s="3" t="s">
        <v>24</v>
      </c>
      <c r="D130" s="7" t="s">
        <v>25</v>
      </c>
      <c r="E130" s="8">
        <v>78</v>
      </c>
      <c r="F130" s="8">
        <v>4577.2</v>
      </c>
      <c r="G130" s="8">
        <v>5126.4639999999999</v>
      </c>
      <c r="H130" s="5">
        <v>915.44</v>
      </c>
      <c r="I130" s="6" t="s">
        <v>34</v>
      </c>
    </row>
    <row r="131" spans="1:9" ht="18" customHeight="1" x14ac:dyDescent="0.2">
      <c r="A131" s="3">
        <v>2020</v>
      </c>
      <c r="B131" s="3" t="s">
        <v>40</v>
      </c>
      <c r="C131" s="3" t="s">
        <v>24</v>
      </c>
      <c r="D131" s="7" t="s">
        <v>26</v>
      </c>
      <c r="E131" s="8">
        <v>76</v>
      </c>
      <c r="F131" s="8">
        <v>4576.8999999999996</v>
      </c>
      <c r="G131" s="8">
        <v>5126.1279999999997</v>
      </c>
      <c r="H131" s="5">
        <v>915.38</v>
      </c>
      <c r="I131" s="6" t="s">
        <v>34</v>
      </c>
    </row>
    <row r="132" spans="1:9" ht="18" customHeight="1" x14ac:dyDescent="0.2">
      <c r="A132" s="3">
        <v>2020</v>
      </c>
      <c r="B132" s="3" t="s">
        <v>40</v>
      </c>
      <c r="C132" s="3" t="s">
        <v>24</v>
      </c>
      <c r="D132" s="7" t="s">
        <v>27</v>
      </c>
      <c r="E132" s="8">
        <v>46</v>
      </c>
      <c r="F132" s="8">
        <v>200</v>
      </c>
      <c r="G132" s="8">
        <v>224</v>
      </c>
      <c r="H132" s="5">
        <v>40</v>
      </c>
      <c r="I132" s="6" t="s">
        <v>34</v>
      </c>
    </row>
    <row r="133" spans="1:9" ht="18" customHeight="1" x14ac:dyDescent="0.2">
      <c r="A133" s="3">
        <v>2020</v>
      </c>
      <c r="B133" s="3" t="s">
        <v>40</v>
      </c>
      <c r="C133" s="3" t="s">
        <v>24</v>
      </c>
      <c r="D133" s="7" t="s">
        <v>28</v>
      </c>
      <c r="E133" s="8">
        <v>34</v>
      </c>
      <c r="F133" s="8">
        <v>4576.8</v>
      </c>
      <c r="G133" s="8">
        <v>5126.0160000000005</v>
      </c>
      <c r="H133" s="5">
        <v>915.36000000000013</v>
      </c>
      <c r="I133" s="6" t="s">
        <v>13</v>
      </c>
    </row>
    <row r="134" spans="1:9" ht="18" customHeight="1" x14ac:dyDescent="0.2">
      <c r="A134" s="3">
        <v>2020</v>
      </c>
      <c r="B134" s="3" t="s">
        <v>40</v>
      </c>
      <c r="C134" s="3" t="s">
        <v>15</v>
      </c>
      <c r="D134" s="4" t="s">
        <v>29</v>
      </c>
      <c r="E134" s="5">
        <v>7</v>
      </c>
      <c r="F134" s="5">
        <v>200</v>
      </c>
      <c r="G134" s="5">
        <v>224</v>
      </c>
      <c r="H134" s="5">
        <v>40</v>
      </c>
      <c r="I134" s="6" t="s">
        <v>13</v>
      </c>
    </row>
    <row r="135" spans="1:9" ht="18" customHeight="1" x14ac:dyDescent="0.2">
      <c r="A135" s="3">
        <v>2020</v>
      </c>
      <c r="B135" s="3" t="s">
        <v>40</v>
      </c>
      <c r="C135" s="3" t="s">
        <v>24</v>
      </c>
      <c r="D135" s="7" t="s">
        <v>31</v>
      </c>
      <c r="E135" s="8">
        <v>3</v>
      </c>
      <c r="F135" s="8">
        <v>4577.3</v>
      </c>
      <c r="G135" s="8">
        <v>5126.576</v>
      </c>
      <c r="H135" s="5">
        <v>915.46</v>
      </c>
      <c r="I135" s="6" t="s">
        <v>13</v>
      </c>
    </row>
    <row r="136" spans="1:9" ht="18" customHeight="1" x14ac:dyDescent="0.2">
      <c r="A136" s="3">
        <v>2020</v>
      </c>
      <c r="B136" s="3" t="s">
        <v>40</v>
      </c>
      <c r="C136" s="3" t="s">
        <v>30</v>
      </c>
      <c r="D136" s="7" t="s">
        <v>30</v>
      </c>
      <c r="E136" s="8">
        <v>2</v>
      </c>
      <c r="F136" s="8">
        <v>6600</v>
      </c>
      <c r="G136" s="8">
        <v>7392</v>
      </c>
      <c r="H136" s="5">
        <v>1320</v>
      </c>
      <c r="I136" s="6" t="s">
        <v>13</v>
      </c>
    </row>
    <row r="137" spans="1:9" ht="18" customHeight="1" x14ac:dyDescent="0.2">
      <c r="A137" s="3">
        <v>2020</v>
      </c>
      <c r="B137" s="3" t="s">
        <v>41</v>
      </c>
      <c r="C137" s="3" t="s">
        <v>11</v>
      </c>
      <c r="D137" s="4" t="s">
        <v>12</v>
      </c>
      <c r="E137" s="5">
        <v>3566</v>
      </c>
      <c r="F137" s="5">
        <v>4577.3</v>
      </c>
      <c r="G137" s="5">
        <v>5126.576</v>
      </c>
      <c r="H137" s="5">
        <v>915.46</v>
      </c>
      <c r="I137" s="6" t="s">
        <v>13</v>
      </c>
    </row>
    <row r="138" spans="1:9" ht="18" customHeight="1" x14ac:dyDescent="0.2">
      <c r="A138" s="3">
        <v>2020</v>
      </c>
      <c r="B138" s="3" t="s">
        <v>41</v>
      </c>
      <c r="C138" s="3" t="s">
        <v>11</v>
      </c>
      <c r="D138" s="4" t="s">
        <v>14</v>
      </c>
      <c r="E138" s="5">
        <v>2498</v>
      </c>
      <c r="F138" s="5">
        <v>8000</v>
      </c>
      <c r="G138" s="5">
        <v>8960</v>
      </c>
      <c r="H138" s="5">
        <v>1600</v>
      </c>
      <c r="I138" s="6" t="s">
        <v>13</v>
      </c>
    </row>
    <row r="139" spans="1:9" ht="18" customHeight="1" x14ac:dyDescent="0.2">
      <c r="A139" s="3">
        <v>2020</v>
      </c>
      <c r="B139" s="3" t="s">
        <v>41</v>
      </c>
      <c r="C139" s="3" t="s">
        <v>15</v>
      </c>
      <c r="D139" s="4" t="s">
        <v>16</v>
      </c>
      <c r="E139" s="5">
        <v>1245</v>
      </c>
      <c r="F139" s="5">
        <v>4577.2</v>
      </c>
      <c r="G139" s="5">
        <v>5126.4639999999999</v>
      </c>
      <c r="H139" s="5">
        <v>915.44</v>
      </c>
      <c r="I139" s="6" t="s">
        <v>13</v>
      </c>
    </row>
    <row r="140" spans="1:9" ht="18" customHeight="1" x14ac:dyDescent="0.2">
      <c r="A140" s="3">
        <v>2020</v>
      </c>
      <c r="B140" s="3" t="s">
        <v>41</v>
      </c>
      <c r="C140" s="3" t="s">
        <v>17</v>
      </c>
      <c r="D140" s="7" t="s">
        <v>18</v>
      </c>
      <c r="E140" s="8">
        <v>644</v>
      </c>
      <c r="F140" s="8">
        <v>5743.5</v>
      </c>
      <c r="G140" s="8">
        <v>6432.72</v>
      </c>
      <c r="H140" s="5">
        <v>1148.7</v>
      </c>
      <c r="I140" s="6" t="s">
        <v>13</v>
      </c>
    </row>
    <row r="141" spans="1:9" ht="18" customHeight="1" x14ac:dyDescent="0.2">
      <c r="A141" s="3">
        <v>2020</v>
      </c>
      <c r="B141" s="3" t="s">
        <v>41</v>
      </c>
      <c r="C141" s="3" t="s">
        <v>19</v>
      </c>
      <c r="D141" s="7" t="s">
        <v>20</v>
      </c>
      <c r="E141" s="8">
        <v>643</v>
      </c>
      <c r="F141" s="8">
        <v>7000</v>
      </c>
      <c r="G141" s="8">
        <v>7840</v>
      </c>
      <c r="H141" s="5">
        <v>1400</v>
      </c>
      <c r="I141" s="6" t="s">
        <v>13</v>
      </c>
    </row>
    <row r="142" spans="1:9" ht="18" customHeight="1" x14ac:dyDescent="0.2">
      <c r="A142" s="3">
        <v>2020</v>
      </c>
      <c r="B142" s="3" t="s">
        <v>41</v>
      </c>
      <c r="C142" s="3" t="s">
        <v>17</v>
      </c>
      <c r="D142" s="7" t="s">
        <v>21</v>
      </c>
      <c r="E142" s="8">
        <v>455</v>
      </c>
      <c r="F142" s="8">
        <v>4578.6000000000004</v>
      </c>
      <c r="G142" s="8">
        <v>5128.0320000000002</v>
      </c>
      <c r="H142" s="5">
        <v>915.72000000000014</v>
      </c>
      <c r="I142" s="6" t="s">
        <v>13</v>
      </c>
    </row>
    <row r="143" spans="1:9" ht="18" customHeight="1" x14ac:dyDescent="0.2">
      <c r="A143" s="3">
        <v>2020</v>
      </c>
      <c r="B143" s="3" t="s">
        <v>41</v>
      </c>
      <c r="C143" s="3" t="s">
        <v>19</v>
      </c>
      <c r="D143" s="7" t="s">
        <v>22</v>
      </c>
      <c r="E143" s="9">
        <v>345</v>
      </c>
      <c r="F143" s="9">
        <v>7000</v>
      </c>
      <c r="G143" s="9">
        <v>7840</v>
      </c>
      <c r="H143" s="5">
        <v>1400</v>
      </c>
      <c r="I143" s="6" t="s">
        <v>13</v>
      </c>
    </row>
    <row r="144" spans="1:9" ht="18" customHeight="1" x14ac:dyDescent="0.2">
      <c r="A144" s="3">
        <v>2020</v>
      </c>
      <c r="B144" s="3" t="s">
        <v>41</v>
      </c>
      <c r="C144" s="3" t="s">
        <v>15</v>
      </c>
      <c r="D144" s="4" t="s">
        <v>23</v>
      </c>
      <c r="E144" s="5">
        <v>122</v>
      </c>
      <c r="F144" s="5">
        <v>100</v>
      </c>
      <c r="G144" s="5">
        <v>112</v>
      </c>
      <c r="H144" s="5">
        <v>20</v>
      </c>
      <c r="I144" s="6" t="s">
        <v>13</v>
      </c>
    </row>
    <row r="145" spans="1:9" ht="18" customHeight="1" x14ac:dyDescent="0.2">
      <c r="A145" s="3">
        <v>2020</v>
      </c>
      <c r="B145" s="3" t="s">
        <v>41</v>
      </c>
      <c r="C145" s="3" t="s">
        <v>24</v>
      </c>
      <c r="D145" s="7" t="s">
        <v>25</v>
      </c>
      <c r="E145" s="8">
        <v>78</v>
      </c>
      <c r="F145" s="8">
        <v>4577.2</v>
      </c>
      <c r="G145" s="8">
        <v>5126.4639999999999</v>
      </c>
      <c r="H145" s="5">
        <v>915.44</v>
      </c>
      <c r="I145" s="6" t="s">
        <v>13</v>
      </c>
    </row>
    <row r="146" spans="1:9" ht="18" customHeight="1" x14ac:dyDescent="0.2">
      <c r="A146" s="3">
        <v>2020</v>
      </c>
      <c r="B146" s="3" t="s">
        <v>41</v>
      </c>
      <c r="C146" s="3" t="s">
        <v>24</v>
      </c>
      <c r="D146" s="7" t="s">
        <v>26</v>
      </c>
      <c r="E146" s="8">
        <v>76</v>
      </c>
      <c r="F146" s="8">
        <v>4576.8999999999996</v>
      </c>
      <c r="G146" s="8">
        <v>5126.1279999999997</v>
      </c>
      <c r="H146" s="5">
        <v>915.38</v>
      </c>
      <c r="I146" s="6" t="s">
        <v>13</v>
      </c>
    </row>
    <row r="147" spans="1:9" ht="18" customHeight="1" x14ac:dyDescent="0.2">
      <c r="A147" s="3">
        <v>2020</v>
      </c>
      <c r="B147" s="3" t="s">
        <v>41</v>
      </c>
      <c r="C147" s="3" t="s">
        <v>24</v>
      </c>
      <c r="D147" s="7" t="s">
        <v>27</v>
      </c>
      <c r="E147" s="8">
        <v>46</v>
      </c>
      <c r="F147" s="8">
        <v>200</v>
      </c>
      <c r="G147" s="8">
        <v>224</v>
      </c>
      <c r="H147" s="5">
        <v>40</v>
      </c>
      <c r="I147" s="6" t="s">
        <v>13</v>
      </c>
    </row>
    <row r="148" spans="1:9" ht="18" customHeight="1" x14ac:dyDescent="0.2">
      <c r="A148" s="3">
        <v>2020</v>
      </c>
      <c r="B148" s="3" t="s">
        <v>41</v>
      </c>
      <c r="C148" s="3" t="s">
        <v>24</v>
      </c>
      <c r="D148" s="7" t="s">
        <v>28</v>
      </c>
      <c r="E148" s="8">
        <v>34</v>
      </c>
      <c r="F148" s="8">
        <v>4576.8</v>
      </c>
      <c r="G148" s="8">
        <v>5126.0160000000005</v>
      </c>
      <c r="H148" s="5">
        <v>915.36000000000013</v>
      </c>
      <c r="I148" s="6" t="s">
        <v>13</v>
      </c>
    </row>
    <row r="149" spans="1:9" ht="18" customHeight="1" x14ac:dyDescent="0.2">
      <c r="A149" s="3">
        <v>2020</v>
      </c>
      <c r="B149" s="3" t="s">
        <v>41</v>
      </c>
      <c r="C149" s="3" t="s">
        <v>15</v>
      </c>
      <c r="D149" s="4" t="s">
        <v>29</v>
      </c>
      <c r="E149" s="5">
        <v>7</v>
      </c>
      <c r="F149" s="5">
        <v>200</v>
      </c>
      <c r="G149" s="5">
        <v>224</v>
      </c>
      <c r="H149" s="5">
        <v>40</v>
      </c>
      <c r="I149" s="6" t="s">
        <v>13</v>
      </c>
    </row>
    <row r="150" spans="1:9" ht="18" customHeight="1" x14ac:dyDescent="0.2">
      <c r="A150" s="3">
        <v>2020</v>
      </c>
      <c r="B150" s="3" t="s">
        <v>41</v>
      </c>
      <c r="C150" s="3" t="s">
        <v>24</v>
      </c>
      <c r="D150" s="7" t="s">
        <v>31</v>
      </c>
      <c r="E150" s="8">
        <v>3</v>
      </c>
      <c r="F150" s="8">
        <v>4577.3</v>
      </c>
      <c r="G150" s="8">
        <v>5126.576</v>
      </c>
      <c r="H150" s="5">
        <v>915.46</v>
      </c>
      <c r="I150" s="6" t="s">
        <v>34</v>
      </c>
    </row>
    <row r="151" spans="1:9" ht="18" customHeight="1" x14ac:dyDescent="0.2">
      <c r="A151" s="3">
        <v>2020</v>
      </c>
      <c r="B151" s="3" t="s">
        <v>41</v>
      </c>
      <c r="C151" s="3" t="s">
        <v>30</v>
      </c>
      <c r="D151" s="7" t="s">
        <v>30</v>
      </c>
      <c r="E151" s="8">
        <v>2</v>
      </c>
      <c r="F151" s="8">
        <v>6600</v>
      </c>
      <c r="G151" s="8">
        <v>7392</v>
      </c>
      <c r="H151" s="5">
        <v>1320</v>
      </c>
      <c r="I151" s="6" t="s">
        <v>34</v>
      </c>
    </row>
    <row r="152" spans="1:9" ht="18" customHeight="1" x14ac:dyDescent="0.2">
      <c r="A152" s="3">
        <v>2020</v>
      </c>
      <c r="B152" s="3" t="s">
        <v>42</v>
      </c>
      <c r="C152" s="3" t="s">
        <v>11</v>
      </c>
      <c r="D152" s="4" t="s">
        <v>12</v>
      </c>
      <c r="E152" s="5">
        <v>3566</v>
      </c>
      <c r="F152" s="5">
        <v>4577.3</v>
      </c>
      <c r="G152" s="5">
        <v>5126.576</v>
      </c>
      <c r="H152" s="5">
        <v>915.46</v>
      </c>
      <c r="I152" s="6" t="s">
        <v>34</v>
      </c>
    </row>
    <row r="153" spans="1:9" ht="18" customHeight="1" x14ac:dyDescent="0.2">
      <c r="A153" s="3">
        <v>2020</v>
      </c>
      <c r="B153" s="3" t="s">
        <v>42</v>
      </c>
      <c r="C153" s="3" t="s">
        <v>11</v>
      </c>
      <c r="D153" s="4" t="s">
        <v>14</v>
      </c>
      <c r="E153" s="5">
        <v>2498</v>
      </c>
      <c r="F153" s="5">
        <v>8000</v>
      </c>
      <c r="G153" s="5">
        <v>8960</v>
      </c>
      <c r="H153" s="5">
        <v>1600</v>
      </c>
      <c r="I153" s="6" t="s">
        <v>34</v>
      </c>
    </row>
    <row r="154" spans="1:9" ht="18" customHeight="1" x14ac:dyDescent="0.2">
      <c r="A154" s="3">
        <v>2020</v>
      </c>
      <c r="B154" s="3" t="s">
        <v>42</v>
      </c>
      <c r="C154" s="3" t="s">
        <v>15</v>
      </c>
      <c r="D154" s="4" t="s">
        <v>16</v>
      </c>
      <c r="E154" s="5">
        <v>1245</v>
      </c>
      <c r="F154" s="5">
        <v>4577.2</v>
      </c>
      <c r="G154" s="5">
        <v>5126.4639999999999</v>
      </c>
      <c r="H154" s="5">
        <v>915.44</v>
      </c>
      <c r="I154" s="6" t="s">
        <v>34</v>
      </c>
    </row>
    <row r="155" spans="1:9" ht="18" customHeight="1" x14ac:dyDescent="0.2">
      <c r="A155" s="3">
        <v>2020</v>
      </c>
      <c r="B155" s="3" t="s">
        <v>42</v>
      </c>
      <c r="C155" s="3" t="s">
        <v>17</v>
      </c>
      <c r="D155" s="7" t="s">
        <v>18</v>
      </c>
      <c r="E155" s="8">
        <v>644</v>
      </c>
      <c r="F155" s="8">
        <v>5743.5</v>
      </c>
      <c r="G155" s="8">
        <v>6432.72</v>
      </c>
      <c r="H155" s="5">
        <v>1148.7</v>
      </c>
      <c r="I155" s="6" t="s">
        <v>34</v>
      </c>
    </row>
    <row r="156" spans="1:9" ht="18" customHeight="1" x14ac:dyDescent="0.2">
      <c r="A156" s="3">
        <v>2020</v>
      </c>
      <c r="B156" s="3" t="s">
        <v>42</v>
      </c>
      <c r="C156" s="3" t="s">
        <v>19</v>
      </c>
      <c r="D156" s="7" t="s">
        <v>20</v>
      </c>
      <c r="E156" s="8">
        <v>643</v>
      </c>
      <c r="F156" s="8">
        <v>7000</v>
      </c>
      <c r="G156" s="8">
        <v>7840</v>
      </c>
      <c r="H156" s="5">
        <v>1400</v>
      </c>
      <c r="I156" s="6" t="s">
        <v>34</v>
      </c>
    </row>
    <row r="157" spans="1:9" ht="18" customHeight="1" x14ac:dyDescent="0.2">
      <c r="A157" s="3">
        <v>2020</v>
      </c>
      <c r="B157" s="3" t="s">
        <v>42</v>
      </c>
      <c r="C157" s="3" t="s">
        <v>17</v>
      </c>
      <c r="D157" s="7" t="s">
        <v>21</v>
      </c>
      <c r="E157" s="8">
        <v>455</v>
      </c>
      <c r="F157" s="8">
        <v>4578.6000000000004</v>
      </c>
      <c r="G157" s="8">
        <v>5128.0320000000002</v>
      </c>
      <c r="H157" s="5">
        <v>915.72000000000014</v>
      </c>
      <c r="I157" s="6" t="s">
        <v>34</v>
      </c>
    </row>
    <row r="158" spans="1:9" ht="18" customHeight="1" x14ac:dyDescent="0.2">
      <c r="A158" s="3">
        <v>2020</v>
      </c>
      <c r="B158" s="3" t="s">
        <v>42</v>
      </c>
      <c r="C158" s="3" t="s">
        <v>19</v>
      </c>
      <c r="D158" s="7" t="s">
        <v>22</v>
      </c>
      <c r="E158" s="9">
        <v>345</v>
      </c>
      <c r="F158" s="9">
        <v>7000</v>
      </c>
      <c r="G158" s="9">
        <v>7840</v>
      </c>
      <c r="H158" s="5">
        <v>1400</v>
      </c>
      <c r="I158" s="6" t="s">
        <v>34</v>
      </c>
    </row>
    <row r="159" spans="1:9" ht="18" customHeight="1" x14ac:dyDescent="0.2">
      <c r="A159" s="3">
        <v>2020</v>
      </c>
      <c r="B159" s="3" t="s">
        <v>42</v>
      </c>
      <c r="C159" s="3" t="s">
        <v>15</v>
      </c>
      <c r="D159" s="4" t="s">
        <v>23</v>
      </c>
      <c r="E159" s="5">
        <v>122</v>
      </c>
      <c r="F159" s="5">
        <v>100</v>
      </c>
      <c r="G159" s="5">
        <v>112</v>
      </c>
      <c r="H159" s="5">
        <v>20</v>
      </c>
      <c r="I159" s="6" t="s">
        <v>34</v>
      </c>
    </row>
    <row r="160" spans="1:9" ht="18" customHeight="1" x14ac:dyDescent="0.2">
      <c r="A160" s="3">
        <v>2020</v>
      </c>
      <c r="B160" s="3" t="s">
        <v>42</v>
      </c>
      <c r="C160" s="3" t="s">
        <v>24</v>
      </c>
      <c r="D160" s="7" t="s">
        <v>25</v>
      </c>
      <c r="E160" s="8">
        <v>78</v>
      </c>
      <c r="F160" s="8">
        <v>4577.2</v>
      </c>
      <c r="G160" s="8">
        <v>5126.4639999999999</v>
      </c>
      <c r="H160" s="5">
        <v>915.44</v>
      </c>
      <c r="I160" s="6" t="s">
        <v>34</v>
      </c>
    </row>
    <row r="161" spans="1:9" ht="18" customHeight="1" x14ac:dyDescent="0.2">
      <c r="A161" s="3">
        <v>2020</v>
      </c>
      <c r="B161" s="3" t="s">
        <v>42</v>
      </c>
      <c r="C161" s="3" t="s">
        <v>24</v>
      </c>
      <c r="D161" s="7" t="s">
        <v>26</v>
      </c>
      <c r="E161" s="8">
        <v>76</v>
      </c>
      <c r="F161" s="8">
        <v>4576.8999999999996</v>
      </c>
      <c r="G161" s="8">
        <v>5126.1279999999997</v>
      </c>
      <c r="H161" s="5">
        <v>915.38</v>
      </c>
      <c r="I161" s="6" t="s">
        <v>34</v>
      </c>
    </row>
    <row r="162" spans="1:9" ht="18" customHeight="1" x14ac:dyDescent="0.2">
      <c r="A162" s="3">
        <v>2020</v>
      </c>
      <c r="B162" s="3" t="s">
        <v>42</v>
      </c>
      <c r="C162" s="3" t="s">
        <v>24</v>
      </c>
      <c r="D162" s="7" t="s">
        <v>27</v>
      </c>
      <c r="E162" s="8">
        <v>46</v>
      </c>
      <c r="F162" s="8">
        <v>200</v>
      </c>
      <c r="G162" s="8">
        <v>224</v>
      </c>
      <c r="H162" s="5">
        <v>40</v>
      </c>
      <c r="I162" s="6" t="s">
        <v>34</v>
      </c>
    </row>
    <row r="163" spans="1:9" ht="18" customHeight="1" x14ac:dyDescent="0.2">
      <c r="A163" s="3">
        <v>2020</v>
      </c>
      <c r="B163" s="3" t="s">
        <v>42</v>
      </c>
      <c r="C163" s="3" t="s">
        <v>24</v>
      </c>
      <c r="D163" s="7" t="s">
        <v>28</v>
      </c>
      <c r="E163" s="8">
        <v>34</v>
      </c>
      <c r="F163" s="8">
        <v>4576.8</v>
      </c>
      <c r="G163" s="8">
        <v>5126.0160000000005</v>
      </c>
      <c r="H163" s="5">
        <v>915.36000000000013</v>
      </c>
      <c r="I163" s="6" t="s">
        <v>34</v>
      </c>
    </row>
    <row r="164" spans="1:9" ht="18" customHeight="1" x14ac:dyDescent="0.2">
      <c r="A164" s="3">
        <v>2020</v>
      </c>
      <c r="B164" s="3" t="s">
        <v>42</v>
      </c>
      <c r="C164" s="3" t="s">
        <v>15</v>
      </c>
      <c r="D164" s="4" t="s">
        <v>29</v>
      </c>
      <c r="E164" s="5">
        <v>7</v>
      </c>
      <c r="F164" s="5">
        <v>200</v>
      </c>
      <c r="G164" s="5">
        <v>224</v>
      </c>
      <c r="H164" s="5">
        <v>40</v>
      </c>
      <c r="I164" s="6" t="s">
        <v>34</v>
      </c>
    </row>
    <row r="165" spans="1:9" ht="18" customHeight="1" x14ac:dyDescent="0.2">
      <c r="A165" s="3">
        <v>2020</v>
      </c>
      <c r="B165" s="3" t="s">
        <v>42</v>
      </c>
      <c r="C165" s="3" t="s">
        <v>24</v>
      </c>
      <c r="D165" s="7" t="s">
        <v>31</v>
      </c>
      <c r="E165" s="8">
        <v>3</v>
      </c>
      <c r="F165" s="8">
        <v>4577.3</v>
      </c>
      <c r="G165" s="8">
        <v>5126.576</v>
      </c>
      <c r="H165" s="5">
        <v>915.46</v>
      </c>
      <c r="I165" s="6" t="s">
        <v>34</v>
      </c>
    </row>
    <row r="166" spans="1:9" ht="18" customHeight="1" x14ac:dyDescent="0.2">
      <c r="A166" s="3">
        <v>2020</v>
      </c>
      <c r="B166" s="3" t="s">
        <v>42</v>
      </c>
      <c r="C166" s="3" t="s">
        <v>30</v>
      </c>
      <c r="D166" s="7" t="s">
        <v>30</v>
      </c>
      <c r="E166" s="8">
        <v>2</v>
      </c>
      <c r="F166" s="8">
        <v>6600</v>
      </c>
      <c r="G166" s="8">
        <v>7392</v>
      </c>
      <c r="H166" s="5">
        <v>1320</v>
      </c>
      <c r="I166" s="6" t="s">
        <v>13</v>
      </c>
    </row>
    <row r="167" spans="1:9" ht="18" customHeight="1" x14ac:dyDescent="0.2">
      <c r="A167" s="3">
        <v>2020</v>
      </c>
      <c r="B167" s="3" t="s">
        <v>43</v>
      </c>
      <c r="C167" s="3" t="s">
        <v>11</v>
      </c>
      <c r="D167" s="4" t="s">
        <v>12</v>
      </c>
      <c r="E167" s="5">
        <v>3566</v>
      </c>
      <c r="F167" s="5">
        <v>4577.3</v>
      </c>
      <c r="G167" s="5">
        <v>5126.576</v>
      </c>
      <c r="H167" s="5">
        <v>915.46</v>
      </c>
      <c r="I167" s="6" t="s">
        <v>13</v>
      </c>
    </row>
    <row r="168" spans="1:9" ht="18" customHeight="1" x14ac:dyDescent="0.2">
      <c r="A168" s="3">
        <v>2020</v>
      </c>
      <c r="B168" s="3" t="s">
        <v>43</v>
      </c>
      <c r="C168" s="3" t="s">
        <v>11</v>
      </c>
      <c r="D168" s="4" t="s">
        <v>14</v>
      </c>
      <c r="E168" s="5">
        <v>2498</v>
      </c>
      <c r="F168" s="5">
        <v>8000</v>
      </c>
      <c r="G168" s="5">
        <v>8960</v>
      </c>
      <c r="H168" s="5">
        <v>1600</v>
      </c>
      <c r="I168" s="6" t="s">
        <v>13</v>
      </c>
    </row>
    <row r="169" spans="1:9" ht="18" customHeight="1" x14ac:dyDescent="0.2">
      <c r="A169" s="3">
        <v>2020</v>
      </c>
      <c r="B169" s="3" t="s">
        <v>43</v>
      </c>
      <c r="C169" s="3" t="s">
        <v>15</v>
      </c>
      <c r="D169" s="4" t="s">
        <v>16</v>
      </c>
      <c r="E169" s="5">
        <v>1245</v>
      </c>
      <c r="F169" s="5">
        <v>4577.2</v>
      </c>
      <c r="G169" s="5">
        <v>5126.4639999999999</v>
      </c>
      <c r="H169" s="5">
        <v>915.44</v>
      </c>
      <c r="I169" s="6" t="s">
        <v>13</v>
      </c>
    </row>
    <row r="170" spans="1:9" ht="18" customHeight="1" x14ac:dyDescent="0.2">
      <c r="A170" s="3">
        <v>2020</v>
      </c>
      <c r="B170" s="3" t="s">
        <v>43</v>
      </c>
      <c r="C170" s="3" t="s">
        <v>17</v>
      </c>
      <c r="D170" s="7" t="s">
        <v>18</v>
      </c>
      <c r="E170" s="8">
        <v>644</v>
      </c>
      <c r="F170" s="8">
        <v>5743.5</v>
      </c>
      <c r="G170" s="8">
        <v>6432.72</v>
      </c>
      <c r="H170" s="5">
        <v>1148.7</v>
      </c>
      <c r="I170" s="6" t="s">
        <v>13</v>
      </c>
    </row>
    <row r="171" spans="1:9" ht="18" customHeight="1" x14ac:dyDescent="0.2">
      <c r="A171" s="3">
        <v>2020</v>
      </c>
      <c r="B171" s="3" t="s">
        <v>43</v>
      </c>
      <c r="C171" s="3" t="s">
        <v>19</v>
      </c>
      <c r="D171" s="7" t="s">
        <v>20</v>
      </c>
      <c r="E171" s="8">
        <v>643</v>
      </c>
      <c r="F171" s="8">
        <v>7000</v>
      </c>
      <c r="G171" s="8">
        <v>7840</v>
      </c>
      <c r="H171" s="5">
        <v>1400</v>
      </c>
      <c r="I171" s="6" t="s">
        <v>34</v>
      </c>
    </row>
    <row r="172" spans="1:9" ht="18" customHeight="1" x14ac:dyDescent="0.2">
      <c r="A172" s="3">
        <v>2020</v>
      </c>
      <c r="B172" s="3" t="s">
        <v>43</v>
      </c>
      <c r="C172" s="3" t="s">
        <v>17</v>
      </c>
      <c r="D172" s="7" t="s">
        <v>21</v>
      </c>
      <c r="E172" s="8">
        <v>455</v>
      </c>
      <c r="F172" s="8">
        <v>4578.6000000000004</v>
      </c>
      <c r="G172" s="8">
        <v>5128.0320000000002</v>
      </c>
      <c r="H172" s="5">
        <v>915.72000000000014</v>
      </c>
      <c r="I172" s="6" t="s">
        <v>34</v>
      </c>
    </row>
    <row r="173" spans="1:9" ht="18" customHeight="1" x14ac:dyDescent="0.2">
      <c r="A173" s="3">
        <v>2020</v>
      </c>
      <c r="B173" s="3" t="s">
        <v>43</v>
      </c>
      <c r="C173" s="3" t="s">
        <v>19</v>
      </c>
      <c r="D173" s="7" t="s">
        <v>22</v>
      </c>
      <c r="E173" s="9">
        <v>345</v>
      </c>
      <c r="F173" s="9">
        <v>7000</v>
      </c>
      <c r="G173" s="9">
        <v>7840</v>
      </c>
      <c r="H173" s="5">
        <v>1400</v>
      </c>
      <c r="I173" s="6" t="s">
        <v>34</v>
      </c>
    </row>
    <row r="174" spans="1:9" ht="18" customHeight="1" x14ac:dyDescent="0.2">
      <c r="A174" s="3">
        <v>2020</v>
      </c>
      <c r="B174" s="3" t="s">
        <v>43</v>
      </c>
      <c r="C174" s="3" t="s">
        <v>15</v>
      </c>
      <c r="D174" s="4" t="s">
        <v>23</v>
      </c>
      <c r="E174" s="5">
        <v>122</v>
      </c>
      <c r="F174" s="5">
        <v>100</v>
      </c>
      <c r="G174" s="5">
        <v>112</v>
      </c>
      <c r="H174" s="5">
        <v>20</v>
      </c>
      <c r="I174" s="6" t="s">
        <v>34</v>
      </c>
    </row>
    <row r="175" spans="1:9" ht="18" customHeight="1" x14ac:dyDescent="0.2">
      <c r="A175" s="3">
        <v>2020</v>
      </c>
      <c r="B175" s="3" t="s">
        <v>43</v>
      </c>
      <c r="C175" s="3" t="s">
        <v>24</v>
      </c>
      <c r="D175" s="7" t="s">
        <v>25</v>
      </c>
      <c r="E175" s="8">
        <v>78</v>
      </c>
      <c r="F175" s="8">
        <v>4577.2</v>
      </c>
      <c r="G175" s="8">
        <v>5126.4639999999999</v>
      </c>
      <c r="H175" s="5">
        <v>915.44</v>
      </c>
      <c r="I175" s="6" t="s">
        <v>34</v>
      </c>
    </row>
    <row r="176" spans="1:9" ht="18" customHeight="1" x14ac:dyDescent="0.2">
      <c r="A176" s="3">
        <v>2020</v>
      </c>
      <c r="B176" s="3" t="s">
        <v>43</v>
      </c>
      <c r="C176" s="3" t="s">
        <v>24</v>
      </c>
      <c r="D176" s="7" t="s">
        <v>26</v>
      </c>
      <c r="E176" s="8">
        <v>76</v>
      </c>
      <c r="F176" s="8">
        <v>4576.8999999999996</v>
      </c>
      <c r="G176" s="8">
        <v>5126.1279999999997</v>
      </c>
      <c r="H176" s="5">
        <v>915.38</v>
      </c>
      <c r="I176" s="6" t="s">
        <v>34</v>
      </c>
    </row>
    <row r="177" spans="1:9" ht="18" customHeight="1" x14ac:dyDescent="0.2">
      <c r="A177" s="3">
        <v>2020</v>
      </c>
      <c r="B177" s="3" t="s">
        <v>43</v>
      </c>
      <c r="C177" s="3" t="s">
        <v>24</v>
      </c>
      <c r="D177" s="7" t="s">
        <v>27</v>
      </c>
      <c r="E177" s="8">
        <v>46</v>
      </c>
      <c r="F177" s="8">
        <v>200</v>
      </c>
      <c r="G177" s="8">
        <v>224</v>
      </c>
      <c r="H177" s="5">
        <v>40</v>
      </c>
      <c r="I177" s="6" t="s">
        <v>34</v>
      </c>
    </row>
    <row r="178" spans="1:9" ht="18" customHeight="1" x14ac:dyDescent="0.2">
      <c r="A178" s="3">
        <v>2020</v>
      </c>
      <c r="B178" s="3" t="s">
        <v>43</v>
      </c>
      <c r="C178" s="3" t="s">
        <v>24</v>
      </c>
      <c r="D178" s="7" t="s">
        <v>28</v>
      </c>
      <c r="E178" s="8">
        <v>34</v>
      </c>
      <c r="F178" s="8">
        <v>4576.8</v>
      </c>
      <c r="G178" s="8">
        <v>5126.0160000000005</v>
      </c>
      <c r="H178" s="5">
        <v>915.36000000000013</v>
      </c>
      <c r="I178" s="6" t="s">
        <v>34</v>
      </c>
    </row>
    <row r="179" spans="1:9" ht="18" customHeight="1" x14ac:dyDescent="0.2">
      <c r="A179" s="3">
        <v>2020</v>
      </c>
      <c r="B179" s="3" t="s">
        <v>43</v>
      </c>
      <c r="C179" s="3" t="s">
        <v>15</v>
      </c>
      <c r="D179" s="4" t="s">
        <v>29</v>
      </c>
      <c r="E179" s="5">
        <v>7</v>
      </c>
      <c r="F179" s="5">
        <v>200</v>
      </c>
      <c r="G179" s="5">
        <v>224</v>
      </c>
      <c r="H179" s="5">
        <v>40</v>
      </c>
      <c r="I179" s="6" t="s">
        <v>34</v>
      </c>
    </row>
    <row r="180" spans="1:9" ht="18" customHeight="1" x14ac:dyDescent="0.2">
      <c r="A180" s="3">
        <v>2020</v>
      </c>
      <c r="B180" s="3" t="s">
        <v>43</v>
      </c>
      <c r="C180" s="3" t="s">
        <v>24</v>
      </c>
      <c r="D180" s="7" t="s">
        <v>31</v>
      </c>
      <c r="E180" s="8">
        <v>3</v>
      </c>
      <c r="F180" s="8">
        <v>4577.3</v>
      </c>
      <c r="G180" s="8">
        <v>5126.576</v>
      </c>
      <c r="H180" s="5">
        <v>915.46</v>
      </c>
      <c r="I180" s="6" t="s">
        <v>13</v>
      </c>
    </row>
    <row r="181" spans="1:9" ht="18" customHeight="1" x14ac:dyDescent="0.2">
      <c r="A181" s="3">
        <v>2020</v>
      </c>
      <c r="B181" s="3" t="s">
        <v>43</v>
      </c>
      <c r="C181" s="3" t="s">
        <v>30</v>
      </c>
      <c r="D181" s="7" t="s">
        <v>30</v>
      </c>
      <c r="E181" s="8">
        <v>2</v>
      </c>
      <c r="F181" s="8">
        <v>6600</v>
      </c>
      <c r="G181" s="8">
        <v>7392</v>
      </c>
      <c r="H181" s="5">
        <v>1320</v>
      </c>
      <c r="I181" s="6" t="s">
        <v>34</v>
      </c>
    </row>
    <row r="182" spans="1:9" ht="18" customHeight="1" x14ac:dyDescent="0.2">
      <c r="A182" s="3">
        <v>2021</v>
      </c>
      <c r="B182" s="3" t="s">
        <v>10</v>
      </c>
      <c r="C182" s="3" t="s">
        <v>11</v>
      </c>
      <c r="D182" s="4" t="s">
        <v>12</v>
      </c>
      <c r="E182" s="5">
        <v>6591.1679999999997</v>
      </c>
      <c r="F182" s="5">
        <v>4577.3</v>
      </c>
      <c r="G182" s="5">
        <v>5126.576</v>
      </c>
      <c r="H182" s="5">
        <v>915.46</v>
      </c>
      <c r="I182" s="6" t="s">
        <v>13</v>
      </c>
    </row>
    <row r="183" spans="1:9" ht="18" customHeight="1" x14ac:dyDescent="0.2">
      <c r="A183" s="3">
        <v>2021</v>
      </c>
      <c r="B183" s="3" t="s">
        <v>10</v>
      </c>
      <c r="C183" s="3" t="s">
        <v>11</v>
      </c>
      <c r="D183" s="4" t="s">
        <v>14</v>
      </c>
      <c r="E183" s="5">
        <v>8270.64</v>
      </c>
      <c r="F183" s="5">
        <v>8800</v>
      </c>
      <c r="G183" s="5">
        <v>8960</v>
      </c>
      <c r="H183" s="5">
        <v>1760</v>
      </c>
      <c r="I183" s="6" t="s">
        <v>13</v>
      </c>
    </row>
    <row r="184" spans="1:9" ht="18" customHeight="1" x14ac:dyDescent="0.2">
      <c r="A184" s="3">
        <v>2021</v>
      </c>
      <c r="B184" s="3" t="s">
        <v>10</v>
      </c>
      <c r="C184" s="3" t="s">
        <v>15</v>
      </c>
      <c r="D184" s="4" t="s">
        <v>16</v>
      </c>
      <c r="E184" s="5">
        <v>8470</v>
      </c>
      <c r="F184" s="5">
        <v>5034.92</v>
      </c>
      <c r="G184" s="5">
        <v>5126.4639999999999</v>
      </c>
      <c r="H184" s="5">
        <v>1006.984</v>
      </c>
      <c r="I184" s="6" t="s">
        <v>13</v>
      </c>
    </row>
    <row r="185" spans="1:9" ht="18" customHeight="1" x14ac:dyDescent="0.2">
      <c r="A185" s="3">
        <v>2021</v>
      </c>
      <c r="B185" s="3" t="s">
        <v>10</v>
      </c>
      <c r="C185" s="3" t="s">
        <v>17</v>
      </c>
      <c r="D185" s="7" t="s">
        <v>18</v>
      </c>
      <c r="E185" s="8">
        <v>6055.1985000000004</v>
      </c>
      <c r="F185" s="8">
        <v>6317.85</v>
      </c>
      <c r="G185" s="8">
        <v>6432.72</v>
      </c>
      <c r="H185" s="5">
        <v>1263.5700000000002</v>
      </c>
      <c r="I185" s="6" t="s">
        <v>13</v>
      </c>
    </row>
    <row r="186" spans="1:9" ht="18" customHeight="1" x14ac:dyDescent="0.2">
      <c r="A186" s="3">
        <v>2021</v>
      </c>
      <c r="B186" s="3" t="s">
        <v>10</v>
      </c>
      <c r="C186" s="3" t="s">
        <v>19</v>
      </c>
      <c r="D186" s="7" t="s">
        <v>20</v>
      </c>
      <c r="E186" s="8">
        <v>10368.4</v>
      </c>
      <c r="F186" s="8">
        <v>7700</v>
      </c>
      <c r="G186" s="8">
        <v>7840</v>
      </c>
      <c r="H186" s="5">
        <v>1540</v>
      </c>
      <c r="I186" s="6" t="s">
        <v>13</v>
      </c>
    </row>
    <row r="187" spans="1:9" ht="18" customHeight="1" x14ac:dyDescent="0.2">
      <c r="A187" s="3">
        <v>2021</v>
      </c>
      <c r="B187" s="3" t="s">
        <v>10</v>
      </c>
      <c r="C187" s="3" t="s">
        <v>17</v>
      </c>
      <c r="D187" s="7" t="s">
        <v>21</v>
      </c>
      <c r="E187" s="8">
        <v>3101.2624999999998</v>
      </c>
      <c r="F187" s="8">
        <v>5036.46</v>
      </c>
      <c r="G187" s="8">
        <v>5128.0320000000002</v>
      </c>
      <c r="H187" s="5">
        <v>1007.292</v>
      </c>
      <c r="I187" s="6" t="s">
        <v>13</v>
      </c>
    </row>
    <row r="188" spans="1:9" ht="18" customHeight="1" x14ac:dyDescent="0.2">
      <c r="A188" s="3">
        <v>2021</v>
      </c>
      <c r="B188" s="3" t="s">
        <v>10</v>
      </c>
      <c r="C188" s="3" t="s">
        <v>19</v>
      </c>
      <c r="D188" s="7" t="s">
        <v>22</v>
      </c>
      <c r="E188" s="9">
        <v>6591.1679999999997</v>
      </c>
      <c r="F188" s="9">
        <v>7700</v>
      </c>
      <c r="G188" s="9">
        <v>7840</v>
      </c>
      <c r="H188" s="5">
        <v>1540</v>
      </c>
      <c r="I188" s="6" t="s">
        <v>13</v>
      </c>
    </row>
    <row r="189" spans="1:9" ht="18" customHeight="1" x14ac:dyDescent="0.2">
      <c r="A189" s="3">
        <v>2021</v>
      </c>
      <c r="B189" s="3" t="s">
        <v>10</v>
      </c>
      <c r="C189" s="3" t="s">
        <v>15</v>
      </c>
      <c r="D189" s="4" t="s">
        <v>23</v>
      </c>
      <c r="E189" s="5">
        <v>6590.7359999999999</v>
      </c>
      <c r="F189" s="5">
        <v>110</v>
      </c>
      <c r="G189" s="5">
        <v>112</v>
      </c>
      <c r="H189" s="5">
        <v>22</v>
      </c>
      <c r="I189" s="6" t="s">
        <v>13</v>
      </c>
    </row>
    <row r="190" spans="1:9" ht="18" customHeight="1" x14ac:dyDescent="0.2">
      <c r="A190" s="3">
        <v>2021</v>
      </c>
      <c r="B190" s="3" t="s">
        <v>10</v>
      </c>
      <c r="C190" s="3" t="s">
        <v>24</v>
      </c>
      <c r="D190" s="7" t="s">
        <v>25</v>
      </c>
      <c r="E190" s="8">
        <v>288</v>
      </c>
      <c r="F190" s="8">
        <v>5034.92</v>
      </c>
      <c r="G190" s="8">
        <v>5126.4639999999999</v>
      </c>
      <c r="H190" s="5">
        <v>1006.984</v>
      </c>
      <c r="I190" s="6" t="s">
        <v>13</v>
      </c>
    </row>
    <row r="191" spans="1:9" ht="18" customHeight="1" x14ac:dyDescent="0.2">
      <c r="A191" s="3">
        <v>2021</v>
      </c>
      <c r="B191" s="3" t="s">
        <v>10</v>
      </c>
      <c r="C191" s="3" t="s">
        <v>24</v>
      </c>
      <c r="D191" s="7" t="s">
        <v>26</v>
      </c>
      <c r="E191" s="8">
        <v>6590.5919999999996</v>
      </c>
      <c r="F191" s="8">
        <v>4576.8999999999996</v>
      </c>
      <c r="G191" s="8">
        <v>5126.1279999999997</v>
      </c>
      <c r="H191" s="5">
        <v>915.38</v>
      </c>
      <c r="I191" s="6" t="s">
        <v>13</v>
      </c>
    </row>
    <row r="192" spans="1:9" ht="18" customHeight="1" x14ac:dyDescent="0.2">
      <c r="A192" s="3">
        <v>2021</v>
      </c>
      <c r="B192" s="3" t="s">
        <v>10</v>
      </c>
      <c r="C192" s="3" t="s">
        <v>24</v>
      </c>
      <c r="D192" s="7" t="s">
        <v>27</v>
      </c>
      <c r="E192" s="8">
        <v>4032.9300000000003</v>
      </c>
      <c r="F192" s="8">
        <v>200</v>
      </c>
      <c r="G192" s="8">
        <v>224</v>
      </c>
      <c r="H192" s="5">
        <v>40</v>
      </c>
      <c r="I192" s="6" t="s">
        <v>13</v>
      </c>
    </row>
    <row r="193" spans="1:9" ht="18" customHeight="1" x14ac:dyDescent="0.2">
      <c r="A193" s="3">
        <v>2021</v>
      </c>
      <c r="B193" s="3" t="s">
        <v>10</v>
      </c>
      <c r="C193" s="3" t="s">
        <v>24</v>
      </c>
      <c r="D193" s="7" t="s">
        <v>28</v>
      </c>
      <c r="E193" s="8">
        <v>7986</v>
      </c>
      <c r="F193" s="8">
        <v>4576.8</v>
      </c>
      <c r="G193" s="8">
        <v>5126.0160000000005</v>
      </c>
      <c r="H193" s="5">
        <v>915.36000000000013</v>
      </c>
      <c r="I193" s="6" t="s">
        <v>13</v>
      </c>
    </row>
    <row r="194" spans="1:9" ht="18" customHeight="1" x14ac:dyDescent="0.2">
      <c r="A194" s="3">
        <v>2021</v>
      </c>
      <c r="B194" s="3" t="s">
        <v>10</v>
      </c>
      <c r="C194" s="3" t="s">
        <v>15</v>
      </c>
      <c r="D194" s="4" t="s">
        <v>29</v>
      </c>
      <c r="E194" s="5">
        <v>5538.5330000000004</v>
      </c>
      <c r="F194" s="5">
        <v>200</v>
      </c>
      <c r="G194" s="5">
        <v>224</v>
      </c>
      <c r="H194" s="5">
        <v>40</v>
      </c>
      <c r="I194" s="6" t="s">
        <v>13</v>
      </c>
    </row>
    <row r="195" spans="1:9" ht="18" customHeight="1" x14ac:dyDescent="0.2">
      <c r="A195" s="3">
        <v>2021</v>
      </c>
      <c r="B195" s="3" t="s">
        <v>10</v>
      </c>
      <c r="C195" s="3" t="s">
        <v>30</v>
      </c>
      <c r="D195" s="7" t="s">
        <v>30</v>
      </c>
      <c r="E195" s="8">
        <v>3</v>
      </c>
      <c r="F195" s="8">
        <v>6600</v>
      </c>
      <c r="G195" s="8">
        <v>7392</v>
      </c>
      <c r="H195" s="5">
        <v>1320</v>
      </c>
      <c r="I195" s="6" t="s">
        <v>13</v>
      </c>
    </row>
    <row r="196" spans="1:9" ht="18" customHeight="1" x14ac:dyDescent="0.2">
      <c r="A196" s="3">
        <v>2021</v>
      </c>
      <c r="B196" s="3" t="s">
        <v>10</v>
      </c>
      <c r="C196" s="3" t="s">
        <v>24</v>
      </c>
      <c r="D196" s="7" t="s">
        <v>31</v>
      </c>
      <c r="E196" s="8">
        <v>3</v>
      </c>
      <c r="F196" s="8">
        <v>4577.3</v>
      </c>
      <c r="G196" s="8">
        <v>5126.576</v>
      </c>
      <c r="H196" s="5">
        <v>915.46</v>
      </c>
      <c r="I196" s="6" t="s">
        <v>13</v>
      </c>
    </row>
    <row r="197" spans="1:9" ht="18" customHeight="1" x14ac:dyDescent="0.2">
      <c r="A197" s="3">
        <v>2021</v>
      </c>
      <c r="B197" s="3" t="s">
        <v>32</v>
      </c>
      <c r="C197" s="3" t="s">
        <v>11</v>
      </c>
      <c r="D197" s="4" t="s">
        <v>12</v>
      </c>
      <c r="E197" s="5">
        <v>3566</v>
      </c>
      <c r="F197" s="5">
        <v>4577.3</v>
      </c>
      <c r="G197" s="5">
        <v>5126.576</v>
      </c>
      <c r="H197" s="5">
        <v>915.46</v>
      </c>
      <c r="I197" s="6" t="s">
        <v>13</v>
      </c>
    </row>
    <row r="198" spans="1:9" ht="18" customHeight="1" x14ac:dyDescent="0.2">
      <c r="A198" s="3">
        <v>2021</v>
      </c>
      <c r="B198" s="3" t="s">
        <v>32</v>
      </c>
      <c r="C198" s="3" t="s">
        <v>11</v>
      </c>
      <c r="D198" s="4" t="s">
        <v>14</v>
      </c>
      <c r="E198" s="5">
        <v>2498</v>
      </c>
      <c r="F198" s="5">
        <v>8000</v>
      </c>
      <c r="G198" s="5">
        <v>8960</v>
      </c>
      <c r="H198" s="5">
        <v>1600</v>
      </c>
      <c r="I198" s="6" t="s">
        <v>13</v>
      </c>
    </row>
    <row r="199" spans="1:9" ht="18" customHeight="1" x14ac:dyDescent="0.2">
      <c r="A199" s="3">
        <v>2021</v>
      </c>
      <c r="B199" s="3" t="s">
        <v>32</v>
      </c>
      <c r="C199" s="3" t="s">
        <v>15</v>
      </c>
      <c r="D199" s="4" t="s">
        <v>16</v>
      </c>
      <c r="E199" s="5">
        <v>1245</v>
      </c>
      <c r="F199" s="5">
        <v>4577.2</v>
      </c>
      <c r="G199" s="5">
        <v>5126.4639999999999</v>
      </c>
      <c r="H199" s="5">
        <v>915.44</v>
      </c>
      <c r="I199" s="6" t="s">
        <v>13</v>
      </c>
    </row>
    <row r="200" spans="1:9" ht="18" customHeight="1" x14ac:dyDescent="0.2">
      <c r="A200" s="3">
        <v>2021</v>
      </c>
      <c r="B200" s="3" t="s">
        <v>32</v>
      </c>
      <c r="C200" s="3" t="s">
        <v>17</v>
      </c>
      <c r="D200" s="7" t="s">
        <v>18</v>
      </c>
      <c r="E200" s="8">
        <v>644</v>
      </c>
      <c r="F200" s="8">
        <v>5743.5</v>
      </c>
      <c r="G200" s="8">
        <v>6432.72</v>
      </c>
      <c r="H200" s="5">
        <v>1148.7</v>
      </c>
      <c r="I200" s="6" t="s">
        <v>13</v>
      </c>
    </row>
    <row r="201" spans="1:9" ht="18" customHeight="1" x14ac:dyDescent="0.2">
      <c r="A201" s="3">
        <v>2021</v>
      </c>
      <c r="B201" s="3" t="s">
        <v>32</v>
      </c>
      <c r="C201" s="3" t="s">
        <v>19</v>
      </c>
      <c r="D201" s="7" t="s">
        <v>20</v>
      </c>
      <c r="E201" s="8">
        <v>643</v>
      </c>
      <c r="F201" s="8">
        <v>7000</v>
      </c>
      <c r="G201" s="8">
        <v>7840</v>
      </c>
      <c r="H201" s="5">
        <v>1400</v>
      </c>
      <c r="I201" s="6" t="s">
        <v>13</v>
      </c>
    </row>
    <row r="202" spans="1:9" ht="18" customHeight="1" x14ac:dyDescent="0.2">
      <c r="A202" s="3">
        <v>2021</v>
      </c>
      <c r="B202" s="3" t="s">
        <v>32</v>
      </c>
      <c r="C202" s="3" t="s">
        <v>17</v>
      </c>
      <c r="D202" s="7" t="s">
        <v>21</v>
      </c>
      <c r="E202" s="8">
        <v>455</v>
      </c>
      <c r="F202" s="8">
        <v>4578.6000000000004</v>
      </c>
      <c r="G202" s="8">
        <v>5128.0320000000002</v>
      </c>
      <c r="H202" s="5">
        <v>915.72000000000014</v>
      </c>
      <c r="I202" s="6" t="s">
        <v>13</v>
      </c>
    </row>
    <row r="203" spans="1:9" ht="18" customHeight="1" x14ac:dyDescent="0.2">
      <c r="A203" s="3">
        <v>2021</v>
      </c>
      <c r="B203" s="3" t="s">
        <v>32</v>
      </c>
      <c r="C203" s="3" t="s">
        <v>19</v>
      </c>
      <c r="D203" s="7" t="s">
        <v>22</v>
      </c>
      <c r="E203" s="9">
        <v>345</v>
      </c>
      <c r="F203" s="9">
        <v>7000</v>
      </c>
      <c r="G203" s="9">
        <v>7840</v>
      </c>
      <c r="H203" s="5">
        <v>1400</v>
      </c>
      <c r="I203" s="6" t="s">
        <v>13</v>
      </c>
    </row>
    <row r="204" spans="1:9" ht="18" customHeight="1" x14ac:dyDescent="0.2">
      <c r="A204" s="3">
        <v>2021</v>
      </c>
      <c r="B204" s="3" t="s">
        <v>32</v>
      </c>
      <c r="C204" s="3" t="s">
        <v>15</v>
      </c>
      <c r="D204" s="4" t="s">
        <v>23</v>
      </c>
      <c r="E204" s="5">
        <v>122</v>
      </c>
      <c r="F204" s="5">
        <v>100</v>
      </c>
      <c r="G204" s="5">
        <v>112</v>
      </c>
      <c r="H204" s="5">
        <v>20</v>
      </c>
      <c r="I204" s="6" t="s">
        <v>13</v>
      </c>
    </row>
    <row r="205" spans="1:9" ht="18" customHeight="1" x14ac:dyDescent="0.2">
      <c r="A205" s="3">
        <v>2021</v>
      </c>
      <c r="B205" s="3" t="s">
        <v>32</v>
      </c>
      <c r="C205" s="3" t="s">
        <v>24</v>
      </c>
      <c r="D205" s="7" t="s">
        <v>25</v>
      </c>
      <c r="E205" s="8">
        <v>78</v>
      </c>
      <c r="F205" s="8">
        <v>4577.2</v>
      </c>
      <c r="G205" s="8">
        <v>5126.4639999999999</v>
      </c>
      <c r="H205" s="5">
        <v>915.44</v>
      </c>
      <c r="I205" s="6" t="s">
        <v>13</v>
      </c>
    </row>
    <row r="206" spans="1:9" ht="18" customHeight="1" x14ac:dyDescent="0.2">
      <c r="A206" s="3">
        <v>2021</v>
      </c>
      <c r="B206" s="3" t="s">
        <v>32</v>
      </c>
      <c r="C206" s="3" t="s">
        <v>24</v>
      </c>
      <c r="D206" s="7" t="s">
        <v>26</v>
      </c>
      <c r="E206" s="8">
        <v>240</v>
      </c>
      <c r="F206" s="8">
        <v>4576.8999999999996</v>
      </c>
      <c r="G206" s="8">
        <v>5126.1279999999997</v>
      </c>
      <c r="H206" s="5">
        <v>915.38</v>
      </c>
      <c r="I206" s="6" t="s">
        <v>13</v>
      </c>
    </row>
    <row r="207" spans="1:9" ht="18" customHeight="1" x14ac:dyDescent="0.2">
      <c r="A207" s="3">
        <v>2021</v>
      </c>
      <c r="B207" s="3" t="s">
        <v>32</v>
      </c>
      <c r="C207" s="3" t="s">
        <v>24</v>
      </c>
      <c r="D207" s="7" t="s">
        <v>27</v>
      </c>
      <c r="E207" s="8">
        <v>5492.16</v>
      </c>
      <c r="F207" s="8">
        <v>200</v>
      </c>
      <c r="G207" s="8">
        <v>224</v>
      </c>
      <c r="H207" s="5">
        <v>40</v>
      </c>
      <c r="I207" s="6" t="s">
        <v>13</v>
      </c>
    </row>
    <row r="208" spans="1:9" ht="18" customHeight="1" x14ac:dyDescent="0.2">
      <c r="A208" s="3">
        <v>2021</v>
      </c>
      <c r="B208" s="3" t="s">
        <v>32</v>
      </c>
      <c r="C208" s="3" t="s">
        <v>24</v>
      </c>
      <c r="D208" s="7" t="s">
        <v>28</v>
      </c>
      <c r="E208" s="8">
        <v>240</v>
      </c>
      <c r="F208" s="8">
        <v>4576.8</v>
      </c>
      <c r="G208" s="8">
        <v>5126.0160000000005</v>
      </c>
      <c r="H208" s="5">
        <v>915.36000000000013</v>
      </c>
      <c r="I208" s="6" t="s">
        <v>13</v>
      </c>
    </row>
    <row r="209" spans="1:9" ht="18" customHeight="1" x14ac:dyDescent="0.2">
      <c r="A209" s="3">
        <v>2021</v>
      </c>
      <c r="B209" s="3" t="s">
        <v>32</v>
      </c>
      <c r="C209" s="3" t="s">
        <v>15</v>
      </c>
      <c r="D209" s="4" t="s">
        <v>29</v>
      </c>
      <c r="E209" s="5">
        <v>5492.76</v>
      </c>
      <c r="F209" s="5">
        <v>200</v>
      </c>
      <c r="G209" s="5">
        <v>224</v>
      </c>
      <c r="H209" s="5">
        <v>40</v>
      </c>
      <c r="I209" s="6" t="s">
        <v>13</v>
      </c>
    </row>
    <row r="210" spans="1:9" ht="18" customHeight="1" x14ac:dyDescent="0.2">
      <c r="A210" s="3">
        <v>2021</v>
      </c>
      <c r="B210" s="3" t="s">
        <v>32</v>
      </c>
      <c r="C210" s="3" t="s">
        <v>24</v>
      </c>
      <c r="D210" s="7" t="s">
        <v>31</v>
      </c>
      <c r="E210" s="8">
        <v>7920</v>
      </c>
      <c r="F210" s="8">
        <v>4577.3</v>
      </c>
      <c r="G210" s="8">
        <v>5126.576</v>
      </c>
      <c r="H210" s="5">
        <v>915.46</v>
      </c>
      <c r="I210" s="6" t="s">
        <v>13</v>
      </c>
    </row>
    <row r="211" spans="1:9" ht="18" customHeight="1" x14ac:dyDescent="0.2">
      <c r="A211" s="3">
        <v>2021</v>
      </c>
      <c r="B211" s="3" t="s">
        <v>32</v>
      </c>
      <c r="C211" s="3" t="s">
        <v>30</v>
      </c>
      <c r="D211" s="7" t="s">
        <v>30</v>
      </c>
      <c r="E211" s="8">
        <v>5492.76</v>
      </c>
      <c r="F211" s="8">
        <v>6600</v>
      </c>
      <c r="G211" s="8">
        <v>7392</v>
      </c>
      <c r="H211" s="5">
        <v>1320</v>
      </c>
      <c r="I211" s="6" t="s">
        <v>13</v>
      </c>
    </row>
    <row r="212" spans="1:9" ht="18" customHeight="1" x14ac:dyDescent="0.2">
      <c r="A212" s="3">
        <v>2021</v>
      </c>
      <c r="B212" s="3" t="s">
        <v>33</v>
      </c>
      <c r="C212" s="3" t="s">
        <v>11</v>
      </c>
      <c r="D212" s="4" t="s">
        <v>12</v>
      </c>
      <c r="E212" s="5">
        <v>9600</v>
      </c>
      <c r="F212" s="5">
        <v>4577.3</v>
      </c>
      <c r="G212" s="5">
        <v>5126.576</v>
      </c>
      <c r="H212" s="5">
        <v>915.46</v>
      </c>
      <c r="I212" s="6" t="s">
        <v>13</v>
      </c>
    </row>
    <row r="213" spans="1:9" ht="18" customHeight="1" x14ac:dyDescent="0.2">
      <c r="A213" s="3">
        <v>2021</v>
      </c>
      <c r="B213" s="3" t="s">
        <v>33</v>
      </c>
      <c r="C213" s="3" t="s">
        <v>11</v>
      </c>
      <c r="D213" s="4" t="s">
        <v>14</v>
      </c>
      <c r="E213" s="5">
        <v>5492.6399999999994</v>
      </c>
      <c r="F213" s="5">
        <v>8000</v>
      </c>
      <c r="G213" s="5">
        <v>8960</v>
      </c>
      <c r="H213" s="5">
        <v>1600</v>
      </c>
      <c r="I213" s="6" t="s">
        <v>13</v>
      </c>
    </row>
    <row r="214" spans="1:9" ht="18" customHeight="1" x14ac:dyDescent="0.2">
      <c r="A214" s="3">
        <v>2021</v>
      </c>
      <c r="B214" s="3" t="s">
        <v>33</v>
      </c>
      <c r="C214" s="3" t="s">
        <v>15</v>
      </c>
      <c r="D214" s="4" t="s">
        <v>16</v>
      </c>
      <c r="E214" s="5">
        <v>6892.2</v>
      </c>
      <c r="F214" s="5">
        <v>4577.2</v>
      </c>
      <c r="G214" s="5">
        <v>5126.4639999999999</v>
      </c>
      <c r="H214" s="5">
        <v>915.44</v>
      </c>
      <c r="I214" s="6" t="s">
        <v>13</v>
      </c>
    </row>
    <row r="215" spans="1:9" ht="18" customHeight="1" x14ac:dyDescent="0.2">
      <c r="A215" s="3">
        <v>2021</v>
      </c>
      <c r="B215" s="3" t="s">
        <v>33</v>
      </c>
      <c r="C215" s="3" t="s">
        <v>17</v>
      </c>
      <c r="D215" s="7" t="s">
        <v>18</v>
      </c>
      <c r="E215" s="8">
        <v>644</v>
      </c>
      <c r="F215" s="8">
        <v>5743.5</v>
      </c>
      <c r="G215" s="8">
        <v>6432.72</v>
      </c>
      <c r="H215" s="5">
        <v>1148.7</v>
      </c>
      <c r="I215" s="6" t="s">
        <v>13</v>
      </c>
    </row>
    <row r="216" spans="1:9" ht="18" customHeight="1" x14ac:dyDescent="0.2">
      <c r="A216" s="3">
        <v>2021</v>
      </c>
      <c r="B216" s="3" t="s">
        <v>33</v>
      </c>
      <c r="C216" s="3" t="s">
        <v>19</v>
      </c>
      <c r="D216" s="7" t="s">
        <v>20</v>
      </c>
      <c r="E216" s="8">
        <v>643</v>
      </c>
      <c r="F216" s="8">
        <v>7000</v>
      </c>
      <c r="G216" s="8">
        <v>7840</v>
      </c>
      <c r="H216" s="5">
        <v>1400</v>
      </c>
      <c r="I216" s="6" t="s">
        <v>13</v>
      </c>
    </row>
    <row r="217" spans="1:9" ht="18" customHeight="1" x14ac:dyDescent="0.2">
      <c r="A217" s="3">
        <v>2021</v>
      </c>
      <c r="B217" s="3" t="s">
        <v>33</v>
      </c>
      <c r="C217" s="3" t="s">
        <v>17</v>
      </c>
      <c r="D217" s="7" t="s">
        <v>21</v>
      </c>
      <c r="E217" s="8">
        <v>455</v>
      </c>
      <c r="F217" s="8">
        <v>4578.6000000000004</v>
      </c>
      <c r="G217" s="8">
        <v>5128.0320000000002</v>
      </c>
      <c r="H217" s="5">
        <v>915.72000000000014</v>
      </c>
      <c r="I217" s="6" t="s">
        <v>13</v>
      </c>
    </row>
    <row r="218" spans="1:9" ht="18" customHeight="1" x14ac:dyDescent="0.2">
      <c r="A218" s="3">
        <v>2021</v>
      </c>
      <c r="B218" s="3" t="s">
        <v>33</v>
      </c>
      <c r="C218" s="3" t="s">
        <v>19</v>
      </c>
      <c r="D218" s="7" t="s">
        <v>22</v>
      </c>
      <c r="E218" s="9">
        <v>345</v>
      </c>
      <c r="F218" s="9">
        <v>7000</v>
      </c>
      <c r="G218" s="9">
        <v>7840</v>
      </c>
      <c r="H218" s="5">
        <v>1400</v>
      </c>
      <c r="I218" s="6" t="s">
        <v>13</v>
      </c>
    </row>
    <row r="219" spans="1:9" ht="18" customHeight="1" x14ac:dyDescent="0.2">
      <c r="A219" s="3">
        <v>2021</v>
      </c>
      <c r="B219" s="3" t="s">
        <v>33</v>
      </c>
      <c r="C219" s="3" t="s">
        <v>15</v>
      </c>
      <c r="D219" s="4" t="s">
        <v>23</v>
      </c>
      <c r="E219" s="5">
        <v>122</v>
      </c>
      <c r="F219" s="5">
        <v>100</v>
      </c>
      <c r="G219" s="5">
        <v>112</v>
      </c>
      <c r="H219" s="5">
        <v>20</v>
      </c>
      <c r="I219" s="6" t="s">
        <v>13</v>
      </c>
    </row>
    <row r="220" spans="1:9" ht="18" customHeight="1" x14ac:dyDescent="0.2">
      <c r="A220" s="3">
        <v>2021</v>
      </c>
      <c r="B220" s="3" t="s">
        <v>33</v>
      </c>
      <c r="C220" s="3" t="s">
        <v>24</v>
      </c>
      <c r="D220" s="7" t="s">
        <v>25</v>
      </c>
      <c r="E220" s="8">
        <v>78</v>
      </c>
      <c r="F220" s="8">
        <v>4577.2</v>
      </c>
      <c r="G220" s="8">
        <v>5126.4639999999999</v>
      </c>
      <c r="H220" s="5">
        <v>915.44</v>
      </c>
      <c r="I220" s="6" t="s">
        <v>13</v>
      </c>
    </row>
    <row r="221" spans="1:9" ht="18" customHeight="1" x14ac:dyDescent="0.2">
      <c r="A221" s="3">
        <v>2021</v>
      </c>
      <c r="B221" s="3" t="s">
        <v>33</v>
      </c>
      <c r="C221" s="3" t="s">
        <v>24</v>
      </c>
      <c r="D221" s="7" t="s">
        <v>26</v>
      </c>
      <c r="E221" s="8">
        <v>76</v>
      </c>
      <c r="F221" s="8">
        <v>4576.8999999999996</v>
      </c>
      <c r="G221" s="8">
        <v>5126.1279999999997</v>
      </c>
      <c r="H221" s="5">
        <v>915.38</v>
      </c>
      <c r="I221" s="6" t="s">
        <v>13</v>
      </c>
    </row>
    <row r="222" spans="1:9" ht="18" customHeight="1" x14ac:dyDescent="0.2">
      <c r="A222" s="3">
        <v>2021</v>
      </c>
      <c r="B222" s="3" t="s">
        <v>33</v>
      </c>
      <c r="C222" s="3" t="s">
        <v>24</v>
      </c>
      <c r="D222" s="7" t="s">
        <v>27</v>
      </c>
      <c r="E222" s="8">
        <v>46</v>
      </c>
      <c r="F222" s="8">
        <v>200</v>
      </c>
      <c r="G222" s="8">
        <v>224</v>
      </c>
      <c r="H222" s="5">
        <v>40</v>
      </c>
      <c r="I222" s="6" t="s">
        <v>13</v>
      </c>
    </row>
    <row r="223" spans="1:9" ht="18" customHeight="1" x14ac:dyDescent="0.2">
      <c r="A223" s="3">
        <v>2021</v>
      </c>
      <c r="B223" s="3" t="s">
        <v>33</v>
      </c>
      <c r="C223" s="3" t="s">
        <v>24</v>
      </c>
      <c r="D223" s="7" t="s">
        <v>28</v>
      </c>
      <c r="E223" s="8">
        <v>34</v>
      </c>
      <c r="F223" s="8">
        <v>4576.8</v>
      </c>
      <c r="G223" s="8">
        <v>5126.0160000000005</v>
      </c>
      <c r="H223" s="5">
        <v>915.36000000000013</v>
      </c>
      <c r="I223" s="6" t="s">
        <v>13</v>
      </c>
    </row>
    <row r="224" spans="1:9" ht="18" customHeight="1" x14ac:dyDescent="0.2">
      <c r="A224" s="3">
        <v>2021</v>
      </c>
      <c r="B224" s="3" t="s">
        <v>33</v>
      </c>
      <c r="C224" s="3" t="s">
        <v>15</v>
      </c>
      <c r="D224" s="4" t="s">
        <v>29</v>
      </c>
      <c r="E224" s="5">
        <v>7</v>
      </c>
      <c r="F224" s="5">
        <v>200</v>
      </c>
      <c r="G224" s="5">
        <v>224</v>
      </c>
      <c r="H224" s="5">
        <v>40</v>
      </c>
      <c r="I224" s="6" t="s">
        <v>13</v>
      </c>
    </row>
    <row r="225" spans="1:9" ht="18" customHeight="1" x14ac:dyDescent="0.2">
      <c r="A225" s="3">
        <v>2021</v>
      </c>
      <c r="B225" s="3" t="s">
        <v>33</v>
      </c>
      <c r="C225" s="3" t="s">
        <v>24</v>
      </c>
      <c r="D225" s="7" t="s">
        <v>31</v>
      </c>
      <c r="E225" s="8">
        <v>3</v>
      </c>
      <c r="F225" s="8">
        <v>4577.3</v>
      </c>
      <c r="G225" s="8">
        <v>5126.576</v>
      </c>
      <c r="H225" s="5">
        <v>915.46</v>
      </c>
      <c r="I225" s="6" t="s">
        <v>13</v>
      </c>
    </row>
    <row r="226" spans="1:9" ht="18" customHeight="1" x14ac:dyDescent="0.2">
      <c r="A226" s="3">
        <v>2021</v>
      </c>
      <c r="B226" s="3" t="s">
        <v>33</v>
      </c>
      <c r="C226" s="3" t="s">
        <v>30</v>
      </c>
      <c r="D226" s="7" t="s">
        <v>30</v>
      </c>
      <c r="E226" s="8">
        <v>2</v>
      </c>
      <c r="F226" s="8">
        <v>6600</v>
      </c>
      <c r="G226" s="8">
        <v>7392</v>
      </c>
      <c r="H226" s="5">
        <v>1320</v>
      </c>
      <c r="I226" s="6" t="s">
        <v>13</v>
      </c>
    </row>
    <row r="227" spans="1:9" ht="18" customHeight="1" x14ac:dyDescent="0.2">
      <c r="A227" s="3">
        <v>2021</v>
      </c>
      <c r="B227" s="3" t="s">
        <v>35</v>
      </c>
      <c r="C227" s="3" t="s">
        <v>11</v>
      </c>
      <c r="D227" s="4" t="s">
        <v>12</v>
      </c>
      <c r="E227" s="5">
        <v>3566</v>
      </c>
      <c r="F227" s="5">
        <v>4577.3</v>
      </c>
      <c r="G227" s="5">
        <v>5126.576</v>
      </c>
      <c r="H227" s="5">
        <v>915.46</v>
      </c>
      <c r="I227" s="6" t="s">
        <v>13</v>
      </c>
    </row>
    <row r="228" spans="1:9" ht="18" customHeight="1" x14ac:dyDescent="0.2">
      <c r="A228" s="3">
        <v>2021</v>
      </c>
      <c r="B228" s="3" t="s">
        <v>35</v>
      </c>
      <c r="C228" s="3" t="s">
        <v>11</v>
      </c>
      <c r="D228" s="4" t="s">
        <v>14</v>
      </c>
      <c r="E228" s="5">
        <v>2498</v>
      </c>
      <c r="F228" s="5">
        <v>8000</v>
      </c>
      <c r="G228" s="5">
        <v>8960</v>
      </c>
      <c r="H228" s="5">
        <v>1600</v>
      </c>
      <c r="I228" s="6" t="s">
        <v>13</v>
      </c>
    </row>
    <row r="229" spans="1:9" ht="18" customHeight="1" x14ac:dyDescent="0.2">
      <c r="A229" s="3">
        <v>2021</v>
      </c>
      <c r="B229" s="3" t="s">
        <v>35</v>
      </c>
      <c r="C229" s="3" t="s">
        <v>15</v>
      </c>
      <c r="D229" s="4" t="s">
        <v>16</v>
      </c>
      <c r="E229" s="5">
        <v>1245</v>
      </c>
      <c r="F229" s="5">
        <v>4577.2</v>
      </c>
      <c r="G229" s="5">
        <v>5126.4639999999999</v>
      </c>
      <c r="H229" s="5">
        <v>915.44</v>
      </c>
      <c r="I229" s="6" t="s">
        <v>13</v>
      </c>
    </row>
    <row r="230" spans="1:9" ht="18" customHeight="1" x14ac:dyDescent="0.2">
      <c r="A230" s="3">
        <v>2021</v>
      </c>
      <c r="B230" s="3" t="s">
        <v>35</v>
      </c>
      <c r="C230" s="3" t="s">
        <v>17</v>
      </c>
      <c r="D230" s="7" t="s">
        <v>18</v>
      </c>
      <c r="E230" s="8">
        <v>644</v>
      </c>
      <c r="F230" s="8">
        <v>5743.5</v>
      </c>
      <c r="G230" s="8">
        <v>6432.72</v>
      </c>
      <c r="H230" s="5">
        <v>1148.7</v>
      </c>
      <c r="I230" s="6" t="s">
        <v>13</v>
      </c>
    </row>
    <row r="231" spans="1:9" ht="18" customHeight="1" x14ac:dyDescent="0.2">
      <c r="A231" s="3">
        <v>2021</v>
      </c>
      <c r="B231" s="3" t="s">
        <v>35</v>
      </c>
      <c r="C231" s="3" t="s">
        <v>19</v>
      </c>
      <c r="D231" s="7" t="s">
        <v>20</v>
      </c>
      <c r="E231" s="8">
        <v>643</v>
      </c>
      <c r="F231" s="8">
        <v>7000</v>
      </c>
      <c r="G231" s="8">
        <v>7840</v>
      </c>
      <c r="H231" s="5">
        <v>1400</v>
      </c>
      <c r="I231" s="6" t="s">
        <v>13</v>
      </c>
    </row>
    <row r="232" spans="1:9" ht="18" customHeight="1" x14ac:dyDescent="0.2">
      <c r="A232" s="3">
        <v>2021</v>
      </c>
      <c r="B232" s="3" t="s">
        <v>35</v>
      </c>
      <c r="C232" s="3" t="s">
        <v>17</v>
      </c>
      <c r="D232" s="7" t="s">
        <v>21</v>
      </c>
      <c r="E232" s="8">
        <v>455</v>
      </c>
      <c r="F232" s="8">
        <v>4578.6000000000004</v>
      </c>
      <c r="G232" s="8">
        <v>5128.0320000000002</v>
      </c>
      <c r="H232" s="5">
        <v>915.72000000000014</v>
      </c>
      <c r="I232" s="6" t="s">
        <v>13</v>
      </c>
    </row>
    <row r="233" spans="1:9" ht="18" customHeight="1" x14ac:dyDescent="0.2">
      <c r="A233" s="3">
        <v>2021</v>
      </c>
      <c r="B233" s="3" t="s">
        <v>35</v>
      </c>
      <c r="C233" s="3" t="s">
        <v>19</v>
      </c>
      <c r="D233" s="7" t="s">
        <v>22</v>
      </c>
      <c r="E233" s="9">
        <v>345</v>
      </c>
      <c r="F233" s="9">
        <v>7000</v>
      </c>
      <c r="G233" s="9">
        <v>7840</v>
      </c>
      <c r="H233" s="5">
        <v>1400</v>
      </c>
      <c r="I233" s="6" t="s">
        <v>13</v>
      </c>
    </row>
    <row r="234" spans="1:9" ht="18" customHeight="1" x14ac:dyDescent="0.2">
      <c r="A234" s="3">
        <v>2021</v>
      </c>
      <c r="B234" s="3" t="s">
        <v>35</v>
      </c>
      <c r="C234" s="3" t="s">
        <v>15</v>
      </c>
      <c r="D234" s="4" t="s">
        <v>23</v>
      </c>
      <c r="E234" s="5">
        <v>122</v>
      </c>
      <c r="F234" s="5">
        <v>100</v>
      </c>
      <c r="G234" s="5">
        <v>112</v>
      </c>
      <c r="H234" s="5">
        <v>20</v>
      </c>
      <c r="I234" s="6" t="s">
        <v>13</v>
      </c>
    </row>
    <row r="235" spans="1:9" ht="18" customHeight="1" x14ac:dyDescent="0.2">
      <c r="A235" s="3">
        <v>2021</v>
      </c>
      <c r="B235" s="3" t="s">
        <v>35</v>
      </c>
      <c r="C235" s="3" t="s">
        <v>24</v>
      </c>
      <c r="D235" s="7" t="s">
        <v>25</v>
      </c>
      <c r="E235" s="8">
        <v>78</v>
      </c>
      <c r="F235" s="8">
        <v>4577.2</v>
      </c>
      <c r="G235" s="8">
        <v>5126.4639999999999</v>
      </c>
      <c r="H235" s="5">
        <v>915.44</v>
      </c>
      <c r="I235" s="6" t="s">
        <v>13</v>
      </c>
    </row>
    <row r="236" spans="1:9" ht="18" customHeight="1" x14ac:dyDescent="0.2">
      <c r="A236" s="3">
        <v>2021</v>
      </c>
      <c r="B236" s="3" t="s">
        <v>35</v>
      </c>
      <c r="C236" s="3" t="s">
        <v>24</v>
      </c>
      <c r="D236" s="7" t="s">
        <v>26</v>
      </c>
      <c r="E236" s="8">
        <v>76</v>
      </c>
      <c r="F236" s="8">
        <v>4576.8999999999996</v>
      </c>
      <c r="G236" s="8">
        <v>5126.1279999999997</v>
      </c>
      <c r="H236" s="5">
        <v>915.38</v>
      </c>
      <c r="I236" s="6" t="s">
        <v>13</v>
      </c>
    </row>
    <row r="237" spans="1:9" ht="18" customHeight="1" x14ac:dyDescent="0.2">
      <c r="A237" s="3">
        <v>2021</v>
      </c>
      <c r="B237" s="3" t="s">
        <v>35</v>
      </c>
      <c r="C237" s="3" t="s">
        <v>24</v>
      </c>
      <c r="D237" s="7" t="s">
        <v>27</v>
      </c>
      <c r="E237" s="8">
        <v>46</v>
      </c>
      <c r="F237" s="8">
        <v>200</v>
      </c>
      <c r="G237" s="8">
        <v>224</v>
      </c>
      <c r="H237" s="5">
        <v>40</v>
      </c>
      <c r="I237" s="6" t="s">
        <v>13</v>
      </c>
    </row>
    <row r="238" spans="1:9" ht="18" customHeight="1" x14ac:dyDescent="0.2">
      <c r="A238" s="3">
        <v>2021</v>
      </c>
      <c r="B238" s="3" t="s">
        <v>35</v>
      </c>
      <c r="C238" s="3" t="s">
        <v>24</v>
      </c>
      <c r="D238" s="7" t="s">
        <v>28</v>
      </c>
      <c r="E238" s="8">
        <v>34</v>
      </c>
      <c r="F238" s="8">
        <v>4576.8</v>
      </c>
      <c r="G238" s="8">
        <v>5126.0160000000005</v>
      </c>
      <c r="H238" s="5">
        <v>915.36000000000013</v>
      </c>
      <c r="I238" s="6" t="s">
        <v>13</v>
      </c>
    </row>
    <row r="239" spans="1:9" ht="18" customHeight="1" x14ac:dyDescent="0.2">
      <c r="A239" s="3">
        <v>2021</v>
      </c>
      <c r="B239" s="3" t="s">
        <v>35</v>
      </c>
      <c r="C239" s="3" t="s">
        <v>15</v>
      </c>
      <c r="D239" s="4" t="s">
        <v>29</v>
      </c>
      <c r="E239" s="5">
        <v>7</v>
      </c>
      <c r="F239" s="5">
        <v>200</v>
      </c>
      <c r="G239" s="5">
        <v>224</v>
      </c>
      <c r="H239" s="5">
        <v>40</v>
      </c>
      <c r="I239" s="6" t="s">
        <v>13</v>
      </c>
    </row>
    <row r="240" spans="1:9" ht="18" customHeight="1" x14ac:dyDescent="0.2">
      <c r="A240" s="3">
        <v>2021</v>
      </c>
      <c r="B240" s="3" t="s">
        <v>35</v>
      </c>
      <c r="C240" s="3" t="s">
        <v>24</v>
      </c>
      <c r="D240" s="7" t="s">
        <v>31</v>
      </c>
      <c r="E240" s="8">
        <v>3</v>
      </c>
      <c r="F240" s="8">
        <v>4577.3</v>
      </c>
      <c r="G240" s="8">
        <v>5126.576</v>
      </c>
      <c r="H240" s="5">
        <v>915.46</v>
      </c>
      <c r="I240" s="6" t="s">
        <v>13</v>
      </c>
    </row>
    <row r="241" spans="1:9" ht="18" customHeight="1" x14ac:dyDescent="0.2">
      <c r="A241" s="3">
        <v>2021</v>
      </c>
      <c r="B241" s="3" t="s">
        <v>35</v>
      </c>
      <c r="C241" s="3" t="s">
        <v>30</v>
      </c>
      <c r="D241" s="7" t="s">
        <v>30</v>
      </c>
      <c r="E241" s="8">
        <v>2</v>
      </c>
      <c r="F241" s="8">
        <v>7920</v>
      </c>
      <c r="G241" s="8">
        <v>10296</v>
      </c>
      <c r="H241" s="5">
        <v>1584</v>
      </c>
      <c r="I241" s="6" t="s">
        <v>13</v>
      </c>
    </row>
    <row r="242" spans="1:9" ht="18" customHeight="1" x14ac:dyDescent="0.2">
      <c r="A242" s="3">
        <v>2021</v>
      </c>
      <c r="B242" s="3" t="s">
        <v>36</v>
      </c>
      <c r="C242" s="3" t="s">
        <v>11</v>
      </c>
      <c r="D242" s="4" t="s">
        <v>12</v>
      </c>
      <c r="E242" s="5">
        <v>3566</v>
      </c>
      <c r="F242" s="5">
        <v>5492.76</v>
      </c>
      <c r="G242" s="5">
        <v>7140.5879999999997</v>
      </c>
      <c r="H242" s="5">
        <v>1098.5520000000001</v>
      </c>
      <c r="I242" s="6" t="s">
        <v>13</v>
      </c>
    </row>
    <row r="243" spans="1:9" ht="18" customHeight="1" x14ac:dyDescent="0.2">
      <c r="A243" s="3">
        <v>2021</v>
      </c>
      <c r="B243" s="3" t="s">
        <v>36</v>
      </c>
      <c r="C243" s="3" t="s">
        <v>11</v>
      </c>
      <c r="D243" s="4" t="s">
        <v>14</v>
      </c>
      <c r="E243" s="5">
        <v>2498</v>
      </c>
      <c r="F243" s="5">
        <v>9600</v>
      </c>
      <c r="G243" s="5">
        <v>12480</v>
      </c>
      <c r="H243" s="5">
        <v>1920</v>
      </c>
      <c r="I243" s="6" t="s">
        <v>13</v>
      </c>
    </row>
    <row r="244" spans="1:9" ht="18" customHeight="1" x14ac:dyDescent="0.2">
      <c r="A244" s="3">
        <v>2021</v>
      </c>
      <c r="B244" s="3" t="s">
        <v>36</v>
      </c>
      <c r="C244" s="3" t="s">
        <v>15</v>
      </c>
      <c r="D244" s="4" t="s">
        <v>16</v>
      </c>
      <c r="E244" s="5">
        <v>1245</v>
      </c>
      <c r="F244" s="5">
        <v>5492.6399999999994</v>
      </c>
      <c r="G244" s="5">
        <v>7140.4319999999989</v>
      </c>
      <c r="H244" s="5">
        <v>1098.528</v>
      </c>
      <c r="I244" s="6" t="s">
        <v>13</v>
      </c>
    </row>
    <row r="245" spans="1:9" ht="18" customHeight="1" x14ac:dyDescent="0.2">
      <c r="A245" s="3">
        <v>2021</v>
      </c>
      <c r="B245" s="3" t="s">
        <v>36</v>
      </c>
      <c r="C245" s="3" t="s">
        <v>17</v>
      </c>
      <c r="D245" s="7" t="s">
        <v>18</v>
      </c>
      <c r="E245" s="8">
        <v>644</v>
      </c>
      <c r="F245" s="8">
        <v>6892.2</v>
      </c>
      <c r="G245" s="8">
        <v>8959.86</v>
      </c>
      <c r="H245" s="5">
        <v>1378.44</v>
      </c>
      <c r="I245" s="6" t="s">
        <v>13</v>
      </c>
    </row>
    <row r="246" spans="1:9" ht="18" customHeight="1" x14ac:dyDescent="0.2">
      <c r="A246" s="3">
        <v>2021</v>
      </c>
      <c r="B246" s="3" t="s">
        <v>36</v>
      </c>
      <c r="C246" s="3" t="s">
        <v>19</v>
      </c>
      <c r="D246" s="7" t="s">
        <v>20</v>
      </c>
      <c r="E246" s="8">
        <v>643</v>
      </c>
      <c r="F246" s="8">
        <v>8400</v>
      </c>
      <c r="G246" s="8">
        <v>10920</v>
      </c>
      <c r="H246" s="5">
        <v>1680</v>
      </c>
      <c r="I246" s="6" t="s">
        <v>13</v>
      </c>
    </row>
    <row r="247" spans="1:9" ht="18" customHeight="1" x14ac:dyDescent="0.2">
      <c r="A247" s="3">
        <v>2021</v>
      </c>
      <c r="B247" s="3" t="s">
        <v>36</v>
      </c>
      <c r="C247" s="3" t="s">
        <v>17</v>
      </c>
      <c r="D247" s="7" t="s">
        <v>21</v>
      </c>
      <c r="E247" s="8">
        <v>455</v>
      </c>
      <c r="F247" s="8">
        <v>5494.3200000000006</v>
      </c>
      <c r="G247" s="8">
        <v>7142.6160000000009</v>
      </c>
      <c r="H247" s="5">
        <v>1098.8640000000003</v>
      </c>
      <c r="I247" s="6" t="s">
        <v>13</v>
      </c>
    </row>
    <row r="248" spans="1:9" ht="18" customHeight="1" x14ac:dyDescent="0.2">
      <c r="A248" s="3">
        <v>2021</v>
      </c>
      <c r="B248" s="3" t="s">
        <v>36</v>
      </c>
      <c r="C248" s="3" t="s">
        <v>19</v>
      </c>
      <c r="D248" s="7" t="s">
        <v>22</v>
      </c>
      <c r="E248" s="9">
        <v>345</v>
      </c>
      <c r="F248" s="9">
        <v>8400</v>
      </c>
      <c r="G248" s="9">
        <v>10920</v>
      </c>
      <c r="H248" s="5">
        <v>1680</v>
      </c>
      <c r="I248" s="6" t="s">
        <v>13</v>
      </c>
    </row>
    <row r="249" spans="1:9" ht="18" customHeight="1" x14ac:dyDescent="0.2">
      <c r="A249" s="3">
        <v>2021</v>
      </c>
      <c r="B249" s="3" t="s">
        <v>36</v>
      </c>
      <c r="C249" s="3" t="s">
        <v>15</v>
      </c>
      <c r="D249" s="4" t="s">
        <v>23</v>
      </c>
      <c r="E249" s="5">
        <v>122</v>
      </c>
      <c r="F249" s="5">
        <v>120</v>
      </c>
      <c r="G249" s="5">
        <v>156</v>
      </c>
      <c r="H249" s="5">
        <v>24</v>
      </c>
      <c r="I249" s="6" t="s">
        <v>13</v>
      </c>
    </row>
    <row r="250" spans="1:9" ht="18" customHeight="1" x14ac:dyDescent="0.2">
      <c r="A250" s="3">
        <v>2021</v>
      </c>
      <c r="B250" s="3" t="s">
        <v>36</v>
      </c>
      <c r="C250" s="3" t="s">
        <v>24</v>
      </c>
      <c r="D250" s="7" t="s">
        <v>25</v>
      </c>
      <c r="E250" s="8">
        <v>78</v>
      </c>
      <c r="F250" s="8">
        <v>4577.2</v>
      </c>
      <c r="G250" s="8">
        <v>5126.4639999999999</v>
      </c>
      <c r="H250" s="5">
        <v>915.44</v>
      </c>
      <c r="I250" s="6" t="s">
        <v>13</v>
      </c>
    </row>
    <row r="251" spans="1:9" ht="18" customHeight="1" x14ac:dyDescent="0.2">
      <c r="A251" s="3">
        <v>2021</v>
      </c>
      <c r="B251" s="3" t="s">
        <v>36</v>
      </c>
      <c r="C251" s="3" t="s">
        <v>24</v>
      </c>
      <c r="D251" s="7" t="s">
        <v>26</v>
      </c>
      <c r="E251" s="8">
        <v>76</v>
      </c>
      <c r="F251" s="8">
        <v>4576.8999999999996</v>
      </c>
      <c r="G251" s="8">
        <v>5126.1279999999997</v>
      </c>
      <c r="H251" s="5">
        <v>915.38</v>
      </c>
      <c r="I251" s="6" t="s">
        <v>13</v>
      </c>
    </row>
    <row r="252" spans="1:9" ht="18" customHeight="1" x14ac:dyDescent="0.2">
      <c r="A252" s="3">
        <v>2021</v>
      </c>
      <c r="B252" s="3" t="s">
        <v>36</v>
      </c>
      <c r="C252" s="3" t="s">
        <v>24</v>
      </c>
      <c r="D252" s="7" t="s">
        <v>27</v>
      </c>
      <c r="E252" s="8">
        <v>46</v>
      </c>
      <c r="F252" s="8">
        <v>200</v>
      </c>
      <c r="G252" s="8">
        <v>224</v>
      </c>
      <c r="H252" s="5">
        <v>40</v>
      </c>
      <c r="I252" s="6" t="s">
        <v>13</v>
      </c>
    </row>
    <row r="253" spans="1:9" ht="18" customHeight="1" x14ac:dyDescent="0.2">
      <c r="A253" s="3">
        <v>2021</v>
      </c>
      <c r="B253" s="3" t="s">
        <v>36</v>
      </c>
      <c r="C253" s="3" t="s">
        <v>24</v>
      </c>
      <c r="D253" s="7" t="s">
        <v>28</v>
      </c>
      <c r="E253" s="8">
        <v>34</v>
      </c>
      <c r="F253" s="8">
        <v>4576.8</v>
      </c>
      <c r="G253" s="8">
        <v>5126.0160000000005</v>
      </c>
      <c r="H253" s="5">
        <v>915.36000000000013</v>
      </c>
      <c r="I253" s="6" t="s">
        <v>13</v>
      </c>
    </row>
    <row r="254" spans="1:9" ht="18" customHeight="1" x14ac:dyDescent="0.2">
      <c r="A254" s="3">
        <v>2021</v>
      </c>
      <c r="B254" s="3" t="s">
        <v>36</v>
      </c>
      <c r="C254" s="3" t="s">
        <v>15</v>
      </c>
      <c r="D254" s="4" t="s">
        <v>29</v>
      </c>
      <c r="E254" s="5">
        <v>7</v>
      </c>
      <c r="F254" s="5">
        <v>200</v>
      </c>
      <c r="G254" s="5">
        <v>224</v>
      </c>
      <c r="H254" s="5">
        <v>40</v>
      </c>
      <c r="I254" s="6" t="s">
        <v>13</v>
      </c>
    </row>
    <row r="255" spans="1:9" ht="18" customHeight="1" x14ac:dyDescent="0.2">
      <c r="A255" s="3">
        <v>2021</v>
      </c>
      <c r="B255" s="3" t="s">
        <v>36</v>
      </c>
      <c r="C255" s="3" t="s">
        <v>24</v>
      </c>
      <c r="D255" s="7" t="s">
        <v>31</v>
      </c>
      <c r="E255" s="8">
        <v>3</v>
      </c>
      <c r="F255" s="8">
        <v>4577.3</v>
      </c>
      <c r="G255" s="8">
        <v>5126.576</v>
      </c>
      <c r="H255" s="5">
        <v>915.46</v>
      </c>
      <c r="I255" s="6" t="s">
        <v>13</v>
      </c>
    </row>
    <row r="256" spans="1:9" ht="18" customHeight="1" x14ac:dyDescent="0.2">
      <c r="A256" s="3">
        <v>2021</v>
      </c>
      <c r="B256" s="3" t="s">
        <v>36</v>
      </c>
      <c r="C256" s="3" t="s">
        <v>30</v>
      </c>
      <c r="D256" s="7" t="s">
        <v>30</v>
      </c>
      <c r="E256" s="8">
        <v>2</v>
      </c>
      <c r="F256" s="8">
        <v>6600</v>
      </c>
      <c r="G256" s="8">
        <v>7392</v>
      </c>
      <c r="H256" s="5">
        <v>1320</v>
      </c>
      <c r="I256" s="6" t="s">
        <v>13</v>
      </c>
    </row>
    <row r="257" spans="1:9" ht="18" customHeight="1" x14ac:dyDescent="0.2">
      <c r="A257" s="3">
        <v>2021</v>
      </c>
      <c r="B257" s="3" t="s">
        <v>37</v>
      </c>
      <c r="C257" s="3" t="s">
        <v>11</v>
      </c>
      <c r="D257" s="4" t="s">
        <v>12</v>
      </c>
      <c r="E257" s="5">
        <v>3566</v>
      </c>
      <c r="F257" s="5">
        <v>4577.3</v>
      </c>
      <c r="G257" s="5">
        <v>5126.576</v>
      </c>
      <c r="H257" s="5">
        <v>915.46</v>
      </c>
      <c r="I257" s="6" t="s">
        <v>13</v>
      </c>
    </row>
    <row r="258" spans="1:9" ht="18" customHeight="1" x14ac:dyDescent="0.2">
      <c r="A258" s="3">
        <v>2021</v>
      </c>
      <c r="B258" s="3" t="s">
        <v>37</v>
      </c>
      <c r="C258" s="3" t="s">
        <v>11</v>
      </c>
      <c r="D258" s="4" t="s">
        <v>14</v>
      </c>
      <c r="E258" s="5">
        <v>2498</v>
      </c>
      <c r="F258" s="5">
        <v>8000</v>
      </c>
      <c r="G258" s="5">
        <v>8960</v>
      </c>
      <c r="H258" s="5">
        <v>1600</v>
      </c>
      <c r="I258" s="6" t="s">
        <v>13</v>
      </c>
    </row>
    <row r="259" spans="1:9" ht="18" customHeight="1" x14ac:dyDescent="0.2">
      <c r="A259" s="3">
        <v>2021</v>
      </c>
      <c r="B259" s="3" t="s">
        <v>37</v>
      </c>
      <c r="C259" s="3" t="s">
        <v>15</v>
      </c>
      <c r="D259" s="4" t="s">
        <v>16</v>
      </c>
      <c r="E259" s="5">
        <v>1245</v>
      </c>
      <c r="F259" s="5">
        <v>4577.2</v>
      </c>
      <c r="G259" s="5">
        <v>5126.4639999999999</v>
      </c>
      <c r="H259" s="5">
        <v>915.44</v>
      </c>
      <c r="I259" s="6" t="s">
        <v>13</v>
      </c>
    </row>
    <row r="260" spans="1:9" ht="18" customHeight="1" x14ac:dyDescent="0.2">
      <c r="A260" s="3">
        <v>2021</v>
      </c>
      <c r="B260" s="3" t="s">
        <v>37</v>
      </c>
      <c r="C260" s="3" t="s">
        <v>17</v>
      </c>
      <c r="D260" s="7" t="s">
        <v>18</v>
      </c>
      <c r="E260" s="8">
        <v>644</v>
      </c>
      <c r="F260" s="8">
        <v>5743.5</v>
      </c>
      <c r="G260" s="8">
        <v>6432.72</v>
      </c>
      <c r="H260" s="5">
        <v>1148.7</v>
      </c>
      <c r="I260" s="6" t="s">
        <v>13</v>
      </c>
    </row>
    <row r="261" spans="1:9" ht="18" customHeight="1" x14ac:dyDescent="0.2">
      <c r="A261" s="3">
        <v>2021</v>
      </c>
      <c r="B261" s="3" t="s">
        <v>37</v>
      </c>
      <c r="C261" s="3" t="s">
        <v>19</v>
      </c>
      <c r="D261" s="7" t="s">
        <v>20</v>
      </c>
      <c r="E261" s="8">
        <v>643</v>
      </c>
      <c r="F261" s="8">
        <v>7000</v>
      </c>
      <c r="G261" s="8">
        <v>7840</v>
      </c>
      <c r="H261" s="5">
        <v>1400</v>
      </c>
      <c r="I261" s="6" t="s">
        <v>13</v>
      </c>
    </row>
    <row r="262" spans="1:9" ht="18" customHeight="1" x14ac:dyDescent="0.2">
      <c r="A262" s="3">
        <v>2021</v>
      </c>
      <c r="B262" s="3" t="s">
        <v>37</v>
      </c>
      <c r="C262" s="3" t="s">
        <v>17</v>
      </c>
      <c r="D262" s="7" t="s">
        <v>21</v>
      </c>
      <c r="E262" s="8">
        <v>455</v>
      </c>
      <c r="F262" s="8">
        <v>4578.6000000000004</v>
      </c>
      <c r="G262" s="8">
        <v>5128.0320000000002</v>
      </c>
      <c r="H262" s="5">
        <v>915.72000000000014</v>
      </c>
      <c r="I262" s="6" t="s">
        <v>13</v>
      </c>
    </row>
    <row r="263" spans="1:9" ht="18" customHeight="1" x14ac:dyDescent="0.2">
      <c r="A263" s="3">
        <v>2021</v>
      </c>
      <c r="B263" s="3" t="s">
        <v>37</v>
      </c>
      <c r="C263" s="3" t="s">
        <v>19</v>
      </c>
      <c r="D263" s="7" t="s">
        <v>22</v>
      </c>
      <c r="E263" s="9">
        <v>345</v>
      </c>
      <c r="F263" s="9">
        <v>7000</v>
      </c>
      <c r="G263" s="9">
        <v>7840</v>
      </c>
      <c r="H263" s="5">
        <v>1400</v>
      </c>
      <c r="I263" s="6" t="s">
        <v>13</v>
      </c>
    </row>
    <row r="264" spans="1:9" ht="18" customHeight="1" x14ac:dyDescent="0.2">
      <c r="A264" s="3">
        <v>2021</v>
      </c>
      <c r="B264" s="3" t="s">
        <v>37</v>
      </c>
      <c r="C264" s="3" t="s">
        <v>15</v>
      </c>
      <c r="D264" s="4" t="s">
        <v>23</v>
      </c>
      <c r="E264" s="5">
        <v>122</v>
      </c>
      <c r="F264" s="5">
        <v>100</v>
      </c>
      <c r="G264" s="5">
        <v>112</v>
      </c>
      <c r="H264" s="5">
        <v>20</v>
      </c>
      <c r="I264" s="6" t="s">
        <v>13</v>
      </c>
    </row>
    <row r="265" spans="1:9" ht="18" customHeight="1" x14ac:dyDescent="0.2">
      <c r="A265" s="3">
        <v>2021</v>
      </c>
      <c r="B265" s="3" t="s">
        <v>37</v>
      </c>
      <c r="C265" s="3" t="s">
        <v>24</v>
      </c>
      <c r="D265" s="7" t="s">
        <v>25</v>
      </c>
      <c r="E265" s="8">
        <v>78</v>
      </c>
      <c r="F265" s="8">
        <v>4577.2</v>
      </c>
      <c r="G265" s="8">
        <v>5126.4639999999999</v>
      </c>
      <c r="H265" s="5">
        <v>915.44</v>
      </c>
      <c r="I265" s="6" t="s">
        <v>13</v>
      </c>
    </row>
    <row r="266" spans="1:9" ht="18" customHeight="1" x14ac:dyDescent="0.2">
      <c r="A266" s="3">
        <v>2021</v>
      </c>
      <c r="B266" s="3" t="s">
        <v>37</v>
      </c>
      <c r="C266" s="3" t="s">
        <v>24</v>
      </c>
      <c r="D266" s="7" t="s">
        <v>26</v>
      </c>
      <c r="E266" s="8">
        <v>5034.5899999999992</v>
      </c>
      <c r="F266" s="8">
        <v>4576.8999999999996</v>
      </c>
      <c r="G266" s="8">
        <v>5126.1279999999997</v>
      </c>
      <c r="H266" s="5">
        <v>915.38</v>
      </c>
      <c r="I266" s="6" t="s">
        <v>13</v>
      </c>
    </row>
    <row r="267" spans="1:9" ht="18" customHeight="1" x14ac:dyDescent="0.2">
      <c r="A267" s="3">
        <v>2021</v>
      </c>
      <c r="B267" s="3" t="s">
        <v>37</v>
      </c>
      <c r="C267" s="3" t="s">
        <v>24</v>
      </c>
      <c r="D267" s="7" t="s">
        <v>27</v>
      </c>
      <c r="E267" s="8">
        <v>220</v>
      </c>
      <c r="F267" s="8">
        <v>200</v>
      </c>
      <c r="G267" s="8">
        <v>224</v>
      </c>
      <c r="H267" s="5">
        <v>40</v>
      </c>
      <c r="I267" s="6" t="s">
        <v>13</v>
      </c>
    </row>
    <row r="268" spans="1:9" ht="18" customHeight="1" x14ac:dyDescent="0.2">
      <c r="A268" s="3">
        <v>2021</v>
      </c>
      <c r="B268" s="3" t="s">
        <v>37</v>
      </c>
      <c r="C268" s="3" t="s">
        <v>24</v>
      </c>
      <c r="D268" s="7" t="s">
        <v>28</v>
      </c>
      <c r="E268" s="8">
        <v>5034.4800000000005</v>
      </c>
      <c r="F268" s="8">
        <v>4576.8</v>
      </c>
      <c r="G268" s="8">
        <v>5126.0160000000005</v>
      </c>
      <c r="H268" s="5">
        <v>915.36000000000013</v>
      </c>
      <c r="I268" s="6" t="s">
        <v>13</v>
      </c>
    </row>
    <row r="269" spans="1:9" ht="18" customHeight="1" x14ac:dyDescent="0.2">
      <c r="A269" s="3">
        <v>2021</v>
      </c>
      <c r="B269" s="3" t="s">
        <v>37</v>
      </c>
      <c r="C269" s="3" t="s">
        <v>15</v>
      </c>
      <c r="D269" s="4" t="s">
        <v>29</v>
      </c>
      <c r="E269" s="5">
        <v>220</v>
      </c>
      <c r="F269" s="5">
        <v>200</v>
      </c>
      <c r="G269" s="5">
        <v>224</v>
      </c>
      <c r="H269" s="5">
        <v>40</v>
      </c>
      <c r="I269" s="6" t="s">
        <v>13</v>
      </c>
    </row>
    <row r="270" spans="1:9" ht="18" customHeight="1" x14ac:dyDescent="0.2">
      <c r="A270" s="3">
        <v>2021</v>
      </c>
      <c r="B270" s="3" t="s">
        <v>37</v>
      </c>
      <c r="C270" s="3" t="s">
        <v>30</v>
      </c>
      <c r="D270" s="7" t="s">
        <v>30</v>
      </c>
      <c r="E270" s="8">
        <v>7260</v>
      </c>
      <c r="F270" s="8">
        <v>6600</v>
      </c>
      <c r="G270" s="8">
        <v>7392</v>
      </c>
      <c r="H270" s="5">
        <v>1320</v>
      </c>
      <c r="I270" s="6" t="s">
        <v>13</v>
      </c>
    </row>
    <row r="271" spans="1:9" ht="18" customHeight="1" x14ac:dyDescent="0.2">
      <c r="A271" s="3">
        <v>2021</v>
      </c>
      <c r="B271" s="3" t="s">
        <v>37</v>
      </c>
      <c r="C271" s="3" t="s">
        <v>24</v>
      </c>
      <c r="D271" s="7" t="s">
        <v>31</v>
      </c>
      <c r="E271" s="8">
        <v>5035.0300000000007</v>
      </c>
      <c r="F271" s="8">
        <v>4577.3</v>
      </c>
      <c r="G271" s="8">
        <v>5126.576</v>
      </c>
      <c r="H271" s="5">
        <v>915.46</v>
      </c>
      <c r="I271" s="6" t="s">
        <v>13</v>
      </c>
    </row>
    <row r="272" spans="1:9" ht="18" customHeight="1" x14ac:dyDescent="0.2">
      <c r="A272" s="3">
        <v>2021</v>
      </c>
      <c r="B272" s="3" t="s">
        <v>38</v>
      </c>
      <c r="C272" s="3" t="s">
        <v>11</v>
      </c>
      <c r="D272" s="4" t="s">
        <v>12</v>
      </c>
      <c r="E272" s="5">
        <v>5035.0300000000007</v>
      </c>
      <c r="F272" s="5">
        <v>4577.3</v>
      </c>
      <c r="G272" s="5">
        <v>5126.576</v>
      </c>
      <c r="H272" s="5">
        <v>915.46</v>
      </c>
      <c r="I272" s="6" t="s">
        <v>13</v>
      </c>
    </row>
    <row r="273" spans="1:9" ht="18" customHeight="1" x14ac:dyDescent="0.2">
      <c r="A273" s="3">
        <v>2021</v>
      </c>
      <c r="B273" s="3" t="s">
        <v>38</v>
      </c>
      <c r="C273" s="3" t="s">
        <v>11</v>
      </c>
      <c r="D273" s="4" t="s">
        <v>14</v>
      </c>
      <c r="E273" s="5">
        <v>8800</v>
      </c>
      <c r="F273" s="5">
        <v>8000</v>
      </c>
      <c r="G273" s="5">
        <v>8960</v>
      </c>
      <c r="H273" s="5">
        <v>1600</v>
      </c>
      <c r="I273" s="6" t="s">
        <v>13</v>
      </c>
    </row>
    <row r="274" spans="1:9" ht="18" customHeight="1" x14ac:dyDescent="0.2">
      <c r="A274" s="3">
        <v>2021</v>
      </c>
      <c r="B274" s="3" t="s">
        <v>38</v>
      </c>
      <c r="C274" s="3" t="s">
        <v>15</v>
      </c>
      <c r="D274" s="4" t="s">
        <v>16</v>
      </c>
      <c r="E274" s="5">
        <v>5034.92</v>
      </c>
      <c r="F274" s="5">
        <v>4577.2</v>
      </c>
      <c r="G274" s="5">
        <v>5126.4639999999999</v>
      </c>
      <c r="H274" s="5">
        <v>915.44</v>
      </c>
      <c r="I274" s="6" t="s">
        <v>13</v>
      </c>
    </row>
    <row r="275" spans="1:9" ht="18" customHeight="1" x14ac:dyDescent="0.2">
      <c r="A275" s="3">
        <v>2021</v>
      </c>
      <c r="B275" s="3" t="s">
        <v>38</v>
      </c>
      <c r="C275" s="3" t="s">
        <v>17</v>
      </c>
      <c r="D275" s="7" t="s">
        <v>18</v>
      </c>
      <c r="E275" s="8">
        <v>644</v>
      </c>
      <c r="F275" s="8">
        <v>5743.5</v>
      </c>
      <c r="G275" s="8">
        <v>6432.72</v>
      </c>
      <c r="H275" s="5">
        <v>1148.7</v>
      </c>
      <c r="I275" s="6" t="s">
        <v>13</v>
      </c>
    </row>
    <row r="276" spans="1:9" ht="18" customHeight="1" x14ac:dyDescent="0.2">
      <c r="A276" s="3">
        <v>2021</v>
      </c>
      <c r="B276" s="3" t="s">
        <v>38</v>
      </c>
      <c r="C276" s="3" t="s">
        <v>19</v>
      </c>
      <c r="D276" s="7" t="s">
        <v>20</v>
      </c>
      <c r="E276" s="8">
        <v>643</v>
      </c>
      <c r="F276" s="8">
        <v>7000</v>
      </c>
      <c r="G276" s="8">
        <v>7840</v>
      </c>
      <c r="H276" s="5">
        <v>1400</v>
      </c>
      <c r="I276" s="6" t="s">
        <v>13</v>
      </c>
    </row>
    <row r="277" spans="1:9" ht="18" customHeight="1" x14ac:dyDescent="0.2">
      <c r="A277" s="3">
        <v>2021</v>
      </c>
      <c r="B277" s="3" t="s">
        <v>38</v>
      </c>
      <c r="C277" s="3" t="s">
        <v>17</v>
      </c>
      <c r="D277" s="7" t="s">
        <v>21</v>
      </c>
      <c r="E277" s="8">
        <v>455</v>
      </c>
      <c r="F277" s="8">
        <v>4578.6000000000004</v>
      </c>
      <c r="G277" s="8">
        <v>5128.0320000000002</v>
      </c>
      <c r="H277" s="5">
        <v>915.72000000000014</v>
      </c>
      <c r="I277" s="6" t="s">
        <v>13</v>
      </c>
    </row>
    <row r="278" spans="1:9" ht="18" customHeight="1" x14ac:dyDescent="0.2">
      <c r="A278" s="3">
        <v>2021</v>
      </c>
      <c r="B278" s="3" t="s">
        <v>38</v>
      </c>
      <c r="C278" s="3" t="s">
        <v>19</v>
      </c>
      <c r="D278" s="7" t="s">
        <v>22</v>
      </c>
      <c r="E278" s="9">
        <v>345</v>
      </c>
      <c r="F278" s="9">
        <v>7000</v>
      </c>
      <c r="G278" s="9">
        <v>7840</v>
      </c>
      <c r="H278" s="5">
        <v>1400</v>
      </c>
      <c r="I278" s="6" t="s">
        <v>13</v>
      </c>
    </row>
    <row r="279" spans="1:9" ht="18" customHeight="1" x14ac:dyDescent="0.2">
      <c r="A279" s="3">
        <v>2021</v>
      </c>
      <c r="B279" s="3" t="s">
        <v>38</v>
      </c>
      <c r="C279" s="3" t="s">
        <v>15</v>
      </c>
      <c r="D279" s="4" t="s">
        <v>23</v>
      </c>
      <c r="E279" s="5">
        <v>122</v>
      </c>
      <c r="F279" s="5">
        <v>100</v>
      </c>
      <c r="G279" s="5">
        <v>112</v>
      </c>
      <c r="H279" s="5">
        <v>20</v>
      </c>
      <c r="I279" s="6" t="s">
        <v>13</v>
      </c>
    </row>
    <row r="280" spans="1:9" ht="18" customHeight="1" x14ac:dyDescent="0.2">
      <c r="A280" s="3">
        <v>2021</v>
      </c>
      <c r="B280" s="3" t="s">
        <v>38</v>
      </c>
      <c r="C280" s="3" t="s">
        <v>24</v>
      </c>
      <c r="D280" s="7" t="s">
        <v>25</v>
      </c>
      <c r="E280" s="8">
        <v>78</v>
      </c>
      <c r="F280" s="8">
        <v>4577.2</v>
      </c>
      <c r="G280" s="8">
        <v>5126.4639999999999</v>
      </c>
      <c r="H280" s="5">
        <v>915.44</v>
      </c>
      <c r="I280" s="6" t="s">
        <v>13</v>
      </c>
    </row>
    <row r="281" spans="1:9" ht="18" customHeight="1" x14ac:dyDescent="0.2">
      <c r="A281" s="3">
        <v>2021</v>
      </c>
      <c r="B281" s="3" t="s">
        <v>38</v>
      </c>
      <c r="C281" s="3" t="s">
        <v>24</v>
      </c>
      <c r="D281" s="7" t="s">
        <v>26</v>
      </c>
      <c r="E281" s="8">
        <v>76</v>
      </c>
      <c r="F281" s="8">
        <v>4576.8999999999996</v>
      </c>
      <c r="G281" s="8">
        <v>5126.1279999999997</v>
      </c>
      <c r="H281" s="5">
        <v>915.38</v>
      </c>
      <c r="I281" s="6" t="s">
        <v>13</v>
      </c>
    </row>
    <row r="282" spans="1:9" ht="18" customHeight="1" x14ac:dyDescent="0.2">
      <c r="A282" s="3">
        <v>2021</v>
      </c>
      <c r="B282" s="3" t="s">
        <v>38</v>
      </c>
      <c r="C282" s="3" t="s">
        <v>24</v>
      </c>
      <c r="D282" s="7" t="s">
        <v>27</v>
      </c>
      <c r="E282" s="8">
        <v>46</v>
      </c>
      <c r="F282" s="8">
        <v>200</v>
      </c>
      <c r="G282" s="8">
        <v>224</v>
      </c>
      <c r="H282" s="5">
        <v>40</v>
      </c>
      <c r="I282" s="6" t="s">
        <v>13</v>
      </c>
    </row>
    <row r="283" spans="1:9" ht="18" customHeight="1" x14ac:dyDescent="0.2">
      <c r="A283" s="3">
        <v>2021</v>
      </c>
      <c r="B283" s="3" t="s">
        <v>38</v>
      </c>
      <c r="C283" s="3" t="s">
        <v>24</v>
      </c>
      <c r="D283" s="7" t="s">
        <v>28</v>
      </c>
      <c r="E283" s="8">
        <v>34</v>
      </c>
      <c r="F283" s="8">
        <v>4576.8</v>
      </c>
      <c r="G283" s="8">
        <v>5126.0160000000005</v>
      </c>
      <c r="H283" s="5">
        <v>915.36000000000013</v>
      </c>
      <c r="I283" s="6" t="s">
        <v>13</v>
      </c>
    </row>
    <row r="284" spans="1:9" ht="18" customHeight="1" x14ac:dyDescent="0.2">
      <c r="A284" s="3">
        <v>2021</v>
      </c>
      <c r="B284" s="3" t="s">
        <v>38</v>
      </c>
      <c r="C284" s="3" t="s">
        <v>15</v>
      </c>
      <c r="D284" s="4" t="s">
        <v>29</v>
      </c>
      <c r="E284" s="5">
        <v>7</v>
      </c>
      <c r="F284" s="5">
        <v>200</v>
      </c>
      <c r="G284" s="5">
        <v>224</v>
      </c>
      <c r="H284" s="5">
        <v>40</v>
      </c>
      <c r="I284" s="6" t="s">
        <v>13</v>
      </c>
    </row>
    <row r="285" spans="1:9" ht="18" customHeight="1" x14ac:dyDescent="0.2">
      <c r="A285" s="3">
        <v>2021</v>
      </c>
      <c r="B285" s="3" t="s">
        <v>38</v>
      </c>
      <c r="C285" s="3" t="s">
        <v>24</v>
      </c>
      <c r="D285" s="7" t="s">
        <v>31</v>
      </c>
      <c r="E285" s="8">
        <v>3</v>
      </c>
      <c r="F285" s="8">
        <v>4577.3</v>
      </c>
      <c r="G285" s="8">
        <v>5126.576</v>
      </c>
      <c r="H285" s="5">
        <v>915.46</v>
      </c>
      <c r="I285" s="6" t="s">
        <v>13</v>
      </c>
    </row>
    <row r="286" spans="1:9" ht="18" customHeight="1" x14ac:dyDescent="0.2">
      <c r="A286" s="3">
        <v>2021</v>
      </c>
      <c r="B286" s="3" t="s">
        <v>38</v>
      </c>
      <c r="C286" s="3" t="s">
        <v>30</v>
      </c>
      <c r="D286" s="7" t="s">
        <v>30</v>
      </c>
      <c r="E286" s="8">
        <v>2</v>
      </c>
      <c r="F286" s="8">
        <v>6600</v>
      </c>
      <c r="G286" s="8">
        <v>7392</v>
      </c>
      <c r="H286" s="5">
        <v>1320</v>
      </c>
      <c r="I286" s="6" t="s">
        <v>13</v>
      </c>
    </row>
    <row r="287" spans="1:9" ht="18" customHeight="1" x14ac:dyDescent="0.2">
      <c r="A287" s="3">
        <v>2021</v>
      </c>
      <c r="B287" s="3" t="s">
        <v>39</v>
      </c>
      <c r="C287" s="3" t="s">
        <v>11</v>
      </c>
      <c r="D287" s="4" t="s">
        <v>12</v>
      </c>
      <c r="E287" s="5">
        <v>3566</v>
      </c>
      <c r="F287" s="5">
        <v>4577.3</v>
      </c>
      <c r="G287" s="5">
        <v>5126.576</v>
      </c>
      <c r="H287" s="5">
        <v>915.46</v>
      </c>
      <c r="I287" s="6" t="s">
        <v>13</v>
      </c>
    </row>
    <row r="288" spans="1:9" ht="18" customHeight="1" x14ac:dyDescent="0.2">
      <c r="A288" s="3">
        <v>2021</v>
      </c>
      <c r="B288" s="3" t="s">
        <v>39</v>
      </c>
      <c r="C288" s="3" t="s">
        <v>11</v>
      </c>
      <c r="D288" s="4" t="s">
        <v>14</v>
      </c>
      <c r="E288" s="5">
        <v>2498</v>
      </c>
      <c r="F288" s="5">
        <v>8000</v>
      </c>
      <c r="G288" s="5">
        <v>8960</v>
      </c>
      <c r="H288" s="5">
        <v>1600</v>
      </c>
      <c r="I288" s="6" t="s">
        <v>13</v>
      </c>
    </row>
    <row r="289" spans="1:9" ht="18" customHeight="1" x14ac:dyDescent="0.2">
      <c r="A289" s="3">
        <v>2021</v>
      </c>
      <c r="B289" s="3" t="s">
        <v>39</v>
      </c>
      <c r="C289" s="3" t="s">
        <v>15</v>
      </c>
      <c r="D289" s="4" t="s">
        <v>16</v>
      </c>
      <c r="E289" s="5">
        <v>1245</v>
      </c>
      <c r="F289" s="5">
        <v>4577.2</v>
      </c>
      <c r="G289" s="5">
        <v>5126.4639999999999</v>
      </c>
      <c r="H289" s="5">
        <v>915.44</v>
      </c>
      <c r="I289" s="6" t="s">
        <v>13</v>
      </c>
    </row>
    <row r="290" spans="1:9" ht="18" customHeight="1" x14ac:dyDescent="0.2">
      <c r="A290" s="3">
        <v>2021</v>
      </c>
      <c r="B290" s="3" t="s">
        <v>39</v>
      </c>
      <c r="C290" s="3" t="s">
        <v>17</v>
      </c>
      <c r="D290" s="7" t="s">
        <v>18</v>
      </c>
      <c r="E290" s="8">
        <v>644</v>
      </c>
      <c r="F290" s="8">
        <v>5743.5</v>
      </c>
      <c r="G290" s="8">
        <v>6432.72</v>
      </c>
      <c r="H290" s="5">
        <v>1148.7</v>
      </c>
      <c r="I290" s="6" t="s">
        <v>13</v>
      </c>
    </row>
    <row r="291" spans="1:9" ht="18" customHeight="1" x14ac:dyDescent="0.2">
      <c r="A291" s="3">
        <v>2021</v>
      </c>
      <c r="B291" s="3" t="s">
        <v>39</v>
      </c>
      <c r="C291" s="3" t="s">
        <v>19</v>
      </c>
      <c r="D291" s="7" t="s">
        <v>20</v>
      </c>
      <c r="E291" s="8">
        <v>643</v>
      </c>
      <c r="F291" s="8">
        <v>7000</v>
      </c>
      <c r="G291" s="8">
        <v>7840</v>
      </c>
      <c r="H291" s="5">
        <v>1400</v>
      </c>
      <c r="I291" s="6" t="s">
        <v>13</v>
      </c>
    </row>
    <row r="292" spans="1:9" ht="18" customHeight="1" x14ac:dyDescent="0.2">
      <c r="A292" s="3">
        <v>2021</v>
      </c>
      <c r="B292" s="3" t="s">
        <v>39</v>
      </c>
      <c r="C292" s="3" t="s">
        <v>17</v>
      </c>
      <c r="D292" s="7" t="s">
        <v>21</v>
      </c>
      <c r="E292" s="8">
        <v>455</v>
      </c>
      <c r="F292" s="8">
        <v>5036.46</v>
      </c>
      <c r="G292" s="8">
        <v>5128.0320000000002</v>
      </c>
      <c r="H292" s="5">
        <v>1007.292</v>
      </c>
      <c r="I292" s="6" t="s">
        <v>13</v>
      </c>
    </row>
    <row r="293" spans="1:9" ht="18" customHeight="1" x14ac:dyDescent="0.2">
      <c r="A293" s="3">
        <v>2021</v>
      </c>
      <c r="B293" s="3" t="s">
        <v>39</v>
      </c>
      <c r="C293" s="3" t="s">
        <v>19</v>
      </c>
      <c r="D293" s="7" t="s">
        <v>22</v>
      </c>
      <c r="E293" s="9">
        <v>345</v>
      </c>
      <c r="F293" s="9">
        <v>7700</v>
      </c>
      <c r="G293" s="9">
        <v>7840</v>
      </c>
      <c r="H293" s="5">
        <v>1540</v>
      </c>
      <c r="I293" s="6" t="s">
        <v>13</v>
      </c>
    </row>
    <row r="294" spans="1:9" ht="18" customHeight="1" x14ac:dyDescent="0.2">
      <c r="A294" s="3">
        <v>2021</v>
      </c>
      <c r="B294" s="3" t="s">
        <v>39</v>
      </c>
      <c r="C294" s="3" t="s">
        <v>15</v>
      </c>
      <c r="D294" s="4" t="s">
        <v>23</v>
      </c>
      <c r="E294" s="5">
        <v>122</v>
      </c>
      <c r="F294" s="5">
        <v>110</v>
      </c>
      <c r="G294" s="5">
        <v>112</v>
      </c>
      <c r="H294" s="5">
        <v>22</v>
      </c>
      <c r="I294" s="6" t="s">
        <v>13</v>
      </c>
    </row>
    <row r="295" spans="1:9" ht="18" customHeight="1" x14ac:dyDescent="0.2">
      <c r="A295" s="3">
        <v>2021</v>
      </c>
      <c r="B295" s="3" t="s">
        <v>39</v>
      </c>
      <c r="C295" s="3" t="s">
        <v>24</v>
      </c>
      <c r="D295" s="7" t="s">
        <v>25</v>
      </c>
      <c r="E295" s="8">
        <v>78</v>
      </c>
      <c r="F295" s="8">
        <v>5034.92</v>
      </c>
      <c r="G295" s="8">
        <v>5126.4639999999999</v>
      </c>
      <c r="H295" s="5">
        <v>1006.984</v>
      </c>
      <c r="I295" s="6" t="s">
        <v>13</v>
      </c>
    </row>
    <row r="296" spans="1:9" ht="18" customHeight="1" x14ac:dyDescent="0.2">
      <c r="A296" s="3">
        <v>2021</v>
      </c>
      <c r="B296" s="3" t="s">
        <v>39</v>
      </c>
      <c r="C296" s="3" t="s">
        <v>24</v>
      </c>
      <c r="D296" s="7" t="s">
        <v>26</v>
      </c>
      <c r="E296" s="8">
        <v>76</v>
      </c>
      <c r="F296" s="8">
        <v>5034.5899999999992</v>
      </c>
      <c r="G296" s="8">
        <v>5126.1279999999997</v>
      </c>
      <c r="H296" s="5">
        <v>1006.9179999999999</v>
      </c>
      <c r="I296" s="6" t="s">
        <v>13</v>
      </c>
    </row>
    <row r="297" spans="1:9" ht="18" customHeight="1" x14ac:dyDescent="0.2">
      <c r="A297" s="3">
        <v>2021</v>
      </c>
      <c r="B297" s="3" t="s">
        <v>39</v>
      </c>
      <c r="C297" s="3" t="s">
        <v>24</v>
      </c>
      <c r="D297" s="7" t="s">
        <v>27</v>
      </c>
      <c r="E297" s="8">
        <v>46</v>
      </c>
      <c r="F297" s="8">
        <v>230</v>
      </c>
      <c r="G297" s="8">
        <v>224</v>
      </c>
      <c r="H297" s="5">
        <v>46</v>
      </c>
      <c r="I297" s="6" t="s">
        <v>13</v>
      </c>
    </row>
    <row r="298" spans="1:9" ht="18" customHeight="1" x14ac:dyDescent="0.2">
      <c r="A298" s="3">
        <v>2021</v>
      </c>
      <c r="B298" s="3" t="s">
        <v>39</v>
      </c>
      <c r="C298" s="3" t="s">
        <v>24</v>
      </c>
      <c r="D298" s="7" t="s">
        <v>28</v>
      </c>
      <c r="E298" s="8">
        <v>34</v>
      </c>
      <c r="F298" s="8">
        <v>5263.32</v>
      </c>
      <c r="G298" s="8">
        <v>5126.0160000000005</v>
      </c>
      <c r="H298" s="5">
        <v>1052.664</v>
      </c>
      <c r="I298" s="6" t="s">
        <v>13</v>
      </c>
    </row>
    <row r="299" spans="1:9" ht="18" customHeight="1" x14ac:dyDescent="0.2">
      <c r="A299" s="3">
        <v>2021</v>
      </c>
      <c r="B299" s="3" t="s">
        <v>39</v>
      </c>
      <c r="C299" s="3" t="s">
        <v>15</v>
      </c>
      <c r="D299" s="4" t="s">
        <v>29</v>
      </c>
      <c r="E299" s="5">
        <v>7</v>
      </c>
      <c r="F299" s="5">
        <v>230</v>
      </c>
      <c r="G299" s="5">
        <v>224</v>
      </c>
      <c r="H299" s="5">
        <v>46</v>
      </c>
      <c r="I299" s="6" t="s">
        <v>34</v>
      </c>
    </row>
    <row r="300" spans="1:9" ht="18" customHeight="1" x14ac:dyDescent="0.2">
      <c r="A300" s="3">
        <v>2021</v>
      </c>
      <c r="B300" s="3" t="s">
        <v>39</v>
      </c>
      <c r="C300" s="3" t="s">
        <v>24</v>
      </c>
      <c r="D300" s="7" t="s">
        <v>31</v>
      </c>
      <c r="E300" s="8">
        <v>3</v>
      </c>
      <c r="F300" s="8">
        <v>5263.8950000000004</v>
      </c>
      <c r="G300" s="8">
        <v>5126.576</v>
      </c>
      <c r="H300" s="5">
        <v>1052.7790000000002</v>
      </c>
      <c r="I300" s="6" t="s">
        <v>34</v>
      </c>
    </row>
    <row r="301" spans="1:9" ht="18" customHeight="1" x14ac:dyDescent="0.2">
      <c r="A301" s="3">
        <v>2021</v>
      </c>
      <c r="B301" s="3" t="s">
        <v>39</v>
      </c>
      <c r="C301" s="3" t="s">
        <v>30</v>
      </c>
      <c r="D301" s="7" t="s">
        <v>30</v>
      </c>
      <c r="E301" s="8">
        <v>2</v>
      </c>
      <c r="F301" s="8">
        <v>7590</v>
      </c>
      <c r="G301" s="8">
        <v>7392</v>
      </c>
      <c r="H301" s="5">
        <v>1518</v>
      </c>
      <c r="I301" s="6" t="s">
        <v>34</v>
      </c>
    </row>
    <row r="302" spans="1:9" ht="18" customHeight="1" x14ac:dyDescent="0.2">
      <c r="A302" s="3">
        <v>2021</v>
      </c>
      <c r="B302" s="3" t="s">
        <v>40</v>
      </c>
      <c r="C302" s="3" t="s">
        <v>11</v>
      </c>
      <c r="D302" s="4" t="s">
        <v>12</v>
      </c>
      <c r="E302" s="5">
        <v>3566</v>
      </c>
      <c r="F302" s="5">
        <v>5263.8950000000004</v>
      </c>
      <c r="G302" s="5">
        <v>5126.576</v>
      </c>
      <c r="H302" s="5">
        <v>1052.7790000000002</v>
      </c>
      <c r="I302" s="6" t="s">
        <v>34</v>
      </c>
    </row>
    <row r="303" spans="1:9" ht="18" customHeight="1" x14ac:dyDescent="0.2">
      <c r="A303" s="3">
        <v>2021</v>
      </c>
      <c r="B303" s="3" t="s">
        <v>40</v>
      </c>
      <c r="C303" s="3" t="s">
        <v>11</v>
      </c>
      <c r="D303" s="4" t="s">
        <v>14</v>
      </c>
      <c r="E303" s="5">
        <v>2498</v>
      </c>
      <c r="F303" s="5">
        <v>8800</v>
      </c>
      <c r="G303" s="5">
        <v>8960</v>
      </c>
      <c r="H303" s="5">
        <v>1760</v>
      </c>
      <c r="I303" s="6" t="s">
        <v>34</v>
      </c>
    </row>
    <row r="304" spans="1:9" ht="18" customHeight="1" x14ac:dyDescent="0.2">
      <c r="A304" s="3">
        <v>2021</v>
      </c>
      <c r="B304" s="3" t="s">
        <v>40</v>
      </c>
      <c r="C304" s="3" t="s">
        <v>15</v>
      </c>
      <c r="D304" s="4" t="s">
        <v>16</v>
      </c>
      <c r="E304" s="5">
        <v>1245</v>
      </c>
      <c r="F304" s="5">
        <v>5034.92</v>
      </c>
      <c r="G304" s="5">
        <v>5126.4639999999999</v>
      </c>
      <c r="H304" s="5">
        <v>1006.984</v>
      </c>
      <c r="I304" s="6" t="s">
        <v>34</v>
      </c>
    </row>
    <row r="305" spans="1:9" ht="18" customHeight="1" x14ac:dyDescent="0.2">
      <c r="A305" s="3">
        <v>2021</v>
      </c>
      <c r="B305" s="3" t="s">
        <v>40</v>
      </c>
      <c r="C305" s="3" t="s">
        <v>17</v>
      </c>
      <c r="D305" s="7" t="s">
        <v>18</v>
      </c>
      <c r="E305" s="8">
        <v>644</v>
      </c>
      <c r="F305" s="8">
        <v>6317.85</v>
      </c>
      <c r="G305" s="8">
        <v>6432.72</v>
      </c>
      <c r="H305" s="5">
        <v>1263.5700000000002</v>
      </c>
      <c r="I305" s="6" t="s">
        <v>34</v>
      </c>
    </row>
    <row r="306" spans="1:9" ht="18" customHeight="1" x14ac:dyDescent="0.2">
      <c r="A306" s="3">
        <v>2021</v>
      </c>
      <c r="B306" s="3" t="s">
        <v>40</v>
      </c>
      <c r="C306" s="3" t="s">
        <v>19</v>
      </c>
      <c r="D306" s="7" t="s">
        <v>20</v>
      </c>
      <c r="E306" s="8">
        <v>643</v>
      </c>
      <c r="F306" s="8">
        <v>7700</v>
      </c>
      <c r="G306" s="8">
        <v>7840</v>
      </c>
      <c r="H306" s="5">
        <v>1540</v>
      </c>
      <c r="I306" s="6" t="s">
        <v>34</v>
      </c>
    </row>
    <row r="307" spans="1:9" ht="18" customHeight="1" x14ac:dyDescent="0.2">
      <c r="A307" s="3">
        <v>2021</v>
      </c>
      <c r="B307" s="3" t="s">
        <v>40</v>
      </c>
      <c r="C307" s="3" t="s">
        <v>17</v>
      </c>
      <c r="D307" s="7" t="s">
        <v>21</v>
      </c>
      <c r="E307" s="8">
        <v>455</v>
      </c>
      <c r="F307" s="8">
        <v>5036.46</v>
      </c>
      <c r="G307" s="8">
        <v>5128.0320000000002</v>
      </c>
      <c r="H307" s="5">
        <v>1007.292</v>
      </c>
      <c r="I307" s="6" t="s">
        <v>34</v>
      </c>
    </row>
    <row r="308" spans="1:9" ht="18" customHeight="1" x14ac:dyDescent="0.2">
      <c r="A308" s="3">
        <v>2021</v>
      </c>
      <c r="B308" s="3" t="s">
        <v>40</v>
      </c>
      <c r="C308" s="3" t="s">
        <v>19</v>
      </c>
      <c r="D308" s="7" t="s">
        <v>22</v>
      </c>
      <c r="E308" s="9">
        <v>345</v>
      </c>
      <c r="F308" s="9">
        <v>7700</v>
      </c>
      <c r="G308" s="9">
        <v>7840</v>
      </c>
      <c r="H308" s="5">
        <v>1540</v>
      </c>
      <c r="I308" s="6" t="s">
        <v>34</v>
      </c>
    </row>
    <row r="309" spans="1:9" ht="18" customHeight="1" x14ac:dyDescent="0.2">
      <c r="A309" s="3">
        <v>2021</v>
      </c>
      <c r="B309" s="3" t="s">
        <v>40</v>
      </c>
      <c r="C309" s="3" t="s">
        <v>15</v>
      </c>
      <c r="D309" s="4" t="s">
        <v>23</v>
      </c>
      <c r="E309" s="5">
        <v>122</v>
      </c>
      <c r="F309" s="5">
        <v>110</v>
      </c>
      <c r="G309" s="5">
        <v>112</v>
      </c>
      <c r="H309" s="5">
        <v>22</v>
      </c>
      <c r="I309" s="6" t="s">
        <v>34</v>
      </c>
    </row>
    <row r="310" spans="1:9" ht="18" customHeight="1" x14ac:dyDescent="0.2">
      <c r="A310" s="3">
        <v>2021</v>
      </c>
      <c r="B310" s="3" t="s">
        <v>40</v>
      </c>
      <c r="C310" s="3" t="s">
        <v>24</v>
      </c>
      <c r="D310" s="7" t="s">
        <v>25</v>
      </c>
      <c r="E310" s="8">
        <v>78</v>
      </c>
      <c r="F310" s="8">
        <v>5034.92</v>
      </c>
      <c r="G310" s="8">
        <v>5126.4639999999999</v>
      </c>
      <c r="H310" s="5">
        <v>1006.984</v>
      </c>
      <c r="I310" s="6" t="s">
        <v>34</v>
      </c>
    </row>
    <row r="311" spans="1:9" ht="18" customHeight="1" x14ac:dyDescent="0.2">
      <c r="A311" s="3">
        <v>2021</v>
      </c>
      <c r="B311" s="3" t="s">
        <v>40</v>
      </c>
      <c r="C311" s="3" t="s">
        <v>24</v>
      </c>
      <c r="D311" s="7" t="s">
        <v>26</v>
      </c>
      <c r="E311" s="8">
        <v>76</v>
      </c>
      <c r="F311" s="8">
        <v>4576.8999999999996</v>
      </c>
      <c r="G311" s="8">
        <v>5126.1279999999997</v>
      </c>
      <c r="H311" s="5">
        <v>915.38</v>
      </c>
      <c r="I311" s="6" t="s">
        <v>34</v>
      </c>
    </row>
    <row r="312" spans="1:9" ht="18" customHeight="1" x14ac:dyDescent="0.2">
      <c r="A312" s="3">
        <v>2021</v>
      </c>
      <c r="B312" s="3" t="s">
        <v>40</v>
      </c>
      <c r="C312" s="3" t="s">
        <v>24</v>
      </c>
      <c r="D312" s="7" t="s">
        <v>27</v>
      </c>
      <c r="E312" s="8">
        <v>46</v>
      </c>
      <c r="F312" s="8">
        <v>200</v>
      </c>
      <c r="G312" s="8">
        <v>224</v>
      </c>
      <c r="H312" s="5">
        <v>40</v>
      </c>
      <c r="I312" s="6" t="s">
        <v>34</v>
      </c>
    </row>
    <row r="313" spans="1:9" ht="18" customHeight="1" x14ac:dyDescent="0.2">
      <c r="A313" s="3">
        <v>2021</v>
      </c>
      <c r="B313" s="3" t="s">
        <v>40</v>
      </c>
      <c r="C313" s="3" t="s">
        <v>24</v>
      </c>
      <c r="D313" s="7" t="s">
        <v>28</v>
      </c>
      <c r="E313" s="8">
        <v>34</v>
      </c>
      <c r="F313" s="8">
        <v>4576.8</v>
      </c>
      <c r="G313" s="8">
        <v>5126.0160000000005</v>
      </c>
      <c r="H313" s="5">
        <v>915.36000000000013</v>
      </c>
      <c r="I313" s="6" t="s">
        <v>34</v>
      </c>
    </row>
    <row r="314" spans="1:9" ht="18" customHeight="1" x14ac:dyDescent="0.2">
      <c r="A314" s="3">
        <v>2021</v>
      </c>
      <c r="B314" s="3" t="s">
        <v>40</v>
      </c>
      <c r="C314" s="3" t="s">
        <v>15</v>
      </c>
      <c r="D314" s="4" t="s">
        <v>29</v>
      </c>
      <c r="E314" s="5">
        <v>7</v>
      </c>
      <c r="F314" s="5">
        <v>200</v>
      </c>
      <c r="G314" s="5">
        <v>224</v>
      </c>
      <c r="H314" s="5">
        <v>40</v>
      </c>
      <c r="I314" s="6" t="s">
        <v>34</v>
      </c>
    </row>
    <row r="315" spans="1:9" ht="18" customHeight="1" x14ac:dyDescent="0.2">
      <c r="A315" s="3">
        <v>2021</v>
      </c>
      <c r="B315" s="3" t="s">
        <v>40</v>
      </c>
      <c r="C315" s="3" t="s">
        <v>24</v>
      </c>
      <c r="D315" s="7" t="s">
        <v>31</v>
      </c>
      <c r="E315" s="8">
        <v>3</v>
      </c>
      <c r="F315" s="8">
        <v>4577.3</v>
      </c>
      <c r="G315" s="8">
        <v>5126.576</v>
      </c>
      <c r="H315" s="5">
        <v>915.46</v>
      </c>
      <c r="I315" s="6" t="s">
        <v>34</v>
      </c>
    </row>
    <row r="316" spans="1:9" ht="18" customHeight="1" x14ac:dyDescent="0.2">
      <c r="A316" s="3">
        <v>2021</v>
      </c>
      <c r="B316" s="3" t="s">
        <v>40</v>
      </c>
      <c r="C316" s="3" t="s">
        <v>30</v>
      </c>
      <c r="D316" s="7" t="s">
        <v>30</v>
      </c>
      <c r="E316" s="8">
        <v>2</v>
      </c>
      <c r="F316" s="8">
        <v>6600</v>
      </c>
      <c r="G316" s="8">
        <v>7392</v>
      </c>
      <c r="H316" s="5">
        <v>1320</v>
      </c>
      <c r="I316" s="6" t="s">
        <v>34</v>
      </c>
    </row>
    <row r="317" spans="1:9" ht="18" customHeight="1" x14ac:dyDescent="0.2">
      <c r="A317" s="3">
        <v>2021</v>
      </c>
      <c r="B317" s="3" t="s">
        <v>41</v>
      </c>
      <c r="C317" s="3" t="s">
        <v>11</v>
      </c>
      <c r="D317" s="4" t="s">
        <v>12</v>
      </c>
      <c r="E317" s="5">
        <v>3566</v>
      </c>
      <c r="F317" s="5">
        <v>4577.3</v>
      </c>
      <c r="G317" s="5">
        <v>5126.576</v>
      </c>
      <c r="H317" s="5">
        <v>915.46</v>
      </c>
      <c r="I317" s="6" t="s">
        <v>34</v>
      </c>
    </row>
    <row r="318" spans="1:9" ht="18" customHeight="1" x14ac:dyDescent="0.2">
      <c r="A318" s="3">
        <v>2021</v>
      </c>
      <c r="B318" s="3" t="s">
        <v>41</v>
      </c>
      <c r="C318" s="3" t="s">
        <v>11</v>
      </c>
      <c r="D318" s="4" t="s">
        <v>14</v>
      </c>
      <c r="E318" s="5">
        <v>2498</v>
      </c>
      <c r="F318" s="5">
        <v>8000</v>
      </c>
      <c r="G318" s="5">
        <v>8960</v>
      </c>
      <c r="H318" s="5">
        <v>1600</v>
      </c>
      <c r="I318" s="6" t="s">
        <v>34</v>
      </c>
    </row>
    <row r="319" spans="1:9" ht="18" customHeight="1" x14ac:dyDescent="0.2">
      <c r="A319" s="3">
        <v>2021</v>
      </c>
      <c r="B319" s="3" t="s">
        <v>41</v>
      </c>
      <c r="C319" s="3" t="s">
        <v>15</v>
      </c>
      <c r="D319" s="4" t="s">
        <v>16</v>
      </c>
      <c r="E319" s="5">
        <v>1245</v>
      </c>
      <c r="F319" s="5">
        <v>4577.2</v>
      </c>
      <c r="G319" s="5">
        <v>5126.4639999999999</v>
      </c>
      <c r="H319" s="5">
        <v>915.44</v>
      </c>
      <c r="I319" s="6" t="s">
        <v>34</v>
      </c>
    </row>
    <row r="320" spans="1:9" ht="18" customHeight="1" x14ac:dyDescent="0.2">
      <c r="A320" s="3">
        <v>2021</v>
      </c>
      <c r="B320" s="3" t="s">
        <v>41</v>
      </c>
      <c r="C320" s="3" t="s">
        <v>17</v>
      </c>
      <c r="D320" s="7" t="s">
        <v>18</v>
      </c>
      <c r="E320" s="8">
        <v>644</v>
      </c>
      <c r="F320" s="8">
        <v>5743.5</v>
      </c>
      <c r="G320" s="8">
        <v>6432.72</v>
      </c>
      <c r="H320" s="5">
        <v>1148.7</v>
      </c>
      <c r="I320" s="6" t="s">
        <v>34</v>
      </c>
    </row>
    <row r="321" spans="1:9" ht="18" customHeight="1" x14ac:dyDescent="0.2">
      <c r="A321" s="3">
        <v>2021</v>
      </c>
      <c r="B321" s="3" t="s">
        <v>41</v>
      </c>
      <c r="C321" s="3" t="s">
        <v>19</v>
      </c>
      <c r="D321" s="7" t="s">
        <v>20</v>
      </c>
      <c r="E321" s="8">
        <v>643</v>
      </c>
      <c r="F321" s="8">
        <v>7000</v>
      </c>
      <c r="G321" s="8">
        <v>7840</v>
      </c>
      <c r="H321" s="5">
        <v>1400</v>
      </c>
      <c r="I321" s="6" t="s">
        <v>34</v>
      </c>
    </row>
    <row r="322" spans="1:9" ht="18" customHeight="1" x14ac:dyDescent="0.2">
      <c r="A322" s="3">
        <v>2021</v>
      </c>
      <c r="B322" s="3" t="s">
        <v>41</v>
      </c>
      <c r="C322" s="3" t="s">
        <v>17</v>
      </c>
      <c r="D322" s="7" t="s">
        <v>21</v>
      </c>
      <c r="E322" s="8">
        <v>455</v>
      </c>
      <c r="F322" s="8">
        <v>4578.6000000000004</v>
      </c>
      <c r="G322" s="8">
        <v>5128.0320000000002</v>
      </c>
      <c r="H322" s="5">
        <v>915.72000000000014</v>
      </c>
      <c r="I322" s="6" t="s">
        <v>13</v>
      </c>
    </row>
    <row r="323" spans="1:9" ht="18" customHeight="1" x14ac:dyDescent="0.2">
      <c r="A323" s="3">
        <v>2021</v>
      </c>
      <c r="B323" s="3" t="s">
        <v>41</v>
      </c>
      <c r="C323" s="3" t="s">
        <v>19</v>
      </c>
      <c r="D323" s="7" t="s">
        <v>22</v>
      </c>
      <c r="E323" s="9">
        <v>345</v>
      </c>
      <c r="F323" s="9">
        <v>7000</v>
      </c>
      <c r="G323" s="9">
        <v>7840</v>
      </c>
      <c r="H323" s="5">
        <v>1400</v>
      </c>
      <c r="I323" s="6" t="s">
        <v>13</v>
      </c>
    </row>
    <row r="324" spans="1:9" ht="18" customHeight="1" x14ac:dyDescent="0.2">
      <c r="A324" s="3">
        <v>2021</v>
      </c>
      <c r="B324" s="3" t="s">
        <v>41</v>
      </c>
      <c r="C324" s="3" t="s">
        <v>15</v>
      </c>
      <c r="D324" s="4" t="s">
        <v>23</v>
      </c>
      <c r="E324" s="5">
        <v>122</v>
      </c>
      <c r="F324" s="5">
        <v>100</v>
      </c>
      <c r="G324" s="5">
        <v>112</v>
      </c>
      <c r="H324" s="5">
        <v>20</v>
      </c>
      <c r="I324" s="6" t="s">
        <v>13</v>
      </c>
    </row>
    <row r="325" spans="1:9" ht="18" customHeight="1" x14ac:dyDescent="0.2">
      <c r="A325" s="3">
        <v>2021</v>
      </c>
      <c r="B325" s="3" t="s">
        <v>41</v>
      </c>
      <c r="C325" s="3" t="s">
        <v>24</v>
      </c>
      <c r="D325" s="7" t="s">
        <v>25</v>
      </c>
      <c r="E325" s="8">
        <v>78</v>
      </c>
      <c r="F325" s="8">
        <v>4577.2</v>
      </c>
      <c r="G325" s="8">
        <v>5126.4639999999999</v>
      </c>
      <c r="H325" s="5">
        <v>915.44</v>
      </c>
      <c r="I325" s="6" t="s">
        <v>13</v>
      </c>
    </row>
    <row r="326" spans="1:9" ht="18" customHeight="1" x14ac:dyDescent="0.2">
      <c r="A326" s="3">
        <v>2021</v>
      </c>
      <c r="B326" s="3" t="s">
        <v>41</v>
      </c>
      <c r="C326" s="3" t="s">
        <v>24</v>
      </c>
      <c r="D326" s="7" t="s">
        <v>26</v>
      </c>
      <c r="E326" s="8">
        <v>76</v>
      </c>
      <c r="F326" s="8">
        <v>4576.8999999999996</v>
      </c>
      <c r="G326" s="8">
        <v>5126.1279999999997</v>
      </c>
      <c r="H326" s="5">
        <v>915.38</v>
      </c>
      <c r="I326" s="6" t="s">
        <v>13</v>
      </c>
    </row>
    <row r="327" spans="1:9" ht="18" customHeight="1" x14ac:dyDescent="0.2">
      <c r="A327" s="3">
        <v>2021</v>
      </c>
      <c r="B327" s="3" t="s">
        <v>41</v>
      </c>
      <c r="C327" s="3" t="s">
        <v>24</v>
      </c>
      <c r="D327" s="7" t="s">
        <v>27</v>
      </c>
      <c r="E327" s="8">
        <v>46</v>
      </c>
      <c r="F327" s="8">
        <v>200</v>
      </c>
      <c r="G327" s="8">
        <v>224</v>
      </c>
      <c r="H327" s="5">
        <v>40</v>
      </c>
      <c r="I327" s="6" t="s">
        <v>13</v>
      </c>
    </row>
    <row r="328" spans="1:9" ht="18" customHeight="1" x14ac:dyDescent="0.2">
      <c r="A328" s="3">
        <v>2021</v>
      </c>
      <c r="B328" s="3" t="s">
        <v>41</v>
      </c>
      <c r="C328" s="3" t="s">
        <v>24</v>
      </c>
      <c r="D328" s="7" t="s">
        <v>28</v>
      </c>
      <c r="E328" s="8">
        <v>34</v>
      </c>
      <c r="F328" s="8">
        <v>4576.8</v>
      </c>
      <c r="G328" s="8">
        <v>5126.0160000000005</v>
      </c>
      <c r="H328" s="5">
        <v>915.36000000000013</v>
      </c>
      <c r="I328" s="6" t="s">
        <v>13</v>
      </c>
    </row>
    <row r="329" spans="1:9" ht="18" customHeight="1" x14ac:dyDescent="0.2">
      <c r="A329" s="3">
        <v>2021</v>
      </c>
      <c r="B329" s="3" t="s">
        <v>41</v>
      </c>
      <c r="C329" s="3" t="s">
        <v>15</v>
      </c>
      <c r="D329" s="4" t="s">
        <v>29</v>
      </c>
      <c r="E329" s="5">
        <v>7</v>
      </c>
      <c r="F329" s="5">
        <v>200</v>
      </c>
      <c r="G329" s="5">
        <v>224</v>
      </c>
      <c r="H329" s="5">
        <v>40</v>
      </c>
      <c r="I329" s="6" t="s">
        <v>13</v>
      </c>
    </row>
    <row r="330" spans="1:9" ht="18" customHeight="1" x14ac:dyDescent="0.2">
      <c r="A330" s="3">
        <v>2021</v>
      </c>
      <c r="B330" s="3" t="s">
        <v>41</v>
      </c>
      <c r="C330" s="3" t="s">
        <v>24</v>
      </c>
      <c r="D330" s="7" t="s">
        <v>31</v>
      </c>
      <c r="E330" s="8">
        <v>3</v>
      </c>
      <c r="F330" s="8">
        <v>4577.3</v>
      </c>
      <c r="G330" s="8">
        <v>5126.576</v>
      </c>
      <c r="H330" s="5">
        <v>915.46</v>
      </c>
      <c r="I330" s="6" t="s">
        <v>13</v>
      </c>
    </row>
    <row r="331" spans="1:9" ht="18" customHeight="1" x14ac:dyDescent="0.2">
      <c r="A331" s="3">
        <v>2021</v>
      </c>
      <c r="B331" s="3" t="s">
        <v>41</v>
      </c>
      <c r="C331" s="3" t="s">
        <v>30</v>
      </c>
      <c r="D331" s="7" t="s">
        <v>30</v>
      </c>
      <c r="E331" s="8">
        <v>2</v>
      </c>
      <c r="F331" s="8">
        <v>6600</v>
      </c>
      <c r="G331" s="8">
        <v>7392</v>
      </c>
      <c r="H331" s="5">
        <v>1320</v>
      </c>
      <c r="I331" s="6" t="s">
        <v>13</v>
      </c>
    </row>
    <row r="332" spans="1:9" ht="18" customHeight="1" x14ac:dyDescent="0.2">
      <c r="A332" s="3">
        <v>2021</v>
      </c>
      <c r="B332" s="3" t="s">
        <v>42</v>
      </c>
      <c r="C332" s="3" t="s">
        <v>11</v>
      </c>
      <c r="D332" s="4" t="s">
        <v>12</v>
      </c>
      <c r="E332" s="5">
        <v>3566</v>
      </c>
      <c r="F332" s="5">
        <v>4577.3</v>
      </c>
      <c r="G332" s="5">
        <v>5126.576</v>
      </c>
      <c r="H332" s="5">
        <v>915.46</v>
      </c>
      <c r="I332" s="6" t="s">
        <v>13</v>
      </c>
    </row>
    <row r="333" spans="1:9" ht="18" customHeight="1" x14ac:dyDescent="0.2">
      <c r="A333" s="3">
        <v>2021</v>
      </c>
      <c r="B333" s="3" t="s">
        <v>42</v>
      </c>
      <c r="C333" s="3" t="s">
        <v>11</v>
      </c>
      <c r="D333" s="4" t="s">
        <v>14</v>
      </c>
      <c r="E333" s="5">
        <v>2498</v>
      </c>
      <c r="F333" s="5">
        <v>8000</v>
      </c>
      <c r="G333" s="5">
        <v>8960</v>
      </c>
      <c r="H333" s="5">
        <v>1600</v>
      </c>
      <c r="I333" s="6" t="s">
        <v>13</v>
      </c>
    </row>
    <row r="334" spans="1:9" ht="18" customHeight="1" x14ac:dyDescent="0.2">
      <c r="A334" s="3">
        <v>2021</v>
      </c>
      <c r="B334" s="3" t="s">
        <v>42</v>
      </c>
      <c r="C334" s="3" t="s">
        <v>15</v>
      </c>
      <c r="D334" s="4" t="s">
        <v>16</v>
      </c>
      <c r="E334" s="5">
        <v>1245</v>
      </c>
      <c r="F334" s="5">
        <v>4577.2</v>
      </c>
      <c r="G334" s="5">
        <v>5126.4639999999999</v>
      </c>
      <c r="H334" s="5">
        <v>915.44</v>
      </c>
      <c r="I334" s="6" t="s">
        <v>13</v>
      </c>
    </row>
    <row r="335" spans="1:9" ht="18" customHeight="1" x14ac:dyDescent="0.2">
      <c r="A335" s="3">
        <v>2021</v>
      </c>
      <c r="B335" s="3" t="s">
        <v>42</v>
      </c>
      <c r="C335" s="3" t="s">
        <v>17</v>
      </c>
      <c r="D335" s="7" t="s">
        <v>18</v>
      </c>
      <c r="E335" s="8">
        <v>644</v>
      </c>
      <c r="F335" s="8">
        <v>5743.5</v>
      </c>
      <c r="G335" s="8">
        <v>6432.72</v>
      </c>
      <c r="H335" s="5">
        <v>1148.7</v>
      </c>
      <c r="I335" s="6" t="s">
        <v>13</v>
      </c>
    </row>
    <row r="336" spans="1:9" ht="18" customHeight="1" x14ac:dyDescent="0.2">
      <c r="A336" s="3">
        <v>2021</v>
      </c>
      <c r="B336" s="3" t="s">
        <v>42</v>
      </c>
      <c r="C336" s="3" t="s">
        <v>19</v>
      </c>
      <c r="D336" s="7" t="s">
        <v>20</v>
      </c>
      <c r="E336" s="8">
        <v>643</v>
      </c>
      <c r="F336" s="8">
        <v>7000</v>
      </c>
      <c r="G336" s="8">
        <v>7840</v>
      </c>
      <c r="H336" s="5">
        <v>1400</v>
      </c>
      <c r="I336" s="6" t="s">
        <v>13</v>
      </c>
    </row>
    <row r="337" spans="1:9" ht="18" customHeight="1" x14ac:dyDescent="0.2">
      <c r="A337" s="3">
        <v>2021</v>
      </c>
      <c r="B337" s="3" t="s">
        <v>42</v>
      </c>
      <c r="C337" s="3" t="s">
        <v>17</v>
      </c>
      <c r="D337" s="7" t="s">
        <v>21</v>
      </c>
      <c r="E337" s="8">
        <v>455</v>
      </c>
      <c r="F337" s="8">
        <v>4578.6000000000004</v>
      </c>
      <c r="G337" s="8">
        <v>5128.0320000000002</v>
      </c>
      <c r="H337" s="5">
        <v>915.72000000000014</v>
      </c>
      <c r="I337" s="6" t="s">
        <v>13</v>
      </c>
    </row>
    <row r="338" spans="1:9" ht="18" customHeight="1" x14ac:dyDescent="0.2">
      <c r="A338" s="3">
        <v>2021</v>
      </c>
      <c r="B338" s="3" t="s">
        <v>42</v>
      </c>
      <c r="C338" s="3" t="s">
        <v>19</v>
      </c>
      <c r="D338" s="7" t="s">
        <v>22</v>
      </c>
      <c r="E338" s="9">
        <v>345</v>
      </c>
      <c r="F338" s="9">
        <v>7000</v>
      </c>
      <c r="G338" s="9">
        <v>7840</v>
      </c>
      <c r="H338" s="5">
        <v>1400</v>
      </c>
      <c r="I338" s="6" t="s">
        <v>13</v>
      </c>
    </row>
    <row r="339" spans="1:9" ht="18" customHeight="1" x14ac:dyDescent="0.2">
      <c r="A339" s="3">
        <v>2021</v>
      </c>
      <c r="B339" s="3" t="s">
        <v>42</v>
      </c>
      <c r="C339" s="3" t="s">
        <v>15</v>
      </c>
      <c r="D339" s="4" t="s">
        <v>23</v>
      </c>
      <c r="E339" s="5">
        <v>122</v>
      </c>
      <c r="F339" s="5">
        <v>100</v>
      </c>
      <c r="G339" s="5">
        <v>112</v>
      </c>
      <c r="H339" s="5">
        <v>20</v>
      </c>
      <c r="I339" s="6" t="s">
        <v>13</v>
      </c>
    </row>
    <row r="340" spans="1:9" ht="18" customHeight="1" x14ac:dyDescent="0.2">
      <c r="A340" s="3">
        <v>2021</v>
      </c>
      <c r="B340" s="3" t="s">
        <v>42</v>
      </c>
      <c r="C340" s="3" t="s">
        <v>24</v>
      </c>
      <c r="D340" s="7" t="s">
        <v>25</v>
      </c>
      <c r="E340" s="8">
        <v>78</v>
      </c>
      <c r="F340" s="8">
        <v>4577.2</v>
      </c>
      <c r="G340" s="8">
        <v>5126.4639999999999</v>
      </c>
      <c r="H340" s="5">
        <v>915.44</v>
      </c>
      <c r="I340" s="6" t="s">
        <v>13</v>
      </c>
    </row>
    <row r="341" spans="1:9" ht="18" customHeight="1" x14ac:dyDescent="0.2">
      <c r="A341" s="3">
        <v>2021</v>
      </c>
      <c r="B341" s="3" t="s">
        <v>42</v>
      </c>
      <c r="C341" s="3" t="s">
        <v>24</v>
      </c>
      <c r="D341" s="7" t="s">
        <v>26</v>
      </c>
      <c r="E341" s="8">
        <v>76</v>
      </c>
      <c r="F341" s="8">
        <v>4576.8999999999996</v>
      </c>
      <c r="G341" s="8">
        <v>5126.1279999999997</v>
      </c>
      <c r="H341" s="5">
        <v>915.38</v>
      </c>
      <c r="I341" s="6" t="s">
        <v>13</v>
      </c>
    </row>
    <row r="342" spans="1:9" ht="18" customHeight="1" x14ac:dyDescent="0.2">
      <c r="A342" s="3">
        <v>2021</v>
      </c>
      <c r="B342" s="3" t="s">
        <v>42</v>
      </c>
      <c r="C342" s="3" t="s">
        <v>24</v>
      </c>
      <c r="D342" s="7" t="s">
        <v>27</v>
      </c>
      <c r="E342" s="8">
        <v>46</v>
      </c>
      <c r="F342" s="8">
        <v>200</v>
      </c>
      <c r="G342" s="8">
        <v>224</v>
      </c>
      <c r="H342" s="5">
        <v>40</v>
      </c>
      <c r="I342" s="6" t="s">
        <v>13</v>
      </c>
    </row>
    <row r="343" spans="1:9" ht="18" customHeight="1" x14ac:dyDescent="0.2">
      <c r="A343" s="3">
        <v>2021</v>
      </c>
      <c r="B343" s="3" t="s">
        <v>42</v>
      </c>
      <c r="C343" s="3" t="s">
        <v>24</v>
      </c>
      <c r="D343" s="7" t="s">
        <v>28</v>
      </c>
      <c r="E343" s="8">
        <v>34</v>
      </c>
      <c r="F343" s="8">
        <v>5492.16</v>
      </c>
      <c r="G343" s="8">
        <v>5126.0160000000005</v>
      </c>
      <c r="H343" s="5">
        <v>1098.432</v>
      </c>
      <c r="I343" s="6" t="s">
        <v>13</v>
      </c>
    </row>
    <row r="344" spans="1:9" ht="18" customHeight="1" x14ac:dyDescent="0.2">
      <c r="A344" s="3">
        <v>2021</v>
      </c>
      <c r="B344" s="3" t="s">
        <v>42</v>
      </c>
      <c r="C344" s="3" t="s">
        <v>15</v>
      </c>
      <c r="D344" s="4" t="s">
        <v>29</v>
      </c>
      <c r="E344" s="5">
        <v>7</v>
      </c>
      <c r="F344" s="5">
        <v>240</v>
      </c>
      <c r="G344" s="5">
        <v>224</v>
      </c>
      <c r="H344" s="5">
        <v>48</v>
      </c>
      <c r="I344" s="6" t="s">
        <v>13</v>
      </c>
    </row>
    <row r="345" spans="1:9" ht="18" customHeight="1" x14ac:dyDescent="0.2">
      <c r="A345" s="3">
        <v>2021</v>
      </c>
      <c r="B345" s="3" t="s">
        <v>42</v>
      </c>
      <c r="C345" s="3" t="s">
        <v>24</v>
      </c>
      <c r="D345" s="7" t="s">
        <v>31</v>
      </c>
      <c r="E345" s="8">
        <v>3</v>
      </c>
      <c r="F345" s="8">
        <v>5492.76</v>
      </c>
      <c r="G345" s="8">
        <v>5126.576</v>
      </c>
      <c r="H345" s="5">
        <v>1098.5520000000001</v>
      </c>
      <c r="I345" s="6" t="s">
        <v>13</v>
      </c>
    </row>
    <row r="346" spans="1:9" ht="18" customHeight="1" x14ac:dyDescent="0.2">
      <c r="A346" s="3">
        <v>2021</v>
      </c>
      <c r="B346" s="3" t="s">
        <v>42</v>
      </c>
      <c r="C346" s="3" t="s">
        <v>30</v>
      </c>
      <c r="D346" s="7" t="s">
        <v>30</v>
      </c>
      <c r="E346" s="8">
        <v>2</v>
      </c>
      <c r="F346" s="8">
        <v>7920</v>
      </c>
      <c r="G346" s="8">
        <v>7392</v>
      </c>
      <c r="H346" s="5">
        <v>1584</v>
      </c>
      <c r="I346" s="6" t="s">
        <v>13</v>
      </c>
    </row>
    <row r="347" spans="1:9" ht="18" customHeight="1" x14ac:dyDescent="0.2">
      <c r="A347" s="3">
        <v>2021</v>
      </c>
      <c r="B347" s="3" t="s">
        <v>43</v>
      </c>
      <c r="C347" s="3" t="s">
        <v>11</v>
      </c>
      <c r="D347" s="4" t="s">
        <v>12</v>
      </c>
      <c r="E347" s="5">
        <v>3566</v>
      </c>
      <c r="F347" s="5">
        <v>4577.3</v>
      </c>
      <c r="G347" s="5">
        <v>5126.576</v>
      </c>
      <c r="H347" s="5">
        <v>915.46</v>
      </c>
      <c r="I347" s="6" t="s">
        <v>13</v>
      </c>
    </row>
    <row r="348" spans="1:9" ht="18" customHeight="1" x14ac:dyDescent="0.2">
      <c r="A348" s="3">
        <v>2021</v>
      </c>
      <c r="B348" s="3" t="s">
        <v>43</v>
      </c>
      <c r="C348" s="3" t="s">
        <v>11</v>
      </c>
      <c r="D348" s="4" t="s">
        <v>14</v>
      </c>
      <c r="E348" s="5">
        <v>2498</v>
      </c>
      <c r="F348" s="5">
        <v>8000</v>
      </c>
      <c r="G348" s="5">
        <v>8960</v>
      </c>
      <c r="H348" s="5">
        <v>1600</v>
      </c>
      <c r="I348" s="6" t="s">
        <v>13</v>
      </c>
    </row>
    <row r="349" spans="1:9" ht="18" customHeight="1" x14ac:dyDescent="0.2">
      <c r="A349" s="3">
        <v>2021</v>
      </c>
      <c r="B349" s="3" t="s">
        <v>43</v>
      </c>
      <c r="C349" s="3" t="s">
        <v>15</v>
      </c>
      <c r="D349" s="4" t="s">
        <v>16</v>
      </c>
      <c r="E349" s="5">
        <v>1245</v>
      </c>
      <c r="F349" s="5">
        <v>4577.2</v>
      </c>
      <c r="G349" s="5">
        <v>5126.4639999999999</v>
      </c>
      <c r="H349" s="5">
        <v>915.44</v>
      </c>
      <c r="I349" s="6" t="s">
        <v>13</v>
      </c>
    </row>
    <row r="350" spans="1:9" ht="18" customHeight="1" x14ac:dyDescent="0.2">
      <c r="A350" s="3">
        <v>2021</v>
      </c>
      <c r="B350" s="3" t="s">
        <v>43</v>
      </c>
      <c r="C350" s="3" t="s">
        <v>17</v>
      </c>
      <c r="D350" s="7" t="s">
        <v>18</v>
      </c>
      <c r="E350" s="8">
        <v>644</v>
      </c>
      <c r="F350" s="8">
        <v>5743.5</v>
      </c>
      <c r="G350" s="8">
        <v>6432.72</v>
      </c>
      <c r="H350" s="5">
        <v>1148.7</v>
      </c>
      <c r="I350" s="6" t="s">
        <v>13</v>
      </c>
    </row>
    <row r="351" spans="1:9" ht="18" customHeight="1" x14ac:dyDescent="0.2">
      <c r="A351" s="3">
        <v>2021</v>
      </c>
      <c r="B351" s="3" t="s">
        <v>43</v>
      </c>
      <c r="C351" s="3" t="s">
        <v>19</v>
      </c>
      <c r="D351" s="7" t="s">
        <v>20</v>
      </c>
      <c r="E351" s="8">
        <v>643</v>
      </c>
      <c r="F351" s="8">
        <v>7000</v>
      </c>
      <c r="G351" s="8">
        <v>7840</v>
      </c>
      <c r="H351" s="5">
        <v>1400</v>
      </c>
      <c r="I351" s="6" t="s">
        <v>13</v>
      </c>
    </row>
    <row r="352" spans="1:9" ht="18" customHeight="1" x14ac:dyDescent="0.2">
      <c r="A352" s="3">
        <v>2021</v>
      </c>
      <c r="B352" s="3" t="s">
        <v>43</v>
      </c>
      <c r="C352" s="3" t="s">
        <v>17</v>
      </c>
      <c r="D352" s="7" t="s">
        <v>21</v>
      </c>
      <c r="E352" s="8">
        <v>455</v>
      </c>
      <c r="F352" s="8">
        <v>4578.6000000000004</v>
      </c>
      <c r="G352" s="8">
        <v>5128.0320000000002</v>
      </c>
      <c r="H352" s="5">
        <v>915.72000000000014</v>
      </c>
      <c r="I352" s="6" t="s">
        <v>13</v>
      </c>
    </row>
    <row r="353" spans="1:9" ht="18" customHeight="1" x14ac:dyDescent="0.2">
      <c r="A353" s="3">
        <v>2021</v>
      </c>
      <c r="B353" s="3" t="s">
        <v>43</v>
      </c>
      <c r="C353" s="3" t="s">
        <v>19</v>
      </c>
      <c r="D353" s="7" t="s">
        <v>22</v>
      </c>
      <c r="E353" s="9">
        <v>345</v>
      </c>
      <c r="F353" s="9">
        <v>7000</v>
      </c>
      <c r="G353" s="9">
        <v>7840</v>
      </c>
      <c r="H353" s="5">
        <v>1400</v>
      </c>
      <c r="I353" s="6" t="s">
        <v>13</v>
      </c>
    </row>
    <row r="354" spans="1:9" ht="18" customHeight="1" x14ac:dyDescent="0.2">
      <c r="A354" s="3">
        <v>2021</v>
      </c>
      <c r="B354" s="3" t="s">
        <v>43</v>
      </c>
      <c r="C354" s="3" t="s">
        <v>15</v>
      </c>
      <c r="D354" s="4" t="s">
        <v>23</v>
      </c>
      <c r="E354" s="5">
        <v>122</v>
      </c>
      <c r="F354" s="5">
        <v>100</v>
      </c>
      <c r="G354" s="5">
        <v>112</v>
      </c>
      <c r="H354" s="5">
        <v>20</v>
      </c>
      <c r="I354" s="6" t="s">
        <v>13</v>
      </c>
    </row>
    <row r="355" spans="1:9" ht="18" customHeight="1" x14ac:dyDescent="0.2">
      <c r="A355" s="3">
        <v>2021</v>
      </c>
      <c r="B355" s="3" t="s">
        <v>43</v>
      </c>
      <c r="C355" s="3" t="s">
        <v>24</v>
      </c>
      <c r="D355" s="7" t="s">
        <v>25</v>
      </c>
      <c r="E355" s="8">
        <v>78</v>
      </c>
      <c r="F355" s="8">
        <v>4577.2</v>
      </c>
      <c r="G355" s="8">
        <v>5126.4639999999999</v>
      </c>
      <c r="H355" s="5">
        <v>915.44</v>
      </c>
      <c r="I355" s="6" t="s">
        <v>13</v>
      </c>
    </row>
    <row r="356" spans="1:9" ht="18" customHeight="1" x14ac:dyDescent="0.2">
      <c r="A356" s="3">
        <v>2021</v>
      </c>
      <c r="B356" s="3" t="s">
        <v>43</v>
      </c>
      <c r="C356" s="3" t="s">
        <v>24</v>
      </c>
      <c r="D356" s="7" t="s">
        <v>26</v>
      </c>
      <c r="E356" s="8">
        <v>76</v>
      </c>
      <c r="F356" s="8">
        <v>4576.8999999999996</v>
      </c>
      <c r="G356" s="8">
        <v>5126.1279999999997</v>
      </c>
      <c r="H356" s="5">
        <v>915.38</v>
      </c>
      <c r="I356" s="6" t="s">
        <v>13</v>
      </c>
    </row>
    <row r="357" spans="1:9" ht="18" customHeight="1" x14ac:dyDescent="0.2">
      <c r="A357" s="3">
        <v>2021</v>
      </c>
      <c r="B357" s="3" t="s">
        <v>43</v>
      </c>
      <c r="C357" s="3" t="s">
        <v>24</v>
      </c>
      <c r="D357" s="7" t="s">
        <v>27</v>
      </c>
      <c r="E357" s="8">
        <v>46</v>
      </c>
      <c r="F357" s="8">
        <v>200</v>
      </c>
      <c r="G357" s="8">
        <v>224</v>
      </c>
      <c r="H357" s="5">
        <v>40</v>
      </c>
      <c r="I357" s="6" t="s">
        <v>13</v>
      </c>
    </row>
    <row r="358" spans="1:9" ht="18" customHeight="1" x14ac:dyDescent="0.2">
      <c r="A358" s="3">
        <v>2021</v>
      </c>
      <c r="B358" s="3" t="s">
        <v>43</v>
      </c>
      <c r="C358" s="3" t="s">
        <v>24</v>
      </c>
      <c r="D358" s="7" t="s">
        <v>28</v>
      </c>
      <c r="E358" s="8">
        <v>34</v>
      </c>
      <c r="F358" s="8">
        <v>4576.8</v>
      </c>
      <c r="G358" s="8">
        <v>5126.0160000000005</v>
      </c>
      <c r="H358" s="5">
        <v>915.36000000000013</v>
      </c>
      <c r="I358" s="6" t="s">
        <v>13</v>
      </c>
    </row>
    <row r="359" spans="1:9" ht="18" customHeight="1" x14ac:dyDescent="0.2">
      <c r="A359" s="3">
        <v>2021</v>
      </c>
      <c r="B359" s="3" t="s">
        <v>43</v>
      </c>
      <c r="C359" s="3" t="s">
        <v>15</v>
      </c>
      <c r="D359" s="4" t="s">
        <v>29</v>
      </c>
      <c r="E359" s="5">
        <v>7</v>
      </c>
      <c r="F359" s="5">
        <v>200</v>
      </c>
      <c r="G359" s="5">
        <v>224</v>
      </c>
      <c r="H359" s="5">
        <v>40</v>
      </c>
      <c r="I359" s="6" t="s">
        <v>13</v>
      </c>
    </row>
    <row r="360" spans="1:9" ht="18" customHeight="1" x14ac:dyDescent="0.2">
      <c r="A360" s="3">
        <v>2021</v>
      </c>
      <c r="B360" s="3" t="s">
        <v>43</v>
      </c>
      <c r="C360" s="3" t="s">
        <v>24</v>
      </c>
      <c r="D360" s="7" t="s">
        <v>31</v>
      </c>
      <c r="E360" s="8">
        <v>3</v>
      </c>
      <c r="F360" s="8">
        <v>4577.3</v>
      </c>
      <c r="G360" s="8">
        <v>5126.576</v>
      </c>
      <c r="H360" s="5">
        <v>915.46</v>
      </c>
      <c r="I360" s="6" t="s">
        <v>13</v>
      </c>
    </row>
    <row r="361" spans="1:9" ht="18" customHeight="1" x14ac:dyDescent="0.2">
      <c r="A361" s="3">
        <v>2021</v>
      </c>
      <c r="B361" s="3" t="s">
        <v>43</v>
      </c>
      <c r="C361" s="3" t="s">
        <v>30</v>
      </c>
      <c r="D361" s="7" t="s">
        <v>30</v>
      </c>
      <c r="E361" s="8">
        <v>2</v>
      </c>
      <c r="F361" s="8">
        <v>6600</v>
      </c>
      <c r="G361" s="8">
        <v>7392</v>
      </c>
      <c r="H361" s="5">
        <v>1320</v>
      </c>
      <c r="I361" s="6" t="s">
        <v>13</v>
      </c>
    </row>
    <row r="362" spans="1:9" ht="18" customHeight="1" x14ac:dyDescent="0.2">
      <c r="A362" s="3">
        <v>2022</v>
      </c>
      <c r="B362" s="3" t="s">
        <v>10</v>
      </c>
      <c r="C362" s="3" t="s">
        <v>11</v>
      </c>
      <c r="D362" s="4" t="s">
        <v>12</v>
      </c>
      <c r="E362" s="5">
        <v>3566</v>
      </c>
      <c r="F362" s="5">
        <v>5492.76</v>
      </c>
      <c r="G362" s="5">
        <v>5126.576</v>
      </c>
      <c r="H362" s="5">
        <v>1098.5520000000001</v>
      </c>
      <c r="I362" s="6" t="s">
        <v>13</v>
      </c>
    </row>
    <row r="363" spans="1:9" ht="18" customHeight="1" x14ac:dyDescent="0.2">
      <c r="A363" s="3">
        <v>2022</v>
      </c>
      <c r="B363" s="3" t="s">
        <v>10</v>
      </c>
      <c r="C363" s="3" t="s">
        <v>11</v>
      </c>
      <c r="D363" s="4" t="s">
        <v>14</v>
      </c>
      <c r="E363" s="5">
        <v>2498</v>
      </c>
      <c r="F363" s="5">
        <v>9600</v>
      </c>
      <c r="G363" s="5">
        <v>8960</v>
      </c>
      <c r="H363" s="5">
        <v>1920</v>
      </c>
      <c r="I363" s="6" t="s">
        <v>13</v>
      </c>
    </row>
    <row r="364" spans="1:9" ht="18" customHeight="1" x14ac:dyDescent="0.2">
      <c r="A364" s="3">
        <v>2022</v>
      </c>
      <c r="B364" s="3" t="s">
        <v>10</v>
      </c>
      <c r="C364" s="3" t="s">
        <v>15</v>
      </c>
      <c r="D364" s="4" t="s">
        <v>16</v>
      </c>
      <c r="E364" s="5">
        <v>1245</v>
      </c>
      <c r="F364" s="5">
        <v>5492.6399999999994</v>
      </c>
      <c r="G364" s="5">
        <v>5126.4639999999999</v>
      </c>
      <c r="H364" s="5">
        <v>1098.528</v>
      </c>
      <c r="I364" s="6" t="s">
        <v>34</v>
      </c>
    </row>
    <row r="365" spans="1:9" ht="18" customHeight="1" x14ac:dyDescent="0.2">
      <c r="A365" s="3">
        <v>2022</v>
      </c>
      <c r="B365" s="3" t="s">
        <v>10</v>
      </c>
      <c r="C365" s="3" t="s">
        <v>17</v>
      </c>
      <c r="D365" s="7" t="s">
        <v>18</v>
      </c>
      <c r="E365" s="8">
        <v>644</v>
      </c>
      <c r="F365" s="8">
        <v>6892.2</v>
      </c>
      <c r="G365" s="8">
        <v>6432.72</v>
      </c>
      <c r="H365" s="5">
        <v>1378.44</v>
      </c>
      <c r="I365" s="6" t="s">
        <v>34</v>
      </c>
    </row>
    <row r="366" spans="1:9" ht="18" customHeight="1" x14ac:dyDescent="0.2">
      <c r="A366" s="3">
        <v>2022</v>
      </c>
      <c r="B366" s="3" t="s">
        <v>10</v>
      </c>
      <c r="C366" s="3" t="s">
        <v>19</v>
      </c>
      <c r="D366" s="7" t="s">
        <v>20</v>
      </c>
      <c r="E366" s="8">
        <v>643</v>
      </c>
      <c r="F366" s="8">
        <v>8400</v>
      </c>
      <c r="G366" s="8">
        <v>7840</v>
      </c>
      <c r="H366" s="5">
        <v>1680</v>
      </c>
      <c r="I366" s="6" t="s">
        <v>34</v>
      </c>
    </row>
    <row r="367" spans="1:9" ht="18" customHeight="1" x14ac:dyDescent="0.2">
      <c r="A367" s="3">
        <v>2022</v>
      </c>
      <c r="B367" s="3" t="s">
        <v>10</v>
      </c>
      <c r="C367" s="3" t="s">
        <v>17</v>
      </c>
      <c r="D367" s="7" t="s">
        <v>21</v>
      </c>
      <c r="E367" s="8">
        <v>455</v>
      </c>
      <c r="F367" s="8">
        <v>5494.3200000000006</v>
      </c>
      <c r="G367" s="8">
        <v>5128.0320000000002</v>
      </c>
      <c r="H367" s="5">
        <v>1098.8640000000003</v>
      </c>
      <c r="I367" s="6" t="s">
        <v>34</v>
      </c>
    </row>
    <row r="368" spans="1:9" ht="18" customHeight="1" x14ac:dyDescent="0.2">
      <c r="A368" s="3">
        <v>2022</v>
      </c>
      <c r="B368" s="3" t="s">
        <v>10</v>
      </c>
      <c r="C368" s="3" t="s">
        <v>19</v>
      </c>
      <c r="D368" s="7" t="s">
        <v>22</v>
      </c>
      <c r="E368" s="9">
        <v>345</v>
      </c>
      <c r="F368" s="9">
        <v>8400</v>
      </c>
      <c r="G368" s="9">
        <v>7840</v>
      </c>
      <c r="H368" s="5">
        <v>1680</v>
      </c>
      <c r="I368" s="6" t="s">
        <v>34</v>
      </c>
    </row>
    <row r="369" spans="1:9" ht="18" customHeight="1" x14ac:dyDescent="0.2">
      <c r="A369" s="3">
        <v>2022</v>
      </c>
      <c r="B369" s="3" t="s">
        <v>10</v>
      </c>
      <c r="C369" s="3" t="s">
        <v>15</v>
      </c>
      <c r="D369" s="4" t="s">
        <v>23</v>
      </c>
      <c r="E369" s="5">
        <v>122</v>
      </c>
      <c r="F369" s="5">
        <v>120</v>
      </c>
      <c r="G369" s="5">
        <v>112</v>
      </c>
      <c r="H369" s="5">
        <v>24</v>
      </c>
      <c r="I369" s="6" t="s">
        <v>34</v>
      </c>
    </row>
    <row r="370" spans="1:9" ht="18" customHeight="1" x14ac:dyDescent="0.2">
      <c r="A370" s="3">
        <v>2022</v>
      </c>
      <c r="B370" s="3" t="s">
        <v>10</v>
      </c>
      <c r="C370" s="3" t="s">
        <v>24</v>
      </c>
      <c r="D370" s="7" t="s">
        <v>25</v>
      </c>
      <c r="E370" s="8">
        <v>78</v>
      </c>
      <c r="F370" s="8">
        <v>2288.6</v>
      </c>
      <c r="G370" s="8">
        <v>5126.4639999999999</v>
      </c>
      <c r="H370" s="5">
        <v>457.72</v>
      </c>
      <c r="I370" s="6" t="s">
        <v>34</v>
      </c>
    </row>
    <row r="371" spans="1:9" ht="18" customHeight="1" x14ac:dyDescent="0.2">
      <c r="A371" s="3">
        <v>2022</v>
      </c>
      <c r="B371" s="3" t="s">
        <v>10</v>
      </c>
      <c r="C371" s="3" t="s">
        <v>24</v>
      </c>
      <c r="D371" s="7" t="s">
        <v>26</v>
      </c>
      <c r="E371" s="8">
        <v>76</v>
      </c>
      <c r="F371" s="8">
        <v>2288.4499999999998</v>
      </c>
      <c r="G371" s="8">
        <v>5126.1279999999997</v>
      </c>
      <c r="H371" s="5">
        <v>457.69</v>
      </c>
      <c r="I371" s="6" t="s">
        <v>34</v>
      </c>
    </row>
    <row r="372" spans="1:9" ht="18" customHeight="1" x14ac:dyDescent="0.2">
      <c r="A372" s="3">
        <v>2022</v>
      </c>
      <c r="B372" s="3" t="s">
        <v>10</v>
      </c>
      <c r="C372" s="3" t="s">
        <v>24</v>
      </c>
      <c r="D372" s="7" t="s">
        <v>27</v>
      </c>
      <c r="E372" s="8">
        <v>46</v>
      </c>
      <c r="F372" s="8">
        <v>100</v>
      </c>
      <c r="G372" s="8">
        <v>224</v>
      </c>
      <c r="H372" s="5">
        <v>20</v>
      </c>
      <c r="I372" s="6" t="s">
        <v>34</v>
      </c>
    </row>
    <row r="373" spans="1:9" ht="18" customHeight="1" x14ac:dyDescent="0.2">
      <c r="A373" s="3">
        <v>2022</v>
      </c>
      <c r="B373" s="3" t="s">
        <v>10</v>
      </c>
      <c r="C373" s="3" t="s">
        <v>24</v>
      </c>
      <c r="D373" s="7" t="s">
        <v>28</v>
      </c>
      <c r="E373" s="8">
        <v>34</v>
      </c>
      <c r="F373" s="8">
        <v>2288.4</v>
      </c>
      <c r="G373" s="8">
        <v>5126.0160000000005</v>
      </c>
      <c r="H373" s="5">
        <v>457.68000000000006</v>
      </c>
      <c r="I373" s="6" t="s">
        <v>34</v>
      </c>
    </row>
    <row r="374" spans="1:9" ht="18" customHeight="1" x14ac:dyDescent="0.2">
      <c r="A374" s="3">
        <v>2022</v>
      </c>
      <c r="B374" s="3" t="s">
        <v>10</v>
      </c>
      <c r="C374" s="3" t="s">
        <v>15</v>
      </c>
      <c r="D374" s="4" t="s">
        <v>29</v>
      </c>
      <c r="E374" s="5">
        <v>7</v>
      </c>
      <c r="F374" s="5">
        <v>200</v>
      </c>
      <c r="G374" s="5">
        <v>224</v>
      </c>
      <c r="H374" s="5">
        <v>40</v>
      </c>
      <c r="I374" s="6" t="s">
        <v>34</v>
      </c>
    </row>
    <row r="375" spans="1:9" ht="18" customHeight="1" x14ac:dyDescent="0.2">
      <c r="A375" s="3">
        <v>2022</v>
      </c>
      <c r="B375" s="3" t="s">
        <v>10</v>
      </c>
      <c r="C375" s="3" t="s">
        <v>30</v>
      </c>
      <c r="D375" s="7" t="s">
        <v>30</v>
      </c>
      <c r="E375" s="8">
        <v>3</v>
      </c>
      <c r="F375" s="8">
        <v>4577.3</v>
      </c>
      <c r="G375" s="8">
        <v>7392</v>
      </c>
      <c r="H375" s="5">
        <v>915.46</v>
      </c>
      <c r="I375" s="6" t="s">
        <v>34</v>
      </c>
    </row>
    <row r="376" spans="1:9" ht="18" customHeight="1" x14ac:dyDescent="0.2">
      <c r="A376" s="3">
        <v>2022</v>
      </c>
      <c r="B376" s="3" t="s">
        <v>10</v>
      </c>
      <c r="C376" s="3" t="s">
        <v>24</v>
      </c>
      <c r="D376" s="7" t="s">
        <v>31</v>
      </c>
      <c r="E376" s="8">
        <v>3</v>
      </c>
      <c r="F376" s="8">
        <v>3300</v>
      </c>
      <c r="G376" s="8">
        <v>5126.576</v>
      </c>
      <c r="H376" s="5">
        <v>660</v>
      </c>
      <c r="I376" s="6" t="s">
        <v>34</v>
      </c>
    </row>
    <row r="377" spans="1:9" ht="18" customHeight="1" x14ac:dyDescent="0.2">
      <c r="A377" s="3">
        <v>2022</v>
      </c>
      <c r="B377" s="3" t="s">
        <v>32</v>
      </c>
      <c r="C377" s="3" t="s">
        <v>11</v>
      </c>
      <c r="D377" s="4" t="s">
        <v>12</v>
      </c>
      <c r="E377" s="5">
        <v>3566</v>
      </c>
      <c r="F377" s="5">
        <v>4577.3</v>
      </c>
      <c r="G377" s="5">
        <v>5126.576</v>
      </c>
      <c r="H377" s="5">
        <v>915.46</v>
      </c>
      <c r="I377" s="6" t="s">
        <v>34</v>
      </c>
    </row>
    <row r="378" spans="1:9" ht="18" customHeight="1" x14ac:dyDescent="0.2">
      <c r="A378" s="3">
        <v>2022</v>
      </c>
      <c r="B378" s="3" t="s">
        <v>32</v>
      </c>
      <c r="C378" s="3" t="s">
        <v>11</v>
      </c>
      <c r="D378" s="4" t="s">
        <v>14</v>
      </c>
      <c r="E378" s="5">
        <v>2498</v>
      </c>
      <c r="F378" s="5">
        <v>8000</v>
      </c>
      <c r="G378" s="5">
        <v>8960</v>
      </c>
      <c r="H378" s="5">
        <v>1600</v>
      </c>
      <c r="I378" s="6" t="s">
        <v>34</v>
      </c>
    </row>
    <row r="379" spans="1:9" ht="18" customHeight="1" x14ac:dyDescent="0.2">
      <c r="A379" s="3">
        <v>2022</v>
      </c>
      <c r="B379" s="3" t="s">
        <v>32</v>
      </c>
      <c r="C379" s="3" t="s">
        <v>15</v>
      </c>
      <c r="D379" s="4" t="s">
        <v>16</v>
      </c>
      <c r="E379" s="5">
        <v>1245</v>
      </c>
      <c r="F379" s="5">
        <v>4577.2</v>
      </c>
      <c r="G379" s="5">
        <v>5126.4639999999999</v>
      </c>
      <c r="H379" s="5">
        <v>915.44</v>
      </c>
      <c r="I379" s="6" t="s">
        <v>34</v>
      </c>
    </row>
    <row r="380" spans="1:9" ht="18" customHeight="1" x14ac:dyDescent="0.2">
      <c r="A380" s="3">
        <v>2022</v>
      </c>
      <c r="B380" s="3" t="s">
        <v>32</v>
      </c>
      <c r="C380" s="3" t="s">
        <v>17</v>
      </c>
      <c r="D380" s="7" t="s">
        <v>18</v>
      </c>
      <c r="E380" s="8">
        <v>644</v>
      </c>
      <c r="F380" s="8">
        <v>5743.5</v>
      </c>
      <c r="G380" s="8">
        <v>6432.72</v>
      </c>
      <c r="H380" s="5">
        <v>1148.7</v>
      </c>
      <c r="I380" s="6" t="s">
        <v>34</v>
      </c>
    </row>
    <row r="381" spans="1:9" ht="18" customHeight="1" x14ac:dyDescent="0.2">
      <c r="A381" s="3">
        <v>2022</v>
      </c>
      <c r="B381" s="3" t="s">
        <v>32</v>
      </c>
      <c r="C381" s="3" t="s">
        <v>19</v>
      </c>
      <c r="D381" s="7" t="s">
        <v>20</v>
      </c>
      <c r="E381" s="8">
        <v>643</v>
      </c>
      <c r="F381" s="8">
        <v>7000</v>
      </c>
      <c r="G381" s="8">
        <v>7840</v>
      </c>
      <c r="H381" s="5">
        <v>1400</v>
      </c>
      <c r="I381" s="6" t="s">
        <v>34</v>
      </c>
    </row>
    <row r="382" spans="1:9" ht="18" customHeight="1" x14ac:dyDescent="0.2">
      <c r="A382" s="3">
        <v>2022</v>
      </c>
      <c r="B382" s="3" t="s">
        <v>32</v>
      </c>
      <c r="C382" s="3" t="s">
        <v>17</v>
      </c>
      <c r="D382" s="7" t="s">
        <v>21</v>
      </c>
      <c r="E382" s="8">
        <v>455</v>
      </c>
      <c r="F382" s="8">
        <v>4578.6000000000004</v>
      </c>
      <c r="G382" s="8">
        <v>5128.0320000000002</v>
      </c>
      <c r="H382" s="5">
        <v>915.72000000000014</v>
      </c>
      <c r="I382" s="6" t="s">
        <v>34</v>
      </c>
    </row>
    <row r="383" spans="1:9" ht="18" customHeight="1" x14ac:dyDescent="0.2">
      <c r="A383" s="3">
        <v>2022</v>
      </c>
      <c r="B383" s="3" t="s">
        <v>32</v>
      </c>
      <c r="C383" s="3" t="s">
        <v>19</v>
      </c>
      <c r="D383" s="7" t="s">
        <v>22</v>
      </c>
      <c r="E383" s="9">
        <v>345</v>
      </c>
      <c r="F383" s="9">
        <v>7000</v>
      </c>
      <c r="G383" s="9">
        <v>7840</v>
      </c>
      <c r="H383" s="5">
        <v>1400</v>
      </c>
      <c r="I383" s="6" t="s">
        <v>34</v>
      </c>
    </row>
    <row r="384" spans="1:9" ht="18" customHeight="1" x14ac:dyDescent="0.2">
      <c r="A384" s="3">
        <v>2022</v>
      </c>
      <c r="B384" s="3" t="s">
        <v>32</v>
      </c>
      <c r="C384" s="3" t="s">
        <v>15</v>
      </c>
      <c r="D384" s="4" t="s">
        <v>23</v>
      </c>
      <c r="E384" s="5">
        <v>122</v>
      </c>
      <c r="F384" s="5">
        <v>100</v>
      </c>
      <c r="G384" s="5">
        <v>112</v>
      </c>
      <c r="H384" s="5">
        <v>20</v>
      </c>
      <c r="I384" s="6" t="s">
        <v>34</v>
      </c>
    </row>
    <row r="385" spans="1:9" ht="18" customHeight="1" x14ac:dyDescent="0.2">
      <c r="A385" s="3">
        <v>2022</v>
      </c>
      <c r="B385" s="3" t="s">
        <v>32</v>
      </c>
      <c r="C385" s="3" t="s">
        <v>24</v>
      </c>
      <c r="D385" s="7" t="s">
        <v>25</v>
      </c>
      <c r="E385" s="8">
        <v>78</v>
      </c>
      <c r="F385" s="8">
        <v>2288.6</v>
      </c>
      <c r="G385" s="8">
        <v>5126.4639999999999</v>
      </c>
      <c r="H385" s="5">
        <v>457.72</v>
      </c>
      <c r="I385" s="6" t="s">
        <v>34</v>
      </c>
    </row>
    <row r="386" spans="1:9" ht="18" customHeight="1" x14ac:dyDescent="0.2">
      <c r="A386" s="3">
        <v>2022</v>
      </c>
      <c r="B386" s="3" t="s">
        <v>32</v>
      </c>
      <c r="C386" s="3" t="s">
        <v>24</v>
      </c>
      <c r="D386" s="7" t="s">
        <v>26</v>
      </c>
      <c r="E386" s="8">
        <v>76</v>
      </c>
      <c r="F386" s="8">
        <v>2288.4499999999998</v>
      </c>
      <c r="G386" s="8">
        <v>5126.1279999999997</v>
      </c>
      <c r="H386" s="5">
        <v>457.69</v>
      </c>
      <c r="I386" s="6" t="s">
        <v>34</v>
      </c>
    </row>
    <row r="387" spans="1:9" ht="18" customHeight="1" x14ac:dyDescent="0.2">
      <c r="A387" s="3">
        <v>2022</v>
      </c>
      <c r="B387" s="3" t="s">
        <v>32</v>
      </c>
      <c r="C387" s="3" t="s">
        <v>24</v>
      </c>
      <c r="D387" s="7" t="s">
        <v>27</v>
      </c>
      <c r="E387" s="8">
        <v>46</v>
      </c>
      <c r="F387" s="8">
        <v>100</v>
      </c>
      <c r="G387" s="8">
        <v>224</v>
      </c>
      <c r="H387" s="5">
        <v>20</v>
      </c>
      <c r="I387" s="6" t="s">
        <v>34</v>
      </c>
    </row>
    <row r="388" spans="1:9" ht="18" customHeight="1" x14ac:dyDescent="0.2">
      <c r="A388" s="3">
        <v>2022</v>
      </c>
      <c r="B388" s="3" t="s">
        <v>32</v>
      </c>
      <c r="C388" s="3" t="s">
        <v>24</v>
      </c>
      <c r="D388" s="7" t="s">
        <v>28</v>
      </c>
      <c r="E388" s="8">
        <v>34</v>
      </c>
      <c r="F388" s="8">
        <v>2288.4</v>
      </c>
      <c r="G388" s="8">
        <v>5126.0160000000005</v>
      </c>
      <c r="H388" s="5">
        <v>457.68000000000006</v>
      </c>
      <c r="I388" s="6" t="s">
        <v>34</v>
      </c>
    </row>
    <row r="389" spans="1:9" ht="18" customHeight="1" x14ac:dyDescent="0.2">
      <c r="A389" s="3">
        <v>2022</v>
      </c>
      <c r="B389" s="3" t="s">
        <v>32</v>
      </c>
      <c r="C389" s="3" t="s">
        <v>15</v>
      </c>
      <c r="D389" s="4" t="s">
        <v>29</v>
      </c>
      <c r="E389" s="5">
        <v>7</v>
      </c>
      <c r="F389" s="5">
        <v>200</v>
      </c>
      <c r="G389" s="5">
        <v>224</v>
      </c>
      <c r="H389" s="5">
        <v>40</v>
      </c>
      <c r="I389" s="6" t="s">
        <v>13</v>
      </c>
    </row>
    <row r="390" spans="1:9" ht="18" customHeight="1" x14ac:dyDescent="0.2">
      <c r="A390" s="3">
        <v>2022</v>
      </c>
      <c r="B390" s="3" t="s">
        <v>32</v>
      </c>
      <c r="C390" s="3" t="s">
        <v>24</v>
      </c>
      <c r="D390" s="7" t="s">
        <v>31</v>
      </c>
      <c r="E390" s="8">
        <v>3</v>
      </c>
      <c r="F390" s="8">
        <v>3300</v>
      </c>
      <c r="G390" s="8">
        <v>5126.576</v>
      </c>
      <c r="H390" s="5">
        <v>660</v>
      </c>
      <c r="I390" s="6" t="s">
        <v>13</v>
      </c>
    </row>
    <row r="391" spans="1:9" ht="18" customHeight="1" x14ac:dyDescent="0.2">
      <c r="A391" s="3">
        <v>2022</v>
      </c>
      <c r="B391" s="3" t="s">
        <v>32</v>
      </c>
      <c r="C391" s="3" t="s">
        <v>30</v>
      </c>
      <c r="D391" s="7" t="s">
        <v>30</v>
      </c>
      <c r="E391" s="8">
        <v>2</v>
      </c>
      <c r="F391" s="8">
        <v>6600</v>
      </c>
      <c r="G391" s="8">
        <v>7392</v>
      </c>
      <c r="H391" s="5">
        <v>1320</v>
      </c>
      <c r="I391" s="6" t="s">
        <v>13</v>
      </c>
    </row>
    <row r="392" spans="1:9" ht="18" customHeight="1" x14ac:dyDescent="0.2">
      <c r="A392" s="3">
        <v>2022</v>
      </c>
      <c r="B392" s="3" t="s">
        <v>33</v>
      </c>
      <c r="C392" s="3" t="s">
        <v>11</v>
      </c>
      <c r="D392" s="4" t="s">
        <v>12</v>
      </c>
      <c r="E392" s="5">
        <v>3566</v>
      </c>
      <c r="F392" s="5">
        <v>4577.3</v>
      </c>
      <c r="G392" s="5">
        <v>5126.576</v>
      </c>
      <c r="H392" s="5">
        <v>915.46</v>
      </c>
      <c r="I392" s="6" t="s">
        <v>13</v>
      </c>
    </row>
    <row r="393" spans="1:9" ht="18" customHeight="1" x14ac:dyDescent="0.2">
      <c r="A393" s="3">
        <v>2022</v>
      </c>
      <c r="B393" s="3" t="s">
        <v>33</v>
      </c>
      <c r="C393" s="3" t="s">
        <v>11</v>
      </c>
      <c r="D393" s="4" t="s">
        <v>14</v>
      </c>
      <c r="E393" s="5">
        <v>2498</v>
      </c>
      <c r="F393" s="5">
        <v>8000</v>
      </c>
      <c r="G393" s="5">
        <v>8960</v>
      </c>
      <c r="H393" s="5">
        <v>1600</v>
      </c>
      <c r="I393" s="6" t="s">
        <v>13</v>
      </c>
    </row>
    <row r="394" spans="1:9" ht="18" customHeight="1" x14ac:dyDescent="0.2">
      <c r="A394" s="3">
        <v>2022</v>
      </c>
      <c r="B394" s="3" t="s">
        <v>33</v>
      </c>
      <c r="C394" s="3" t="s">
        <v>15</v>
      </c>
      <c r="D394" s="4" t="s">
        <v>16</v>
      </c>
      <c r="E394" s="5">
        <v>1245</v>
      </c>
      <c r="F394" s="5">
        <v>4577.2</v>
      </c>
      <c r="G394" s="5">
        <v>5126.4639999999999</v>
      </c>
      <c r="H394" s="5">
        <v>915.44</v>
      </c>
      <c r="I394" s="6" t="s">
        <v>13</v>
      </c>
    </row>
    <row r="395" spans="1:9" ht="18" customHeight="1" x14ac:dyDescent="0.2">
      <c r="A395" s="3">
        <v>2022</v>
      </c>
      <c r="B395" s="3" t="s">
        <v>33</v>
      </c>
      <c r="C395" s="3" t="s">
        <v>17</v>
      </c>
      <c r="D395" s="7" t="s">
        <v>18</v>
      </c>
      <c r="E395" s="8">
        <v>644</v>
      </c>
      <c r="F395" s="8">
        <v>5743.5</v>
      </c>
      <c r="G395" s="8">
        <v>6432.72</v>
      </c>
      <c r="H395" s="5">
        <v>1148.7</v>
      </c>
      <c r="I395" s="6" t="s">
        <v>13</v>
      </c>
    </row>
    <row r="396" spans="1:9" ht="18" customHeight="1" x14ac:dyDescent="0.2">
      <c r="A396" s="3">
        <v>2022</v>
      </c>
      <c r="B396" s="3" t="s">
        <v>33</v>
      </c>
      <c r="C396" s="3" t="s">
        <v>19</v>
      </c>
      <c r="D396" s="7" t="s">
        <v>20</v>
      </c>
      <c r="E396" s="8">
        <v>643</v>
      </c>
      <c r="F396" s="8">
        <v>7000</v>
      </c>
      <c r="G396" s="8">
        <v>7840</v>
      </c>
      <c r="H396" s="5">
        <v>1400</v>
      </c>
      <c r="I396" s="6" t="s">
        <v>13</v>
      </c>
    </row>
    <row r="397" spans="1:9" ht="18" customHeight="1" x14ac:dyDescent="0.2">
      <c r="A397" s="3">
        <v>2022</v>
      </c>
      <c r="B397" s="3" t="s">
        <v>33</v>
      </c>
      <c r="C397" s="3" t="s">
        <v>17</v>
      </c>
      <c r="D397" s="7" t="s">
        <v>21</v>
      </c>
      <c r="E397" s="8">
        <v>455</v>
      </c>
      <c r="F397" s="8">
        <v>4578.6000000000004</v>
      </c>
      <c r="G397" s="8">
        <v>5128.0320000000002</v>
      </c>
      <c r="H397" s="5">
        <v>915.72000000000014</v>
      </c>
      <c r="I397" s="6" t="s">
        <v>13</v>
      </c>
    </row>
    <row r="398" spans="1:9" ht="18" customHeight="1" x14ac:dyDescent="0.2">
      <c r="A398" s="3">
        <v>2022</v>
      </c>
      <c r="B398" s="3" t="s">
        <v>33</v>
      </c>
      <c r="C398" s="3" t="s">
        <v>19</v>
      </c>
      <c r="D398" s="7" t="s">
        <v>22</v>
      </c>
      <c r="E398" s="9">
        <v>345</v>
      </c>
      <c r="F398" s="9">
        <v>7000</v>
      </c>
      <c r="G398" s="9">
        <v>7840</v>
      </c>
      <c r="H398" s="5">
        <v>1400</v>
      </c>
      <c r="I398" s="6" t="s">
        <v>13</v>
      </c>
    </row>
    <row r="399" spans="1:9" ht="18" customHeight="1" x14ac:dyDescent="0.2">
      <c r="A399" s="3">
        <v>2022</v>
      </c>
      <c r="B399" s="3" t="s">
        <v>33</v>
      </c>
      <c r="C399" s="3" t="s">
        <v>15</v>
      </c>
      <c r="D399" s="4" t="s">
        <v>23</v>
      </c>
      <c r="E399" s="5">
        <v>122</v>
      </c>
      <c r="F399" s="5">
        <v>100</v>
      </c>
      <c r="G399" s="5">
        <v>112</v>
      </c>
      <c r="H399" s="5">
        <v>20</v>
      </c>
      <c r="I399" s="6" t="s">
        <v>13</v>
      </c>
    </row>
    <row r="400" spans="1:9" ht="18" customHeight="1" x14ac:dyDescent="0.2">
      <c r="A400" s="3">
        <v>2022</v>
      </c>
      <c r="B400" s="3" t="s">
        <v>33</v>
      </c>
      <c r="C400" s="3" t="s">
        <v>24</v>
      </c>
      <c r="D400" s="7" t="s">
        <v>25</v>
      </c>
      <c r="E400" s="8">
        <v>78</v>
      </c>
      <c r="F400" s="8">
        <v>2288.6</v>
      </c>
      <c r="G400" s="8">
        <v>5126.4639999999999</v>
      </c>
      <c r="H400" s="5">
        <v>457.72</v>
      </c>
      <c r="I400" s="6" t="s">
        <v>13</v>
      </c>
    </row>
    <row r="401" spans="1:9" ht="18" customHeight="1" x14ac:dyDescent="0.2">
      <c r="A401" s="3">
        <v>2022</v>
      </c>
      <c r="B401" s="3" t="s">
        <v>33</v>
      </c>
      <c r="C401" s="3" t="s">
        <v>24</v>
      </c>
      <c r="D401" s="7" t="s">
        <v>26</v>
      </c>
      <c r="E401" s="8">
        <v>76</v>
      </c>
      <c r="F401" s="8">
        <v>2288.4499999999998</v>
      </c>
      <c r="G401" s="8">
        <v>5126.1279999999997</v>
      </c>
      <c r="H401" s="5">
        <v>457.69</v>
      </c>
      <c r="I401" s="6" t="s">
        <v>13</v>
      </c>
    </row>
    <row r="402" spans="1:9" ht="18" customHeight="1" x14ac:dyDescent="0.2">
      <c r="A402" s="3">
        <v>2022</v>
      </c>
      <c r="B402" s="3" t="s">
        <v>33</v>
      </c>
      <c r="C402" s="3" t="s">
        <v>24</v>
      </c>
      <c r="D402" s="7" t="s">
        <v>27</v>
      </c>
      <c r="E402" s="8">
        <v>46</v>
      </c>
      <c r="F402" s="8">
        <v>100</v>
      </c>
      <c r="G402" s="8">
        <v>224</v>
      </c>
      <c r="H402" s="5">
        <v>20</v>
      </c>
      <c r="I402" s="6" t="s">
        <v>13</v>
      </c>
    </row>
    <row r="403" spans="1:9" ht="18" customHeight="1" x14ac:dyDescent="0.2">
      <c r="A403" s="3">
        <v>2022</v>
      </c>
      <c r="B403" s="3" t="s">
        <v>33</v>
      </c>
      <c r="C403" s="3" t="s">
        <v>24</v>
      </c>
      <c r="D403" s="7" t="s">
        <v>28</v>
      </c>
      <c r="E403" s="8">
        <v>34</v>
      </c>
      <c r="F403" s="8">
        <v>2288.4</v>
      </c>
      <c r="G403" s="8">
        <v>5126.0160000000005</v>
      </c>
      <c r="H403" s="5">
        <v>457.68000000000006</v>
      </c>
      <c r="I403" s="6" t="s">
        <v>13</v>
      </c>
    </row>
    <row r="404" spans="1:9" ht="18" customHeight="1" x14ac:dyDescent="0.2">
      <c r="A404" s="3">
        <v>2022</v>
      </c>
      <c r="B404" s="3" t="s">
        <v>33</v>
      </c>
      <c r="C404" s="3" t="s">
        <v>15</v>
      </c>
      <c r="D404" s="4" t="s">
        <v>29</v>
      </c>
      <c r="E404" s="5">
        <v>7</v>
      </c>
      <c r="F404" s="5">
        <v>200</v>
      </c>
      <c r="G404" s="5">
        <v>224</v>
      </c>
      <c r="H404" s="5">
        <v>40</v>
      </c>
      <c r="I404" s="6" t="s">
        <v>13</v>
      </c>
    </row>
    <row r="405" spans="1:9" ht="18" customHeight="1" x14ac:dyDescent="0.2">
      <c r="A405" s="3">
        <v>2022</v>
      </c>
      <c r="B405" s="3" t="s">
        <v>33</v>
      </c>
      <c r="C405" s="3" t="s">
        <v>24</v>
      </c>
      <c r="D405" s="7" t="s">
        <v>31</v>
      </c>
      <c r="E405" s="8">
        <v>3</v>
      </c>
      <c r="F405" s="8">
        <v>2288.65</v>
      </c>
      <c r="G405" s="8">
        <v>5126.576</v>
      </c>
      <c r="H405" s="5">
        <v>457.73</v>
      </c>
      <c r="I405" s="6" t="s">
        <v>13</v>
      </c>
    </row>
    <row r="406" spans="1:9" ht="18" customHeight="1" x14ac:dyDescent="0.2">
      <c r="A406" s="3">
        <v>2022</v>
      </c>
      <c r="B406" s="3" t="s">
        <v>33</v>
      </c>
      <c r="C406" s="3" t="s">
        <v>30</v>
      </c>
      <c r="D406" s="7" t="s">
        <v>30</v>
      </c>
      <c r="E406" s="8">
        <v>2</v>
      </c>
      <c r="F406" s="8">
        <v>6600</v>
      </c>
      <c r="G406" s="8">
        <v>7392</v>
      </c>
      <c r="H406" s="5">
        <v>1320</v>
      </c>
      <c r="I406" s="6" t="s">
        <v>34</v>
      </c>
    </row>
    <row r="407" spans="1:9" ht="18" customHeight="1" x14ac:dyDescent="0.2">
      <c r="A407" s="3">
        <v>2022</v>
      </c>
      <c r="B407" s="3" t="s">
        <v>35</v>
      </c>
      <c r="C407" s="3" t="s">
        <v>11</v>
      </c>
      <c r="D407" s="4" t="s">
        <v>12</v>
      </c>
      <c r="E407" s="5">
        <v>3566</v>
      </c>
      <c r="F407" s="5">
        <v>4577.3</v>
      </c>
      <c r="G407" s="5">
        <v>5126.576</v>
      </c>
      <c r="H407" s="5">
        <v>915.46</v>
      </c>
      <c r="I407" s="6" t="s">
        <v>34</v>
      </c>
    </row>
    <row r="408" spans="1:9" ht="18" customHeight="1" x14ac:dyDescent="0.2">
      <c r="A408" s="3">
        <v>2022</v>
      </c>
      <c r="B408" s="3" t="s">
        <v>35</v>
      </c>
      <c r="C408" s="3" t="s">
        <v>11</v>
      </c>
      <c r="D408" s="4" t="s">
        <v>14</v>
      </c>
      <c r="E408" s="5">
        <v>2498</v>
      </c>
      <c r="F408" s="5">
        <v>8000</v>
      </c>
      <c r="G408" s="5">
        <v>8960</v>
      </c>
      <c r="H408" s="5">
        <v>1600</v>
      </c>
      <c r="I408" s="6" t="s">
        <v>34</v>
      </c>
    </row>
    <row r="409" spans="1:9" ht="18" customHeight="1" x14ac:dyDescent="0.2">
      <c r="A409" s="3">
        <v>2022</v>
      </c>
      <c r="B409" s="3" t="s">
        <v>35</v>
      </c>
      <c r="C409" s="3" t="s">
        <v>15</v>
      </c>
      <c r="D409" s="4" t="s">
        <v>16</v>
      </c>
      <c r="E409" s="5">
        <v>1245</v>
      </c>
      <c r="F409" s="5">
        <v>4577.2</v>
      </c>
      <c r="G409" s="5">
        <v>5126.4639999999999</v>
      </c>
      <c r="H409" s="5">
        <v>915.44</v>
      </c>
      <c r="I409" s="6" t="s">
        <v>34</v>
      </c>
    </row>
    <row r="410" spans="1:9" ht="18" customHeight="1" x14ac:dyDescent="0.2">
      <c r="A410" s="3">
        <v>2022</v>
      </c>
      <c r="B410" s="3" t="s">
        <v>35</v>
      </c>
      <c r="C410" s="3" t="s">
        <v>17</v>
      </c>
      <c r="D410" s="7" t="s">
        <v>18</v>
      </c>
      <c r="E410" s="8">
        <v>644</v>
      </c>
      <c r="F410" s="8">
        <v>5743.5</v>
      </c>
      <c r="G410" s="8">
        <v>6432.72</v>
      </c>
      <c r="H410" s="5">
        <v>1148.7</v>
      </c>
      <c r="I410" s="6" t="s">
        <v>34</v>
      </c>
    </row>
    <row r="411" spans="1:9" ht="18" customHeight="1" x14ac:dyDescent="0.2">
      <c r="A411" s="3">
        <v>2022</v>
      </c>
      <c r="B411" s="3" t="s">
        <v>35</v>
      </c>
      <c r="C411" s="3" t="s">
        <v>19</v>
      </c>
      <c r="D411" s="7" t="s">
        <v>20</v>
      </c>
      <c r="E411" s="8">
        <v>643</v>
      </c>
      <c r="F411" s="8">
        <v>7000</v>
      </c>
      <c r="G411" s="8">
        <v>7840</v>
      </c>
      <c r="H411" s="5">
        <v>1400</v>
      </c>
      <c r="I411" s="6" t="s">
        <v>34</v>
      </c>
    </row>
    <row r="412" spans="1:9" ht="18" customHeight="1" x14ac:dyDescent="0.2">
      <c r="A412" s="3">
        <v>2022</v>
      </c>
      <c r="B412" s="3" t="s">
        <v>35</v>
      </c>
      <c r="C412" s="3" t="s">
        <v>17</v>
      </c>
      <c r="D412" s="7" t="s">
        <v>21</v>
      </c>
      <c r="E412" s="8">
        <v>455</v>
      </c>
      <c r="F412" s="8">
        <v>4578.6000000000004</v>
      </c>
      <c r="G412" s="8">
        <v>5128.0320000000002</v>
      </c>
      <c r="H412" s="5">
        <v>915.72000000000014</v>
      </c>
      <c r="I412" s="6" t="s">
        <v>34</v>
      </c>
    </row>
    <row r="413" spans="1:9" ht="18" customHeight="1" x14ac:dyDescent="0.2">
      <c r="A413" s="3">
        <v>2022</v>
      </c>
      <c r="B413" s="3" t="s">
        <v>35</v>
      </c>
      <c r="C413" s="3" t="s">
        <v>19</v>
      </c>
      <c r="D413" s="7" t="s">
        <v>22</v>
      </c>
      <c r="E413" s="9">
        <v>345</v>
      </c>
      <c r="F413" s="9">
        <v>7000</v>
      </c>
      <c r="G413" s="9">
        <v>7840</v>
      </c>
      <c r="H413" s="5">
        <v>1400</v>
      </c>
      <c r="I413" s="6" t="s">
        <v>34</v>
      </c>
    </row>
    <row r="414" spans="1:9" ht="18" customHeight="1" x14ac:dyDescent="0.2">
      <c r="A414" s="3">
        <v>2022</v>
      </c>
      <c r="B414" s="3" t="s">
        <v>35</v>
      </c>
      <c r="C414" s="3" t="s">
        <v>15</v>
      </c>
      <c r="D414" s="4" t="s">
        <v>23</v>
      </c>
      <c r="E414" s="5">
        <v>122</v>
      </c>
      <c r="F414" s="5">
        <v>100</v>
      </c>
      <c r="G414" s="5">
        <v>112</v>
      </c>
      <c r="H414" s="5">
        <v>20</v>
      </c>
      <c r="I414" s="6" t="s">
        <v>34</v>
      </c>
    </row>
    <row r="415" spans="1:9" ht="18" customHeight="1" x14ac:dyDescent="0.2">
      <c r="A415" s="3">
        <v>2022</v>
      </c>
      <c r="B415" s="3" t="s">
        <v>35</v>
      </c>
      <c r="C415" s="3" t="s">
        <v>24</v>
      </c>
      <c r="D415" s="7" t="s">
        <v>25</v>
      </c>
      <c r="E415" s="8">
        <v>78</v>
      </c>
      <c r="F415" s="8">
        <v>2288.6</v>
      </c>
      <c r="G415" s="8">
        <v>5126.4639999999999</v>
      </c>
      <c r="H415" s="5">
        <v>457.72</v>
      </c>
      <c r="I415" s="6" t="s">
        <v>34</v>
      </c>
    </row>
    <row r="416" spans="1:9" ht="18" customHeight="1" x14ac:dyDescent="0.2">
      <c r="A416" s="3">
        <v>2022</v>
      </c>
      <c r="B416" s="3" t="s">
        <v>35</v>
      </c>
      <c r="C416" s="3" t="s">
        <v>24</v>
      </c>
      <c r="D416" s="7" t="s">
        <v>26</v>
      </c>
      <c r="E416" s="8">
        <v>76</v>
      </c>
      <c r="F416" s="8">
        <v>2288.4499999999998</v>
      </c>
      <c r="G416" s="8">
        <v>5126.1279999999997</v>
      </c>
      <c r="H416" s="5">
        <v>457.69</v>
      </c>
      <c r="I416" s="6" t="s">
        <v>34</v>
      </c>
    </row>
    <row r="417" spans="1:9" ht="18" customHeight="1" x14ac:dyDescent="0.2">
      <c r="A417" s="3">
        <v>2022</v>
      </c>
      <c r="B417" s="3" t="s">
        <v>35</v>
      </c>
      <c r="C417" s="3" t="s">
        <v>24</v>
      </c>
      <c r="D417" s="7" t="s">
        <v>27</v>
      </c>
      <c r="E417" s="8">
        <v>46</v>
      </c>
      <c r="F417" s="8">
        <v>100</v>
      </c>
      <c r="G417" s="8">
        <v>224</v>
      </c>
      <c r="H417" s="5">
        <v>20</v>
      </c>
      <c r="I417" s="6" t="s">
        <v>34</v>
      </c>
    </row>
    <row r="418" spans="1:9" ht="18" customHeight="1" x14ac:dyDescent="0.2">
      <c r="A418" s="3">
        <v>2022</v>
      </c>
      <c r="B418" s="3" t="s">
        <v>35</v>
      </c>
      <c r="C418" s="3" t="s">
        <v>24</v>
      </c>
      <c r="D418" s="7" t="s">
        <v>28</v>
      </c>
      <c r="E418" s="8">
        <v>34</v>
      </c>
      <c r="F418" s="8">
        <v>2288.4</v>
      </c>
      <c r="G418" s="8">
        <v>5126.0160000000005</v>
      </c>
      <c r="H418" s="5">
        <v>457.68000000000006</v>
      </c>
      <c r="I418" s="6" t="s">
        <v>34</v>
      </c>
    </row>
    <row r="419" spans="1:9" ht="18" customHeight="1" x14ac:dyDescent="0.2">
      <c r="A419" s="3">
        <v>2022</v>
      </c>
      <c r="B419" s="3" t="s">
        <v>35</v>
      </c>
      <c r="C419" s="3" t="s">
        <v>15</v>
      </c>
      <c r="D419" s="4" t="s">
        <v>29</v>
      </c>
      <c r="E419" s="5">
        <v>7</v>
      </c>
      <c r="F419" s="5">
        <v>200</v>
      </c>
      <c r="G419" s="5">
        <v>224</v>
      </c>
      <c r="H419" s="5">
        <v>40</v>
      </c>
      <c r="I419" s="6" t="s">
        <v>34</v>
      </c>
    </row>
    <row r="420" spans="1:9" ht="18" customHeight="1" x14ac:dyDescent="0.2">
      <c r="A420" s="3">
        <v>2022</v>
      </c>
      <c r="B420" s="3" t="s">
        <v>35</v>
      </c>
      <c r="C420" s="3" t="s">
        <v>24</v>
      </c>
      <c r="D420" s="7" t="s">
        <v>31</v>
      </c>
      <c r="E420" s="8">
        <v>3</v>
      </c>
      <c r="F420" s="8">
        <v>2288.65</v>
      </c>
      <c r="G420" s="8">
        <v>5126.576</v>
      </c>
      <c r="H420" s="5">
        <v>457.73</v>
      </c>
      <c r="I420" s="6" t="s">
        <v>34</v>
      </c>
    </row>
    <row r="421" spans="1:9" ht="18" customHeight="1" x14ac:dyDescent="0.2">
      <c r="A421" s="3">
        <v>2022</v>
      </c>
      <c r="B421" s="3" t="s">
        <v>35</v>
      </c>
      <c r="C421" s="3" t="s">
        <v>30</v>
      </c>
      <c r="D421" s="7" t="s">
        <v>30</v>
      </c>
      <c r="E421" s="8">
        <v>2</v>
      </c>
      <c r="F421" s="8">
        <v>7920</v>
      </c>
      <c r="G421" s="8">
        <v>7392</v>
      </c>
      <c r="H421" s="5">
        <v>1584</v>
      </c>
      <c r="I421" s="6" t="s">
        <v>34</v>
      </c>
    </row>
    <row r="422" spans="1:9" ht="18" customHeight="1" x14ac:dyDescent="0.2">
      <c r="A422" s="3">
        <v>2022</v>
      </c>
      <c r="B422" s="3" t="s">
        <v>36</v>
      </c>
      <c r="C422" s="3" t="s">
        <v>11</v>
      </c>
      <c r="D422" s="4" t="s">
        <v>12</v>
      </c>
      <c r="E422" s="5">
        <v>3566</v>
      </c>
      <c r="F422" s="5">
        <v>4577.3</v>
      </c>
      <c r="G422" s="5">
        <v>5126.576</v>
      </c>
      <c r="H422" s="5">
        <v>915.46</v>
      </c>
      <c r="I422" s="6" t="s">
        <v>13</v>
      </c>
    </row>
    <row r="423" spans="1:9" ht="18" customHeight="1" x14ac:dyDescent="0.2">
      <c r="A423" s="3">
        <v>2022</v>
      </c>
      <c r="B423" s="3" t="s">
        <v>36</v>
      </c>
      <c r="C423" s="3" t="s">
        <v>11</v>
      </c>
      <c r="D423" s="4" t="s">
        <v>14</v>
      </c>
      <c r="E423" s="5">
        <v>2498</v>
      </c>
      <c r="F423" s="5">
        <v>8800</v>
      </c>
      <c r="G423" s="5">
        <v>8960</v>
      </c>
      <c r="H423" s="5">
        <v>1760</v>
      </c>
      <c r="I423" s="6" t="s">
        <v>13</v>
      </c>
    </row>
    <row r="424" spans="1:9" ht="18" customHeight="1" x14ac:dyDescent="0.2">
      <c r="A424" s="3">
        <v>2022</v>
      </c>
      <c r="B424" s="3" t="s">
        <v>36</v>
      </c>
      <c r="C424" s="3" t="s">
        <v>15</v>
      </c>
      <c r="D424" s="4" t="s">
        <v>16</v>
      </c>
      <c r="E424" s="5">
        <v>1245</v>
      </c>
      <c r="F424" s="5">
        <v>5034.92</v>
      </c>
      <c r="G424" s="5">
        <v>5126.4639999999999</v>
      </c>
      <c r="H424" s="5">
        <v>1006.984</v>
      </c>
      <c r="I424" s="6" t="s">
        <v>13</v>
      </c>
    </row>
    <row r="425" spans="1:9" ht="18" customHeight="1" x14ac:dyDescent="0.2">
      <c r="A425" s="3">
        <v>2022</v>
      </c>
      <c r="B425" s="3" t="s">
        <v>36</v>
      </c>
      <c r="C425" s="3" t="s">
        <v>17</v>
      </c>
      <c r="D425" s="7" t="s">
        <v>18</v>
      </c>
      <c r="E425" s="8">
        <v>644</v>
      </c>
      <c r="F425" s="8">
        <v>6317.85</v>
      </c>
      <c r="G425" s="8">
        <v>6432.72</v>
      </c>
      <c r="H425" s="5">
        <v>1263.5700000000002</v>
      </c>
      <c r="I425" s="6" t="s">
        <v>13</v>
      </c>
    </row>
    <row r="426" spans="1:9" ht="18" customHeight="1" x14ac:dyDescent="0.2">
      <c r="A426" s="3">
        <v>2022</v>
      </c>
      <c r="B426" s="3" t="s">
        <v>36</v>
      </c>
      <c r="C426" s="3" t="s">
        <v>19</v>
      </c>
      <c r="D426" s="7" t="s">
        <v>20</v>
      </c>
      <c r="E426" s="8">
        <v>643</v>
      </c>
      <c r="F426" s="8">
        <v>7700</v>
      </c>
      <c r="G426" s="8">
        <v>7840</v>
      </c>
      <c r="H426" s="5">
        <v>1540</v>
      </c>
      <c r="I426" s="6" t="s">
        <v>13</v>
      </c>
    </row>
    <row r="427" spans="1:9" ht="18" customHeight="1" x14ac:dyDescent="0.2">
      <c r="A427" s="3">
        <v>2022</v>
      </c>
      <c r="B427" s="3" t="s">
        <v>36</v>
      </c>
      <c r="C427" s="3" t="s">
        <v>17</v>
      </c>
      <c r="D427" s="7" t="s">
        <v>21</v>
      </c>
      <c r="E427" s="8">
        <v>455</v>
      </c>
      <c r="F427" s="8">
        <v>5036.46</v>
      </c>
      <c r="G427" s="8">
        <v>5128.0320000000002</v>
      </c>
      <c r="H427" s="5">
        <v>1007.292</v>
      </c>
      <c r="I427" s="6" t="s">
        <v>34</v>
      </c>
    </row>
    <row r="428" spans="1:9" ht="18" customHeight="1" x14ac:dyDescent="0.2">
      <c r="A428" s="3">
        <v>2022</v>
      </c>
      <c r="B428" s="3" t="s">
        <v>36</v>
      </c>
      <c r="C428" s="3" t="s">
        <v>19</v>
      </c>
      <c r="D428" s="7" t="s">
        <v>22</v>
      </c>
      <c r="E428" s="9">
        <v>345</v>
      </c>
      <c r="F428" s="9">
        <v>7700</v>
      </c>
      <c r="G428" s="9">
        <v>7840</v>
      </c>
      <c r="H428" s="5">
        <v>1540</v>
      </c>
      <c r="I428" s="6" t="s">
        <v>34</v>
      </c>
    </row>
    <row r="429" spans="1:9" ht="18" customHeight="1" x14ac:dyDescent="0.2">
      <c r="A429" s="3">
        <v>2022</v>
      </c>
      <c r="B429" s="3" t="s">
        <v>36</v>
      </c>
      <c r="C429" s="3" t="s">
        <v>15</v>
      </c>
      <c r="D429" s="4" t="s">
        <v>23</v>
      </c>
      <c r="E429" s="5">
        <v>122</v>
      </c>
      <c r="F429" s="5">
        <v>110</v>
      </c>
      <c r="G429" s="5">
        <v>112</v>
      </c>
      <c r="H429" s="5">
        <v>22</v>
      </c>
      <c r="I429" s="6" t="s">
        <v>34</v>
      </c>
    </row>
    <row r="430" spans="1:9" ht="18" customHeight="1" x14ac:dyDescent="0.2">
      <c r="A430" s="3">
        <v>2022</v>
      </c>
      <c r="B430" s="3" t="s">
        <v>36</v>
      </c>
      <c r="C430" s="3" t="s">
        <v>24</v>
      </c>
      <c r="D430" s="7" t="s">
        <v>25</v>
      </c>
      <c r="E430" s="8">
        <v>78</v>
      </c>
      <c r="F430" s="8">
        <v>2517.46</v>
      </c>
      <c r="G430" s="8">
        <v>5126.4639999999999</v>
      </c>
      <c r="H430" s="5">
        <v>503.49200000000002</v>
      </c>
      <c r="I430" s="6" t="s">
        <v>34</v>
      </c>
    </row>
    <row r="431" spans="1:9" ht="18" customHeight="1" x14ac:dyDescent="0.2">
      <c r="A431" s="3">
        <v>2022</v>
      </c>
      <c r="B431" s="3" t="s">
        <v>36</v>
      </c>
      <c r="C431" s="3" t="s">
        <v>24</v>
      </c>
      <c r="D431" s="7" t="s">
        <v>26</v>
      </c>
      <c r="E431" s="8">
        <v>76</v>
      </c>
      <c r="F431" s="8">
        <v>2288.4499999999998</v>
      </c>
      <c r="G431" s="8">
        <v>5126.1279999999997</v>
      </c>
      <c r="H431" s="5">
        <v>457.69</v>
      </c>
      <c r="I431" s="6" t="s">
        <v>34</v>
      </c>
    </row>
    <row r="432" spans="1:9" ht="18" customHeight="1" x14ac:dyDescent="0.2">
      <c r="A432" s="3">
        <v>2022</v>
      </c>
      <c r="B432" s="3" t="s">
        <v>36</v>
      </c>
      <c r="C432" s="3" t="s">
        <v>24</v>
      </c>
      <c r="D432" s="7" t="s">
        <v>27</v>
      </c>
      <c r="E432" s="8">
        <v>46</v>
      </c>
      <c r="F432" s="8">
        <v>100</v>
      </c>
      <c r="G432" s="8">
        <v>224</v>
      </c>
      <c r="H432" s="5">
        <v>20</v>
      </c>
      <c r="I432" s="6" t="s">
        <v>34</v>
      </c>
    </row>
    <row r="433" spans="1:9" ht="18" customHeight="1" x14ac:dyDescent="0.2">
      <c r="A433" s="3">
        <v>2022</v>
      </c>
      <c r="B433" s="3" t="s">
        <v>36</v>
      </c>
      <c r="C433" s="3" t="s">
        <v>24</v>
      </c>
      <c r="D433" s="7" t="s">
        <v>28</v>
      </c>
      <c r="E433" s="8">
        <v>34</v>
      </c>
      <c r="F433" s="8">
        <v>2288.4</v>
      </c>
      <c r="G433" s="8">
        <v>5126.0160000000005</v>
      </c>
      <c r="H433" s="5">
        <v>457.68000000000006</v>
      </c>
      <c r="I433" s="6" t="s">
        <v>34</v>
      </c>
    </row>
    <row r="434" spans="1:9" ht="18" customHeight="1" x14ac:dyDescent="0.2">
      <c r="A434" s="3">
        <v>2022</v>
      </c>
      <c r="B434" s="3" t="s">
        <v>36</v>
      </c>
      <c r="C434" s="3" t="s">
        <v>15</v>
      </c>
      <c r="D434" s="4" t="s">
        <v>29</v>
      </c>
      <c r="E434" s="5">
        <v>7</v>
      </c>
      <c r="F434" s="5">
        <v>200</v>
      </c>
      <c r="G434" s="5">
        <v>224</v>
      </c>
      <c r="H434" s="5">
        <v>40</v>
      </c>
      <c r="I434" s="6" t="s">
        <v>34</v>
      </c>
    </row>
    <row r="435" spans="1:9" ht="18" customHeight="1" x14ac:dyDescent="0.2">
      <c r="A435" s="3">
        <v>2022</v>
      </c>
      <c r="B435" s="3" t="s">
        <v>36</v>
      </c>
      <c r="C435" s="3" t="s">
        <v>24</v>
      </c>
      <c r="D435" s="7" t="s">
        <v>31</v>
      </c>
      <c r="E435" s="8">
        <v>3</v>
      </c>
      <c r="F435" s="8">
        <v>3300</v>
      </c>
      <c r="G435" s="8">
        <v>5126.576</v>
      </c>
      <c r="H435" s="5">
        <v>660</v>
      </c>
      <c r="I435" s="6" t="s">
        <v>34</v>
      </c>
    </row>
    <row r="436" spans="1:9" ht="18" customHeight="1" x14ac:dyDescent="0.2">
      <c r="A436" s="3">
        <v>2022</v>
      </c>
      <c r="B436" s="3" t="s">
        <v>36</v>
      </c>
      <c r="C436" s="3" t="s">
        <v>30</v>
      </c>
      <c r="D436" s="7" t="s">
        <v>30</v>
      </c>
      <c r="E436" s="8">
        <v>2</v>
      </c>
      <c r="F436" s="8">
        <v>4577.3</v>
      </c>
      <c r="G436" s="8">
        <v>7392</v>
      </c>
      <c r="H436" s="5">
        <v>915.46</v>
      </c>
      <c r="I436" s="6" t="s">
        <v>13</v>
      </c>
    </row>
    <row r="437" spans="1:9" ht="18" customHeight="1" x14ac:dyDescent="0.2">
      <c r="A437" s="3">
        <v>2022</v>
      </c>
      <c r="B437" s="3" t="s">
        <v>37</v>
      </c>
      <c r="C437" s="3" t="s">
        <v>11</v>
      </c>
      <c r="D437" s="4" t="s">
        <v>12</v>
      </c>
      <c r="E437" s="5">
        <v>3566</v>
      </c>
      <c r="F437" s="5">
        <v>4577.3</v>
      </c>
      <c r="G437" s="5">
        <v>5126.576</v>
      </c>
      <c r="H437" s="5">
        <v>915.46</v>
      </c>
      <c r="I437" s="6" t="s">
        <v>34</v>
      </c>
    </row>
    <row r="438" spans="1:9" ht="18" customHeight="1" x14ac:dyDescent="0.2">
      <c r="A438" s="3">
        <v>2022</v>
      </c>
      <c r="B438" s="3" t="s">
        <v>37</v>
      </c>
      <c r="C438" s="3" t="s">
        <v>11</v>
      </c>
      <c r="D438" s="4" t="s">
        <v>14</v>
      </c>
      <c r="E438" s="5">
        <v>2498</v>
      </c>
      <c r="F438" s="5">
        <v>8000</v>
      </c>
      <c r="G438" s="5">
        <v>8960</v>
      </c>
      <c r="H438" s="5">
        <v>1600</v>
      </c>
      <c r="I438" s="6" t="s">
        <v>13</v>
      </c>
    </row>
    <row r="439" spans="1:9" ht="18" customHeight="1" x14ac:dyDescent="0.2">
      <c r="A439" s="3">
        <v>2022</v>
      </c>
      <c r="B439" s="3" t="s">
        <v>37</v>
      </c>
      <c r="C439" s="3" t="s">
        <v>15</v>
      </c>
      <c r="D439" s="4" t="s">
        <v>16</v>
      </c>
      <c r="E439" s="5">
        <v>1245</v>
      </c>
      <c r="F439" s="5">
        <v>4577.2</v>
      </c>
      <c r="G439" s="5">
        <v>5126.4639999999999</v>
      </c>
      <c r="H439" s="5">
        <v>915.44</v>
      </c>
      <c r="I439" s="6" t="s">
        <v>13</v>
      </c>
    </row>
    <row r="440" spans="1:9" ht="18" customHeight="1" x14ac:dyDescent="0.2">
      <c r="A440" s="3">
        <v>2022</v>
      </c>
      <c r="B440" s="3" t="s">
        <v>37</v>
      </c>
      <c r="C440" s="3" t="s">
        <v>17</v>
      </c>
      <c r="D440" s="7" t="s">
        <v>18</v>
      </c>
      <c r="E440" s="8">
        <v>644</v>
      </c>
      <c r="F440" s="8">
        <v>5743.5</v>
      </c>
      <c r="G440" s="8">
        <v>6432.72</v>
      </c>
      <c r="H440" s="5">
        <v>1148.7</v>
      </c>
      <c r="I440" s="6" t="s">
        <v>13</v>
      </c>
    </row>
    <row r="441" spans="1:9" ht="18" customHeight="1" x14ac:dyDescent="0.2">
      <c r="A441" s="3">
        <v>2022</v>
      </c>
      <c r="B441" s="3" t="s">
        <v>37</v>
      </c>
      <c r="C441" s="3" t="s">
        <v>19</v>
      </c>
      <c r="D441" s="7" t="s">
        <v>20</v>
      </c>
      <c r="E441" s="8">
        <v>643</v>
      </c>
      <c r="F441" s="8">
        <v>7000</v>
      </c>
      <c r="G441" s="8">
        <v>7840</v>
      </c>
      <c r="H441" s="5">
        <v>1400</v>
      </c>
      <c r="I441" s="6" t="s">
        <v>13</v>
      </c>
    </row>
    <row r="442" spans="1:9" ht="18" customHeight="1" x14ac:dyDescent="0.2">
      <c r="A442" s="3">
        <v>2022</v>
      </c>
      <c r="B442" s="3" t="s">
        <v>37</v>
      </c>
      <c r="C442" s="3" t="s">
        <v>17</v>
      </c>
      <c r="D442" s="7" t="s">
        <v>21</v>
      </c>
      <c r="E442" s="8">
        <v>455</v>
      </c>
      <c r="F442" s="8">
        <v>4578.6000000000004</v>
      </c>
      <c r="G442" s="8">
        <v>5128.0320000000002</v>
      </c>
      <c r="H442" s="5">
        <v>915.72000000000014</v>
      </c>
      <c r="I442" s="6" t="s">
        <v>13</v>
      </c>
    </row>
    <row r="443" spans="1:9" ht="18" customHeight="1" x14ac:dyDescent="0.2">
      <c r="A443" s="3">
        <v>2022</v>
      </c>
      <c r="B443" s="3" t="s">
        <v>37</v>
      </c>
      <c r="C443" s="3" t="s">
        <v>19</v>
      </c>
      <c r="D443" s="7" t="s">
        <v>22</v>
      </c>
      <c r="E443" s="9">
        <v>345</v>
      </c>
      <c r="F443" s="9">
        <v>7000</v>
      </c>
      <c r="G443" s="9">
        <v>7840</v>
      </c>
      <c r="H443" s="5">
        <v>1400</v>
      </c>
      <c r="I443" s="6" t="s">
        <v>13</v>
      </c>
    </row>
    <row r="444" spans="1:9" ht="18" customHeight="1" x14ac:dyDescent="0.2">
      <c r="A444" s="3">
        <v>2022</v>
      </c>
      <c r="B444" s="3" t="s">
        <v>37</v>
      </c>
      <c r="C444" s="3" t="s">
        <v>15</v>
      </c>
      <c r="D444" s="4" t="s">
        <v>23</v>
      </c>
      <c r="E444" s="5">
        <v>122</v>
      </c>
      <c r="F444" s="5">
        <v>100</v>
      </c>
      <c r="G444" s="5">
        <v>112</v>
      </c>
      <c r="H444" s="5">
        <v>20</v>
      </c>
      <c r="I444" s="6" t="s">
        <v>13</v>
      </c>
    </row>
    <row r="445" spans="1:9" ht="18" customHeight="1" x14ac:dyDescent="0.2">
      <c r="A445" s="3">
        <v>2022</v>
      </c>
      <c r="B445" s="3" t="s">
        <v>37</v>
      </c>
      <c r="C445" s="3" t="s">
        <v>24</v>
      </c>
      <c r="D445" s="7" t="s">
        <v>25</v>
      </c>
      <c r="E445" s="8">
        <v>78</v>
      </c>
      <c r="F445" s="8">
        <v>2288.6</v>
      </c>
      <c r="G445" s="8">
        <v>5126.4639999999999</v>
      </c>
      <c r="H445" s="5">
        <v>457.72</v>
      </c>
      <c r="I445" s="6" t="s">
        <v>13</v>
      </c>
    </row>
    <row r="446" spans="1:9" ht="18" customHeight="1" x14ac:dyDescent="0.2">
      <c r="A446" s="3">
        <v>2022</v>
      </c>
      <c r="B446" s="3" t="s">
        <v>37</v>
      </c>
      <c r="C446" s="3" t="s">
        <v>24</v>
      </c>
      <c r="D446" s="7" t="s">
        <v>26</v>
      </c>
      <c r="E446" s="8">
        <v>76</v>
      </c>
      <c r="F446" s="8">
        <v>2288.4499999999998</v>
      </c>
      <c r="G446" s="8">
        <v>5126.1279999999997</v>
      </c>
      <c r="H446" s="5">
        <v>457.69</v>
      </c>
      <c r="I446" s="6" t="s">
        <v>13</v>
      </c>
    </row>
    <row r="447" spans="1:9" ht="18" customHeight="1" x14ac:dyDescent="0.2">
      <c r="A447" s="3">
        <v>2022</v>
      </c>
      <c r="B447" s="3" t="s">
        <v>37</v>
      </c>
      <c r="C447" s="3" t="s">
        <v>24</v>
      </c>
      <c r="D447" s="7" t="s">
        <v>27</v>
      </c>
      <c r="E447" s="8">
        <v>46</v>
      </c>
      <c r="F447" s="8">
        <v>100</v>
      </c>
      <c r="G447" s="8">
        <v>224</v>
      </c>
      <c r="H447" s="5">
        <v>20</v>
      </c>
      <c r="I447" s="6" t="s">
        <v>13</v>
      </c>
    </row>
    <row r="448" spans="1:9" ht="18" customHeight="1" x14ac:dyDescent="0.2">
      <c r="A448" s="3">
        <v>2022</v>
      </c>
      <c r="B448" s="3" t="s">
        <v>37</v>
      </c>
      <c r="C448" s="3" t="s">
        <v>24</v>
      </c>
      <c r="D448" s="7" t="s">
        <v>28</v>
      </c>
      <c r="E448" s="8">
        <v>34</v>
      </c>
      <c r="F448" s="8">
        <v>2288.4</v>
      </c>
      <c r="G448" s="8">
        <v>5126.0160000000005</v>
      </c>
      <c r="H448" s="5">
        <v>457.68000000000006</v>
      </c>
      <c r="I448" s="6" t="s">
        <v>13</v>
      </c>
    </row>
    <row r="449" spans="1:9" ht="18" customHeight="1" x14ac:dyDescent="0.2">
      <c r="A449" s="3">
        <v>2022</v>
      </c>
      <c r="B449" s="3" t="s">
        <v>37</v>
      </c>
      <c r="C449" s="3" t="s">
        <v>15</v>
      </c>
      <c r="D449" s="4" t="s">
        <v>29</v>
      </c>
      <c r="E449" s="5">
        <v>7</v>
      </c>
      <c r="F449" s="5">
        <v>200</v>
      </c>
      <c r="G449" s="5">
        <v>224</v>
      </c>
      <c r="H449" s="5">
        <v>40</v>
      </c>
      <c r="I449" s="6" t="s">
        <v>13</v>
      </c>
    </row>
    <row r="450" spans="1:9" ht="18" customHeight="1" x14ac:dyDescent="0.2">
      <c r="A450" s="3">
        <v>2022</v>
      </c>
      <c r="B450" s="3" t="s">
        <v>37</v>
      </c>
      <c r="C450" s="3" t="s">
        <v>30</v>
      </c>
      <c r="D450" s="7" t="s">
        <v>30</v>
      </c>
      <c r="E450" s="8">
        <v>3</v>
      </c>
      <c r="F450" s="8">
        <v>4577.3</v>
      </c>
      <c r="G450" s="8">
        <v>7392</v>
      </c>
      <c r="H450" s="5">
        <v>915.46</v>
      </c>
      <c r="I450" s="6" t="s">
        <v>13</v>
      </c>
    </row>
    <row r="451" spans="1:9" ht="18" customHeight="1" x14ac:dyDescent="0.2">
      <c r="A451" s="3">
        <v>2022</v>
      </c>
      <c r="B451" s="3" t="s">
        <v>37</v>
      </c>
      <c r="C451" s="3" t="s">
        <v>24</v>
      </c>
      <c r="D451" s="7" t="s">
        <v>31</v>
      </c>
      <c r="E451" s="8">
        <v>3</v>
      </c>
      <c r="F451" s="8">
        <v>2288.65</v>
      </c>
      <c r="G451" s="8">
        <v>5126.576</v>
      </c>
      <c r="H451" s="5">
        <v>457.73</v>
      </c>
      <c r="I451" s="6" t="s">
        <v>13</v>
      </c>
    </row>
    <row r="452" spans="1:9" ht="18" customHeight="1" x14ac:dyDescent="0.2">
      <c r="A452" s="3">
        <v>2022</v>
      </c>
      <c r="B452" s="3" t="s">
        <v>38</v>
      </c>
      <c r="C452" s="3" t="s">
        <v>11</v>
      </c>
      <c r="D452" s="4" t="s">
        <v>12</v>
      </c>
      <c r="E452" s="5">
        <v>3566</v>
      </c>
      <c r="F452" s="5">
        <v>4577.3</v>
      </c>
      <c r="G452" s="5">
        <v>5126.576</v>
      </c>
      <c r="H452" s="5">
        <v>915.46</v>
      </c>
      <c r="I452" s="6" t="s">
        <v>13</v>
      </c>
    </row>
    <row r="453" spans="1:9" ht="18" customHeight="1" x14ac:dyDescent="0.2">
      <c r="A453" s="3">
        <v>2022</v>
      </c>
      <c r="B453" s="3" t="s">
        <v>38</v>
      </c>
      <c r="C453" s="3" t="s">
        <v>11</v>
      </c>
      <c r="D453" s="4" t="s">
        <v>14</v>
      </c>
      <c r="E453" s="5">
        <v>2498</v>
      </c>
      <c r="F453" s="5">
        <v>8000</v>
      </c>
      <c r="G453" s="5">
        <v>8960</v>
      </c>
      <c r="H453" s="5">
        <v>1600</v>
      </c>
      <c r="I453" s="6" t="s">
        <v>13</v>
      </c>
    </row>
    <row r="454" spans="1:9" ht="18" customHeight="1" x14ac:dyDescent="0.2">
      <c r="A454" s="3">
        <v>2022</v>
      </c>
      <c r="B454" s="3" t="s">
        <v>38</v>
      </c>
      <c r="C454" s="3" t="s">
        <v>15</v>
      </c>
      <c r="D454" s="4" t="s">
        <v>16</v>
      </c>
      <c r="E454" s="5">
        <v>1245</v>
      </c>
      <c r="F454" s="5">
        <v>4577.2</v>
      </c>
      <c r="G454" s="5">
        <v>5126.4639999999999</v>
      </c>
      <c r="H454" s="5">
        <v>915.44</v>
      </c>
      <c r="I454" s="6" t="s">
        <v>13</v>
      </c>
    </row>
    <row r="455" spans="1:9" ht="18" customHeight="1" x14ac:dyDescent="0.2">
      <c r="A455" s="3">
        <v>2022</v>
      </c>
      <c r="B455" s="3" t="s">
        <v>38</v>
      </c>
      <c r="C455" s="3" t="s">
        <v>17</v>
      </c>
      <c r="D455" s="7" t="s">
        <v>18</v>
      </c>
      <c r="E455" s="8">
        <v>644</v>
      </c>
      <c r="F455" s="8">
        <v>5743.5</v>
      </c>
      <c r="G455" s="8">
        <v>6432.72</v>
      </c>
      <c r="H455" s="5">
        <v>1148.7</v>
      </c>
      <c r="I455" s="6" t="s">
        <v>13</v>
      </c>
    </row>
    <row r="456" spans="1:9" ht="18" customHeight="1" x14ac:dyDescent="0.2">
      <c r="A456" s="3">
        <v>2022</v>
      </c>
      <c r="B456" s="3" t="s">
        <v>38</v>
      </c>
      <c r="C456" s="3" t="s">
        <v>19</v>
      </c>
      <c r="D456" s="7" t="s">
        <v>20</v>
      </c>
      <c r="E456" s="8">
        <v>643</v>
      </c>
      <c r="F456" s="8">
        <v>7000</v>
      </c>
      <c r="G456" s="8">
        <v>7840</v>
      </c>
      <c r="H456" s="5">
        <v>1400</v>
      </c>
      <c r="I456" s="6" t="s">
        <v>13</v>
      </c>
    </row>
    <row r="457" spans="1:9" ht="18" customHeight="1" x14ac:dyDescent="0.2">
      <c r="A457" s="3">
        <v>2022</v>
      </c>
      <c r="B457" s="3" t="s">
        <v>38</v>
      </c>
      <c r="C457" s="3" t="s">
        <v>17</v>
      </c>
      <c r="D457" s="7" t="s">
        <v>21</v>
      </c>
      <c r="E457" s="8">
        <v>455</v>
      </c>
      <c r="F457" s="8">
        <v>4578.6000000000004</v>
      </c>
      <c r="G457" s="8">
        <v>5128.0320000000002</v>
      </c>
      <c r="H457" s="5">
        <v>915.72000000000014</v>
      </c>
      <c r="I457" s="6" t="s">
        <v>13</v>
      </c>
    </row>
    <row r="458" spans="1:9" ht="18" customHeight="1" x14ac:dyDescent="0.2">
      <c r="A458" s="3">
        <v>2022</v>
      </c>
      <c r="B458" s="3" t="s">
        <v>38</v>
      </c>
      <c r="C458" s="3" t="s">
        <v>19</v>
      </c>
      <c r="D458" s="7" t="s">
        <v>22</v>
      </c>
      <c r="E458" s="9">
        <v>345</v>
      </c>
      <c r="F458" s="9">
        <v>7000</v>
      </c>
      <c r="G458" s="9">
        <v>7840</v>
      </c>
      <c r="H458" s="5">
        <v>1400</v>
      </c>
      <c r="I458" s="6" t="s">
        <v>13</v>
      </c>
    </row>
    <row r="459" spans="1:9" ht="18" customHeight="1" x14ac:dyDescent="0.2">
      <c r="A459" s="3">
        <v>2022</v>
      </c>
      <c r="B459" s="3" t="s">
        <v>38</v>
      </c>
      <c r="C459" s="3" t="s">
        <v>15</v>
      </c>
      <c r="D459" s="4" t="s">
        <v>23</v>
      </c>
      <c r="E459" s="5">
        <v>122</v>
      </c>
      <c r="F459" s="5">
        <v>100</v>
      </c>
      <c r="G459" s="5">
        <v>112</v>
      </c>
      <c r="H459" s="5">
        <v>20</v>
      </c>
      <c r="I459" s="6" t="s">
        <v>13</v>
      </c>
    </row>
    <row r="460" spans="1:9" ht="18" customHeight="1" x14ac:dyDescent="0.2">
      <c r="A460" s="3">
        <v>2022</v>
      </c>
      <c r="B460" s="3" t="s">
        <v>38</v>
      </c>
      <c r="C460" s="3" t="s">
        <v>24</v>
      </c>
      <c r="D460" s="7" t="s">
        <v>25</v>
      </c>
      <c r="E460" s="8">
        <v>78</v>
      </c>
      <c r="F460" s="8">
        <v>2288.6</v>
      </c>
      <c r="G460" s="8">
        <v>5126.4639999999999</v>
      </c>
      <c r="H460" s="5">
        <v>457.72</v>
      </c>
      <c r="I460" s="6" t="s">
        <v>13</v>
      </c>
    </row>
    <row r="461" spans="1:9" ht="18" customHeight="1" x14ac:dyDescent="0.2">
      <c r="A461" s="3">
        <v>2022</v>
      </c>
      <c r="B461" s="3" t="s">
        <v>38</v>
      </c>
      <c r="C461" s="3" t="s">
        <v>24</v>
      </c>
      <c r="D461" s="7" t="s">
        <v>26</v>
      </c>
      <c r="E461" s="8">
        <v>76</v>
      </c>
      <c r="F461" s="8">
        <v>2288.4499999999998</v>
      </c>
      <c r="G461" s="8">
        <v>5126.1279999999997</v>
      </c>
      <c r="H461" s="5">
        <v>457.69</v>
      </c>
      <c r="I461" s="6" t="s">
        <v>13</v>
      </c>
    </row>
    <row r="462" spans="1:9" ht="18" customHeight="1" x14ac:dyDescent="0.2">
      <c r="A462" s="3">
        <v>2022</v>
      </c>
      <c r="B462" s="3" t="s">
        <v>38</v>
      </c>
      <c r="C462" s="3" t="s">
        <v>24</v>
      </c>
      <c r="D462" s="7" t="s">
        <v>27</v>
      </c>
      <c r="E462" s="8">
        <v>46</v>
      </c>
      <c r="F462" s="8">
        <v>100</v>
      </c>
      <c r="G462" s="8">
        <v>224</v>
      </c>
      <c r="H462" s="5">
        <v>20</v>
      </c>
      <c r="I462" s="6" t="s">
        <v>13</v>
      </c>
    </row>
    <row r="463" spans="1:9" ht="18" customHeight="1" x14ac:dyDescent="0.2">
      <c r="A463" s="3">
        <v>2022</v>
      </c>
      <c r="B463" s="3" t="s">
        <v>38</v>
      </c>
      <c r="C463" s="3" t="s">
        <v>24</v>
      </c>
      <c r="D463" s="7" t="s">
        <v>28</v>
      </c>
      <c r="E463" s="8">
        <v>34</v>
      </c>
      <c r="F463" s="8">
        <v>2288.4</v>
      </c>
      <c r="G463" s="8">
        <v>5126.0160000000005</v>
      </c>
      <c r="H463" s="5">
        <v>457.68000000000006</v>
      </c>
      <c r="I463" s="6" t="s">
        <v>13</v>
      </c>
    </row>
    <row r="464" spans="1:9" ht="18" customHeight="1" x14ac:dyDescent="0.2">
      <c r="A464" s="3">
        <v>2022</v>
      </c>
      <c r="B464" s="3" t="s">
        <v>38</v>
      </c>
      <c r="C464" s="3" t="s">
        <v>15</v>
      </c>
      <c r="D464" s="4" t="s">
        <v>29</v>
      </c>
      <c r="E464" s="5">
        <v>7</v>
      </c>
      <c r="F464" s="5">
        <v>200</v>
      </c>
      <c r="G464" s="5">
        <v>224</v>
      </c>
      <c r="H464" s="5">
        <v>40</v>
      </c>
      <c r="I464" s="6" t="s">
        <v>13</v>
      </c>
    </row>
    <row r="465" spans="1:9" ht="18" customHeight="1" x14ac:dyDescent="0.2">
      <c r="A465" s="3">
        <v>2022</v>
      </c>
      <c r="B465" s="3" t="s">
        <v>38</v>
      </c>
      <c r="C465" s="3" t="s">
        <v>24</v>
      </c>
      <c r="D465" s="7" t="s">
        <v>31</v>
      </c>
      <c r="E465" s="8">
        <v>3</v>
      </c>
      <c r="F465" s="8">
        <v>2288.65</v>
      </c>
      <c r="G465" s="8">
        <v>5126.576</v>
      </c>
      <c r="H465" s="5">
        <v>457.73</v>
      </c>
      <c r="I465" s="6" t="s">
        <v>13</v>
      </c>
    </row>
    <row r="466" spans="1:9" ht="18" customHeight="1" x14ac:dyDescent="0.2">
      <c r="A466" s="3">
        <v>2022</v>
      </c>
      <c r="B466" s="3" t="s">
        <v>38</v>
      </c>
      <c r="C466" s="3" t="s">
        <v>30</v>
      </c>
      <c r="D466" s="7" t="s">
        <v>30</v>
      </c>
      <c r="E466" s="8">
        <v>2</v>
      </c>
      <c r="F466" s="8">
        <v>6600</v>
      </c>
      <c r="G466" s="8">
        <v>7392</v>
      </c>
      <c r="H466" s="5">
        <v>1320</v>
      </c>
      <c r="I466" s="6" t="s">
        <v>13</v>
      </c>
    </row>
    <row r="467" spans="1:9" ht="18" customHeight="1" x14ac:dyDescent="0.2">
      <c r="A467" s="3">
        <v>2022</v>
      </c>
      <c r="B467" s="3" t="s">
        <v>39</v>
      </c>
      <c r="C467" s="3" t="s">
        <v>11</v>
      </c>
      <c r="D467" s="4" t="s">
        <v>12</v>
      </c>
      <c r="E467" s="5">
        <v>3566</v>
      </c>
      <c r="F467" s="5">
        <v>4577.3</v>
      </c>
      <c r="G467" s="5">
        <v>5126.576</v>
      </c>
      <c r="H467" s="5">
        <v>915.46</v>
      </c>
      <c r="I467" s="6" t="s">
        <v>13</v>
      </c>
    </row>
    <row r="468" spans="1:9" ht="18" customHeight="1" x14ac:dyDescent="0.2">
      <c r="A468" s="3">
        <v>2022</v>
      </c>
      <c r="B468" s="3" t="s">
        <v>39</v>
      </c>
      <c r="C468" s="3" t="s">
        <v>11</v>
      </c>
      <c r="D468" s="4" t="s">
        <v>14</v>
      </c>
      <c r="E468" s="5">
        <v>2498</v>
      </c>
      <c r="F468" s="5">
        <v>8000</v>
      </c>
      <c r="G468" s="5">
        <v>8960</v>
      </c>
      <c r="H468" s="5">
        <v>1600</v>
      </c>
      <c r="I468" s="6" t="s">
        <v>13</v>
      </c>
    </row>
    <row r="469" spans="1:9" ht="18" customHeight="1" x14ac:dyDescent="0.2">
      <c r="A469" s="3">
        <v>2022</v>
      </c>
      <c r="B469" s="3" t="s">
        <v>39</v>
      </c>
      <c r="C469" s="3" t="s">
        <v>15</v>
      </c>
      <c r="D469" s="4" t="s">
        <v>16</v>
      </c>
      <c r="E469" s="5">
        <v>1245</v>
      </c>
      <c r="F469" s="5">
        <v>4577.2</v>
      </c>
      <c r="G469" s="5">
        <v>5126.4639999999999</v>
      </c>
      <c r="H469" s="5">
        <v>915.44</v>
      </c>
      <c r="I469" s="6" t="s">
        <v>13</v>
      </c>
    </row>
    <row r="470" spans="1:9" ht="18" customHeight="1" x14ac:dyDescent="0.2">
      <c r="A470" s="3">
        <v>2022</v>
      </c>
      <c r="B470" s="3" t="s">
        <v>39</v>
      </c>
      <c r="C470" s="3" t="s">
        <v>17</v>
      </c>
      <c r="D470" s="7" t="s">
        <v>18</v>
      </c>
      <c r="E470" s="8">
        <v>644</v>
      </c>
      <c r="F470" s="8">
        <v>5743.5</v>
      </c>
      <c r="G470" s="8">
        <v>6432.72</v>
      </c>
      <c r="H470" s="5">
        <v>1148.7</v>
      </c>
      <c r="I470" s="6" t="s">
        <v>13</v>
      </c>
    </row>
    <row r="471" spans="1:9" ht="18" customHeight="1" x14ac:dyDescent="0.2">
      <c r="A471" s="3">
        <v>2022</v>
      </c>
      <c r="B471" s="3" t="s">
        <v>39</v>
      </c>
      <c r="C471" s="3" t="s">
        <v>19</v>
      </c>
      <c r="D471" s="7" t="s">
        <v>20</v>
      </c>
      <c r="E471" s="8">
        <v>643</v>
      </c>
      <c r="F471" s="8">
        <v>7000</v>
      </c>
      <c r="G471" s="8">
        <v>7840</v>
      </c>
      <c r="H471" s="5">
        <v>1400</v>
      </c>
      <c r="I471" s="6" t="s">
        <v>13</v>
      </c>
    </row>
    <row r="472" spans="1:9" ht="18" customHeight="1" x14ac:dyDescent="0.2">
      <c r="A472" s="3">
        <v>2022</v>
      </c>
      <c r="B472" s="3" t="s">
        <v>39</v>
      </c>
      <c r="C472" s="3" t="s">
        <v>17</v>
      </c>
      <c r="D472" s="7" t="s">
        <v>21</v>
      </c>
      <c r="E472" s="8">
        <v>455</v>
      </c>
      <c r="F472" s="8">
        <v>5036.46</v>
      </c>
      <c r="G472" s="8">
        <v>5128.0320000000002</v>
      </c>
      <c r="H472" s="5">
        <v>1007.292</v>
      </c>
      <c r="I472" s="6" t="s">
        <v>13</v>
      </c>
    </row>
    <row r="473" spans="1:9" ht="18" customHeight="1" x14ac:dyDescent="0.2">
      <c r="A473" s="3">
        <v>2022</v>
      </c>
      <c r="B473" s="3" t="s">
        <v>39</v>
      </c>
      <c r="C473" s="3" t="s">
        <v>19</v>
      </c>
      <c r="D473" s="7" t="s">
        <v>22</v>
      </c>
      <c r="E473" s="9">
        <v>345</v>
      </c>
      <c r="F473" s="9">
        <v>7700</v>
      </c>
      <c r="G473" s="9">
        <v>7840</v>
      </c>
      <c r="H473" s="5">
        <v>1540</v>
      </c>
      <c r="I473" s="6" t="s">
        <v>13</v>
      </c>
    </row>
    <row r="474" spans="1:9" ht="18" customHeight="1" x14ac:dyDescent="0.2">
      <c r="A474" s="3">
        <v>2022</v>
      </c>
      <c r="B474" s="3" t="s">
        <v>39</v>
      </c>
      <c r="C474" s="3" t="s">
        <v>15</v>
      </c>
      <c r="D474" s="4" t="s">
        <v>23</v>
      </c>
      <c r="E474" s="5">
        <v>122</v>
      </c>
      <c r="F474" s="5">
        <v>110</v>
      </c>
      <c r="G474" s="5">
        <v>112</v>
      </c>
      <c r="H474" s="5">
        <v>22</v>
      </c>
      <c r="I474" s="6" t="s">
        <v>13</v>
      </c>
    </row>
    <row r="475" spans="1:9" ht="18" customHeight="1" x14ac:dyDescent="0.2">
      <c r="A475" s="3">
        <v>2022</v>
      </c>
      <c r="B475" s="3" t="s">
        <v>39</v>
      </c>
      <c r="C475" s="3" t="s">
        <v>24</v>
      </c>
      <c r="D475" s="7" t="s">
        <v>25</v>
      </c>
      <c r="E475" s="8">
        <v>78</v>
      </c>
      <c r="F475" s="8">
        <v>2517.46</v>
      </c>
      <c r="G475" s="8">
        <v>5126.4639999999999</v>
      </c>
      <c r="H475" s="5">
        <v>503.49200000000002</v>
      </c>
      <c r="I475" s="6" t="s">
        <v>13</v>
      </c>
    </row>
    <row r="476" spans="1:9" ht="18" customHeight="1" x14ac:dyDescent="0.2">
      <c r="A476" s="3">
        <v>2022</v>
      </c>
      <c r="B476" s="3" t="s">
        <v>39</v>
      </c>
      <c r="C476" s="3" t="s">
        <v>24</v>
      </c>
      <c r="D476" s="7" t="s">
        <v>26</v>
      </c>
      <c r="E476" s="8">
        <v>76</v>
      </c>
      <c r="F476" s="8">
        <v>2517.2949999999996</v>
      </c>
      <c r="G476" s="8">
        <v>5126.1279999999997</v>
      </c>
      <c r="H476" s="5">
        <v>503.45899999999995</v>
      </c>
      <c r="I476" s="6" t="s">
        <v>13</v>
      </c>
    </row>
    <row r="477" spans="1:9" ht="18" customHeight="1" x14ac:dyDescent="0.2">
      <c r="A477" s="3">
        <v>2022</v>
      </c>
      <c r="B477" s="3" t="s">
        <v>39</v>
      </c>
      <c r="C477" s="3" t="s">
        <v>24</v>
      </c>
      <c r="D477" s="7" t="s">
        <v>27</v>
      </c>
      <c r="E477" s="8">
        <v>46</v>
      </c>
      <c r="F477" s="8">
        <v>115</v>
      </c>
      <c r="G477" s="8">
        <v>224</v>
      </c>
      <c r="H477" s="5">
        <v>23</v>
      </c>
      <c r="I477" s="6" t="s">
        <v>13</v>
      </c>
    </row>
    <row r="478" spans="1:9" ht="18" customHeight="1" x14ac:dyDescent="0.2">
      <c r="A478" s="3">
        <v>2022</v>
      </c>
      <c r="B478" s="3" t="s">
        <v>39</v>
      </c>
      <c r="C478" s="3" t="s">
        <v>24</v>
      </c>
      <c r="D478" s="7" t="s">
        <v>28</v>
      </c>
      <c r="E478" s="8">
        <v>34</v>
      </c>
      <c r="F478" s="8">
        <v>2631.66</v>
      </c>
      <c r="G478" s="8">
        <v>5126.0160000000005</v>
      </c>
      <c r="H478" s="5">
        <v>526.33199999999999</v>
      </c>
      <c r="I478" s="6" t="s">
        <v>13</v>
      </c>
    </row>
    <row r="479" spans="1:9" ht="18" customHeight="1" x14ac:dyDescent="0.2">
      <c r="A479" s="3">
        <v>2022</v>
      </c>
      <c r="B479" s="3" t="s">
        <v>39</v>
      </c>
      <c r="C479" s="3" t="s">
        <v>15</v>
      </c>
      <c r="D479" s="4" t="s">
        <v>29</v>
      </c>
      <c r="E479" s="5">
        <v>7</v>
      </c>
      <c r="F479" s="5">
        <v>230</v>
      </c>
      <c r="G479" s="5">
        <v>224</v>
      </c>
      <c r="H479" s="5">
        <v>46</v>
      </c>
      <c r="I479" s="6" t="s">
        <v>13</v>
      </c>
    </row>
    <row r="480" spans="1:9" ht="18" customHeight="1" x14ac:dyDescent="0.2">
      <c r="A480" s="3">
        <v>2022</v>
      </c>
      <c r="B480" s="3" t="s">
        <v>39</v>
      </c>
      <c r="C480" s="3" t="s">
        <v>24</v>
      </c>
      <c r="D480" s="7" t="s">
        <v>31</v>
      </c>
      <c r="E480" s="8">
        <v>3</v>
      </c>
      <c r="F480" s="8">
        <v>2631.9475000000002</v>
      </c>
      <c r="G480" s="8">
        <v>5126.576</v>
      </c>
      <c r="H480" s="5">
        <v>526.38950000000011</v>
      </c>
      <c r="I480" s="6" t="s">
        <v>13</v>
      </c>
    </row>
    <row r="481" spans="1:9" ht="18" customHeight="1" x14ac:dyDescent="0.2">
      <c r="A481" s="3">
        <v>2022</v>
      </c>
      <c r="B481" s="3" t="s">
        <v>39</v>
      </c>
      <c r="C481" s="3" t="s">
        <v>30</v>
      </c>
      <c r="D481" s="7" t="s">
        <v>30</v>
      </c>
      <c r="E481" s="8">
        <v>2</v>
      </c>
      <c r="F481" s="8">
        <v>7590</v>
      </c>
      <c r="G481" s="8">
        <v>7392</v>
      </c>
      <c r="H481" s="5">
        <v>1518</v>
      </c>
      <c r="I481" s="6" t="s">
        <v>13</v>
      </c>
    </row>
    <row r="482" spans="1:9" ht="18" customHeight="1" x14ac:dyDescent="0.2">
      <c r="A482" s="3">
        <v>2022</v>
      </c>
      <c r="B482" s="3" t="s">
        <v>40</v>
      </c>
      <c r="C482" s="3" t="s">
        <v>11</v>
      </c>
      <c r="D482" s="4" t="s">
        <v>12</v>
      </c>
      <c r="E482" s="5">
        <v>3566</v>
      </c>
      <c r="F482" s="5">
        <v>4577.3</v>
      </c>
      <c r="G482" s="5">
        <v>5126.576</v>
      </c>
      <c r="H482" s="5">
        <v>915.46</v>
      </c>
      <c r="I482" s="6" t="s">
        <v>13</v>
      </c>
    </row>
    <row r="483" spans="1:9" ht="18" customHeight="1" x14ac:dyDescent="0.2">
      <c r="A483" s="3">
        <v>2022</v>
      </c>
      <c r="B483" s="3" t="s">
        <v>40</v>
      </c>
      <c r="C483" s="3" t="s">
        <v>11</v>
      </c>
      <c r="D483" s="4" t="s">
        <v>14</v>
      </c>
      <c r="E483" s="5">
        <v>2498</v>
      </c>
      <c r="F483" s="5">
        <v>8000</v>
      </c>
      <c r="G483" s="5">
        <v>8960</v>
      </c>
      <c r="H483" s="5">
        <v>1600</v>
      </c>
      <c r="I483" s="6" t="s">
        <v>13</v>
      </c>
    </row>
    <row r="484" spans="1:9" ht="18" customHeight="1" x14ac:dyDescent="0.2">
      <c r="A484" s="3">
        <v>2022</v>
      </c>
      <c r="B484" s="3" t="s">
        <v>40</v>
      </c>
      <c r="C484" s="3" t="s">
        <v>15</v>
      </c>
      <c r="D484" s="4" t="s">
        <v>16</v>
      </c>
      <c r="E484" s="5">
        <v>1245</v>
      </c>
      <c r="F484" s="5">
        <v>4577.2</v>
      </c>
      <c r="G484" s="5">
        <v>5126.4639999999999</v>
      </c>
      <c r="H484" s="5">
        <v>915.44</v>
      </c>
      <c r="I484" s="6" t="s">
        <v>13</v>
      </c>
    </row>
    <row r="485" spans="1:9" ht="18" customHeight="1" x14ac:dyDescent="0.2">
      <c r="A485" s="3">
        <v>2022</v>
      </c>
      <c r="B485" s="3" t="s">
        <v>40</v>
      </c>
      <c r="C485" s="3" t="s">
        <v>17</v>
      </c>
      <c r="D485" s="7" t="s">
        <v>18</v>
      </c>
      <c r="E485" s="8">
        <v>644</v>
      </c>
      <c r="F485" s="8">
        <v>5743.5</v>
      </c>
      <c r="G485" s="8">
        <v>6432.72</v>
      </c>
      <c r="H485" s="5">
        <v>1148.7</v>
      </c>
      <c r="I485" s="6" t="s">
        <v>13</v>
      </c>
    </row>
    <row r="486" spans="1:9" ht="18" customHeight="1" x14ac:dyDescent="0.2">
      <c r="A486" s="3">
        <v>2022</v>
      </c>
      <c r="B486" s="3" t="s">
        <v>40</v>
      </c>
      <c r="C486" s="3" t="s">
        <v>19</v>
      </c>
      <c r="D486" s="7" t="s">
        <v>20</v>
      </c>
      <c r="E486" s="8">
        <v>643</v>
      </c>
      <c r="F486" s="8">
        <v>7000</v>
      </c>
      <c r="G486" s="8">
        <v>7840</v>
      </c>
      <c r="H486" s="5">
        <v>1400</v>
      </c>
      <c r="I486" s="6" t="s">
        <v>13</v>
      </c>
    </row>
    <row r="487" spans="1:9" ht="18" customHeight="1" x14ac:dyDescent="0.2">
      <c r="A487" s="3">
        <v>2022</v>
      </c>
      <c r="B487" s="3" t="s">
        <v>40</v>
      </c>
      <c r="C487" s="3" t="s">
        <v>17</v>
      </c>
      <c r="D487" s="7" t="s">
        <v>21</v>
      </c>
      <c r="E487" s="8">
        <v>455</v>
      </c>
      <c r="F487" s="8">
        <v>4578.6000000000004</v>
      </c>
      <c r="G487" s="8">
        <v>5128.0320000000002</v>
      </c>
      <c r="H487" s="5">
        <v>915.72000000000014</v>
      </c>
      <c r="I487" s="6" t="s">
        <v>13</v>
      </c>
    </row>
    <row r="488" spans="1:9" ht="18" customHeight="1" x14ac:dyDescent="0.2">
      <c r="A488" s="3">
        <v>2022</v>
      </c>
      <c r="B488" s="3" t="s">
        <v>40</v>
      </c>
      <c r="C488" s="3" t="s">
        <v>19</v>
      </c>
      <c r="D488" s="7" t="s">
        <v>22</v>
      </c>
      <c r="E488" s="9">
        <v>345</v>
      </c>
      <c r="F488" s="9">
        <v>7000</v>
      </c>
      <c r="G488" s="9">
        <v>7840</v>
      </c>
      <c r="H488" s="5">
        <v>1400</v>
      </c>
      <c r="I488" s="6" t="s">
        <v>13</v>
      </c>
    </row>
    <row r="489" spans="1:9" ht="18" customHeight="1" x14ac:dyDescent="0.2">
      <c r="A489" s="3">
        <v>2022</v>
      </c>
      <c r="B489" s="3" t="s">
        <v>40</v>
      </c>
      <c r="C489" s="3" t="s">
        <v>15</v>
      </c>
      <c r="D489" s="4" t="s">
        <v>23</v>
      </c>
      <c r="E489" s="5">
        <v>122</v>
      </c>
      <c r="F489" s="5">
        <v>100</v>
      </c>
      <c r="G489" s="5">
        <v>112</v>
      </c>
      <c r="H489" s="5">
        <v>20</v>
      </c>
      <c r="I489" s="6" t="s">
        <v>13</v>
      </c>
    </row>
    <row r="490" spans="1:9" ht="18" customHeight="1" x14ac:dyDescent="0.2">
      <c r="A490" s="3">
        <v>2022</v>
      </c>
      <c r="B490" s="3" t="s">
        <v>40</v>
      </c>
      <c r="C490" s="3" t="s">
        <v>24</v>
      </c>
      <c r="D490" s="7" t="s">
        <v>25</v>
      </c>
      <c r="E490" s="8">
        <v>78</v>
      </c>
      <c r="F490" s="8">
        <v>2288.6</v>
      </c>
      <c r="G490" s="8">
        <v>5126.4639999999999</v>
      </c>
      <c r="H490" s="5">
        <v>457.72</v>
      </c>
      <c r="I490" s="6" t="s">
        <v>13</v>
      </c>
    </row>
    <row r="491" spans="1:9" ht="18" customHeight="1" x14ac:dyDescent="0.2">
      <c r="A491" s="3">
        <v>2022</v>
      </c>
      <c r="B491" s="3" t="s">
        <v>40</v>
      </c>
      <c r="C491" s="3" t="s">
        <v>24</v>
      </c>
      <c r="D491" s="7" t="s">
        <v>26</v>
      </c>
      <c r="E491" s="8">
        <v>76</v>
      </c>
      <c r="F491" s="8">
        <v>2288.4499999999998</v>
      </c>
      <c r="G491" s="8">
        <v>5126.1279999999997</v>
      </c>
      <c r="H491" s="5">
        <v>457.69</v>
      </c>
      <c r="I491" s="6" t="s">
        <v>13</v>
      </c>
    </row>
    <row r="492" spans="1:9" ht="18" customHeight="1" x14ac:dyDescent="0.2">
      <c r="A492" s="3">
        <v>2022</v>
      </c>
      <c r="B492" s="3" t="s">
        <v>40</v>
      </c>
      <c r="C492" s="3" t="s">
        <v>24</v>
      </c>
      <c r="D492" s="7" t="s">
        <v>27</v>
      </c>
      <c r="E492" s="8">
        <v>46</v>
      </c>
      <c r="F492" s="8">
        <v>100</v>
      </c>
      <c r="G492" s="8">
        <v>224</v>
      </c>
      <c r="H492" s="5">
        <v>20</v>
      </c>
      <c r="I492" s="6" t="s">
        <v>13</v>
      </c>
    </row>
    <row r="493" spans="1:9" ht="18" customHeight="1" x14ac:dyDescent="0.2">
      <c r="A493" s="3">
        <v>2022</v>
      </c>
      <c r="B493" s="3" t="s">
        <v>40</v>
      </c>
      <c r="C493" s="3" t="s">
        <v>24</v>
      </c>
      <c r="D493" s="7" t="s">
        <v>28</v>
      </c>
      <c r="E493" s="8">
        <v>34</v>
      </c>
      <c r="F493" s="8">
        <v>2746.08</v>
      </c>
      <c r="G493" s="8">
        <v>5126.0160000000005</v>
      </c>
      <c r="H493" s="5">
        <v>549.21600000000001</v>
      </c>
      <c r="I493" s="6" t="s">
        <v>13</v>
      </c>
    </row>
    <row r="494" spans="1:9" ht="18" customHeight="1" x14ac:dyDescent="0.2">
      <c r="A494" s="3">
        <v>2022</v>
      </c>
      <c r="B494" s="3" t="s">
        <v>40</v>
      </c>
      <c r="C494" s="3" t="s">
        <v>15</v>
      </c>
      <c r="D494" s="4" t="s">
        <v>29</v>
      </c>
      <c r="E494" s="5">
        <v>7</v>
      </c>
      <c r="F494" s="5">
        <v>240</v>
      </c>
      <c r="G494" s="5">
        <v>224</v>
      </c>
      <c r="H494" s="5">
        <v>48</v>
      </c>
      <c r="I494" s="6" t="s">
        <v>13</v>
      </c>
    </row>
    <row r="495" spans="1:9" ht="18" customHeight="1" x14ac:dyDescent="0.2">
      <c r="A495" s="3">
        <v>2022</v>
      </c>
      <c r="B495" s="3" t="s">
        <v>40</v>
      </c>
      <c r="C495" s="3" t="s">
        <v>24</v>
      </c>
      <c r="D495" s="7" t="s">
        <v>31</v>
      </c>
      <c r="E495" s="8">
        <v>3</v>
      </c>
      <c r="F495" s="8">
        <v>2746.38</v>
      </c>
      <c r="G495" s="8">
        <v>5126.576</v>
      </c>
      <c r="H495" s="5">
        <v>549.27600000000007</v>
      </c>
      <c r="I495" s="6" t="s">
        <v>13</v>
      </c>
    </row>
    <row r="496" spans="1:9" ht="18" customHeight="1" x14ac:dyDescent="0.2">
      <c r="A496" s="3">
        <v>2022</v>
      </c>
      <c r="B496" s="3" t="s">
        <v>40</v>
      </c>
      <c r="C496" s="3" t="s">
        <v>30</v>
      </c>
      <c r="D496" s="7" t="s">
        <v>30</v>
      </c>
      <c r="E496" s="8">
        <v>2</v>
      </c>
      <c r="F496" s="8">
        <v>7920</v>
      </c>
      <c r="G496" s="8">
        <v>7392</v>
      </c>
      <c r="H496" s="5">
        <v>1584</v>
      </c>
      <c r="I496" s="6" t="s">
        <v>13</v>
      </c>
    </row>
    <row r="497" spans="1:9" ht="18" customHeight="1" x14ac:dyDescent="0.2">
      <c r="A497" s="3">
        <v>2022</v>
      </c>
      <c r="B497" s="3" t="s">
        <v>41</v>
      </c>
      <c r="C497" s="3" t="s">
        <v>11</v>
      </c>
      <c r="D497" s="4" t="s">
        <v>12</v>
      </c>
      <c r="E497" s="5">
        <v>3566</v>
      </c>
      <c r="F497" s="5">
        <v>5035.0300000000007</v>
      </c>
      <c r="G497" s="5">
        <v>5126.576</v>
      </c>
      <c r="H497" s="5">
        <v>1007.0060000000002</v>
      </c>
      <c r="I497" s="6" t="s">
        <v>13</v>
      </c>
    </row>
    <row r="498" spans="1:9" ht="18" customHeight="1" x14ac:dyDescent="0.2">
      <c r="A498" s="3">
        <v>2022</v>
      </c>
      <c r="B498" s="3" t="s">
        <v>41</v>
      </c>
      <c r="C498" s="3" t="s">
        <v>11</v>
      </c>
      <c r="D498" s="4" t="s">
        <v>14</v>
      </c>
      <c r="E498" s="5">
        <v>2498</v>
      </c>
      <c r="F498" s="5">
        <v>9200</v>
      </c>
      <c r="G498" s="5">
        <v>8960</v>
      </c>
      <c r="H498" s="5">
        <v>1840</v>
      </c>
      <c r="I498" s="6" t="s">
        <v>13</v>
      </c>
    </row>
    <row r="499" spans="1:9" ht="18" customHeight="1" x14ac:dyDescent="0.2">
      <c r="A499" s="3">
        <v>2022</v>
      </c>
      <c r="B499" s="3" t="s">
        <v>41</v>
      </c>
      <c r="C499" s="3" t="s">
        <v>15</v>
      </c>
      <c r="D499" s="4" t="s">
        <v>16</v>
      </c>
      <c r="E499" s="5">
        <v>1245</v>
      </c>
      <c r="F499" s="5">
        <v>5263.78</v>
      </c>
      <c r="G499" s="5">
        <v>5126.4639999999999</v>
      </c>
      <c r="H499" s="5">
        <v>1052.7560000000001</v>
      </c>
      <c r="I499" s="6" t="s">
        <v>13</v>
      </c>
    </row>
    <row r="500" spans="1:9" ht="18" customHeight="1" x14ac:dyDescent="0.2">
      <c r="A500" s="3">
        <v>2022</v>
      </c>
      <c r="B500" s="3" t="s">
        <v>41</v>
      </c>
      <c r="C500" s="3" t="s">
        <v>17</v>
      </c>
      <c r="D500" s="7" t="s">
        <v>18</v>
      </c>
      <c r="E500" s="8">
        <v>644</v>
      </c>
      <c r="F500" s="8">
        <v>6605.0249999999996</v>
      </c>
      <c r="G500" s="8">
        <v>6432.72</v>
      </c>
      <c r="H500" s="5">
        <v>1321.0050000000001</v>
      </c>
      <c r="I500" s="6" t="s">
        <v>13</v>
      </c>
    </row>
    <row r="501" spans="1:9" ht="18" customHeight="1" x14ac:dyDescent="0.2">
      <c r="A501" s="3">
        <v>2022</v>
      </c>
      <c r="B501" s="3" t="s">
        <v>41</v>
      </c>
      <c r="C501" s="3" t="s">
        <v>19</v>
      </c>
      <c r="D501" s="7" t="s">
        <v>20</v>
      </c>
      <c r="E501" s="8">
        <v>643</v>
      </c>
      <c r="F501" s="8">
        <v>8400</v>
      </c>
      <c r="G501" s="8">
        <v>7840</v>
      </c>
      <c r="H501" s="5">
        <v>1680</v>
      </c>
      <c r="I501" s="6" t="s">
        <v>13</v>
      </c>
    </row>
    <row r="502" spans="1:9" ht="18" customHeight="1" x14ac:dyDescent="0.2">
      <c r="A502" s="3">
        <v>2022</v>
      </c>
      <c r="B502" s="3" t="s">
        <v>41</v>
      </c>
      <c r="C502" s="3" t="s">
        <v>17</v>
      </c>
      <c r="D502" s="7" t="s">
        <v>21</v>
      </c>
      <c r="E502" s="8">
        <v>455</v>
      </c>
      <c r="F502" s="8">
        <v>5494.3200000000006</v>
      </c>
      <c r="G502" s="8">
        <v>5128.0320000000002</v>
      </c>
      <c r="H502" s="5">
        <v>1098.8640000000003</v>
      </c>
      <c r="I502" s="6" t="s">
        <v>13</v>
      </c>
    </row>
    <row r="503" spans="1:9" ht="18" customHeight="1" x14ac:dyDescent="0.2">
      <c r="A503" s="3">
        <v>2022</v>
      </c>
      <c r="B503" s="3" t="s">
        <v>41</v>
      </c>
      <c r="C503" s="3" t="s">
        <v>19</v>
      </c>
      <c r="D503" s="7" t="s">
        <v>22</v>
      </c>
      <c r="E503" s="9">
        <v>345</v>
      </c>
      <c r="F503" s="9">
        <v>8400</v>
      </c>
      <c r="G503" s="9">
        <v>7840</v>
      </c>
      <c r="H503" s="5">
        <v>1680</v>
      </c>
      <c r="I503" s="6" t="s">
        <v>13</v>
      </c>
    </row>
    <row r="504" spans="1:9" ht="18" customHeight="1" x14ac:dyDescent="0.2">
      <c r="A504" s="3">
        <v>2022</v>
      </c>
      <c r="B504" s="3" t="s">
        <v>41</v>
      </c>
      <c r="C504" s="3" t="s">
        <v>15</v>
      </c>
      <c r="D504" s="4" t="s">
        <v>23</v>
      </c>
      <c r="E504" s="5">
        <v>122</v>
      </c>
      <c r="F504" s="5">
        <v>120</v>
      </c>
      <c r="G504" s="5">
        <v>112</v>
      </c>
      <c r="H504" s="5">
        <v>24</v>
      </c>
      <c r="I504" s="6" t="s">
        <v>13</v>
      </c>
    </row>
    <row r="505" spans="1:9" ht="18" customHeight="1" x14ac:dyDescent="0.2">
      <c r="A505" s="3">
        <v>2022</v>
      </c>
      <c r="B505" s="3" t="s">
        <v>41</v>
      </c>
      <c r="C505" s="3" t="s">
        <v>24</v>
      </c>
      <c r="D505" s="7" t="s">
        <v>25</v>
      </c>
      <c r="E505" s="8">
        <v>78</v>
      </c>
      <c r="F505" s="8">
        <v>2517.46</v>
      </c>
      <c r="G505" s="8">
        <v>5126.4639999999999</v>
      </c>
      <c r="H505" s="5">
        <v>503.49200000000002</v>
      </c>
      <c r="I505" s="6" t="s">
        <v>13</v>
      </c>
    </row>
    <row r="506" spans="1:9" ht="18" customHeight="1" x14ac:dyDescent="0.2">
      <c r="A506" s="3">
        <v>2022</v>
      </c>
      <c r="B506" s="3" t="s">
        <v>41</v>
      </c>
      <c r="C506" s="3" t="s">
        <v>24</v>
      </c>
      <c r="D506" s="7" t="s">
        <v>26</v>
      </c>
      <c r="E506" s="8">
        <v>76</v>
      </c>
      <c r="F506" s="8">
        <v>2517.2949999999996</v>
      </c>
      <c r="G506" s="8">
        <v>5126.1279999999997</v>
      </c>
      <c r="H506" s="5">
        <v>503.45899999999995</v>
      </c>
      <c r="I506" s="6" t="s">
        <v>13</v>
      </c>
    </row>
    <row r="507" spans="1:9" ht="18" customHeight="1" x14ac:dyDescent="0.2">
      <c r="A507" s="3">
        <v>2022</v>
      </c>
      <c r="B507" s="3" t="s">
        <v>41</v>
      </c>
      <c r="C507" s="3" t="s">
        <v>24</v>
      </c>
      <c r="D507" s="7" t="s">
        <v>27</v>
      </c>
      <c r="E507" s="8">
        <v>46</v>
      </c>
      <c r="F507" s="8">
        <v>110</v>
      </c>
      <c r="G507" s="8">
        <v>224</v>
      </c>
      <c r="H507" s="5">
        <v>22</v>
      </c>
      <c r="I507" s="6" t="s">
        <v>13</v>
      </c>
    </row>
    <row r="508" spans="1:9" ht="18" customHeight="1" x14ac:dyDescent="0.2">
      <c r="A508" s="3">
        <v>2022</v>
      </c>
      <c r="B508" s="3" t="s">
        <v>41</v>
      </c>
      <c r="C508" s="3" t="s">
        <v>24</v>
      </c>
      <c r="D508" s="7" t="s">
        <v>28</v>
      </c>
      <c r="E508" s="8">
        <v>34</v>
      </c>
      <c r="F508" s="8">
        <v>2517.2400000000002</v>
      </c>
      <c r="G508" s="8">
        <v>5126.0160000000005</v>
      </c>
      <c r="H508" s="5">
        <v>503.44800000000009</v>
      </c>
      <c r="I508" s="6" t="s">
        <v>13</v>
      </c>
    </row>
    <row r="509" spans="1:9" ht="18" customHeight="1" x14ac:dyDescent="0.2">
      <c r="A509" s="3">
        <v>2022</v>
      </c>
      <c r="B509" s="3" t="s">
        <v>41</v>
      </c>
      <c r="C509" s="3" t="s">
        <v>15</v>
      </c>
      <c r="D509" s="4" t="s">
        <v>29</v>
      </c>
      <c r="E509" s="5">
        <v>7</v>
      </c>
      <c r="F509" s="5">
        <v>220</v>
      </c>
      <c r="G509" s="5">
        <v>224</v>
      </c>
      <c r="H509" s="5">
        <v>44</v>
      </c>
      <c r="I509" s="6" t="s">
        <v>13</v>
      </c>
    </row>
    <row r="510" spans="1:9" ht="18" customHeight="1" x14ac:dyDescent="0.2">
      <c r="A510" s="3">
        <v>2022</v>
      </c>
      <c r="B510" s="3" t="s">
        <v>41</v>
      </c>
      <c r="C510" s="3" t="s">
        <v>24</v>
      </c>
      <c r="D510" s="7" t="s">
        <v>31</v>
      </c>
      <c r="E510" s="8">
        <v>3</v>
      </c>
      <c r="F510" s="8">
        <v>2517.5150000000003</v>
      </c>
      <c r="G510" s="8">
        <v>5126.576</v>
      </c>
      <c r="H510" s="5">
        <v>503.5030000000001</v>
      </c>
      <c r="I510" s="6" t="s">
        <v>13</v>
      </c>
    </row>
    <row r="511" spans="1:9" ht="18" customHeight="1" x14ac:dyDescent="0.2">
      <c r="A511" s="3">
        <v>2022</v>
      </c>
      <c r="B511" s="3" t="s">
        <v>41</v>
      </c>
      <c r="C511" s="3" t="s">
        <v>30</v>
      </c>
      <c r="D511" s="7" t="s">
        <v>30</v>
      </c>
      <c r="E511" s="8">
        <v>2</v>
      </c>
      <c r="F511" s="8">
        <v>7260</v>
      </c>
      <c r="G511" s="8">
        <v>7392</v>
      </c>
      <c r="H511" s="5">
        <v>1452</v>
      </c>
      <c r="I511" s="6" t="s">
        <v>13</v>
      </c>
    </row>
    <row r="512" spans="1:9" ht="18" customHeight="1" x14ac:dyDescent="0.2">
      <c r="A512" s="3">
        <v>2022</v>
      </c>
      <c r="B512" s="3" t="s">
        <v>42</v>
      </c>
      <c r="C512" s="3" t="s">
        <v>11</v>
      </c>
      <c r="D512" s="4" t="s">
        <v>12</v>
      </c>
      <c r="E512" s="5">
        <v>3566</v>
      </c>
      <c r="F512" s="5">
        <v>5263.8950000000004</v>
      </c>
      <c r="G512" s="5">
        <v>5126.576</v>
      </c>
      <c r="H512" s="5">
        <v>1052.7790000000002</v>
      </c>
      <c r="I512" s="6" t="s">
        <v>13</v>
      </c>
    </row>
    <row r="513" spans="1:9" ht="18" customHeight="1" x14ac:dyDescent="0.2">
      <c r="A513" s="3">
        <v>2022</v>
      </c>
      <c r="B513" s="3" t="s">
        <v>42</v>
      </c>
      <c r="C513" s="3" t="s">
        <v>11</v>
      </c>
      <c r="D513" s="4" t="s">
        <v>14</v>
      </c>
      <c r="E513" s="5">
        <v>2498</v>
      </c>
      <c r="F513" s="5">
        <v>8800</v>
      </c>
      <c r="G513" s="5">
        <v>8960</v>
      </c>
      <c r="H513" s="5">
        <v>1760</v>
      </c>
      <c r="I513" s="6" t="s">
        <v>13</v>
      </c>
    </row>
    <row r="514" spans="1:9" ht="18" customHeight="1" x14ac:dyDescent="0.2">
      <c r="A514" s="3">
        <v>2022</v>
      </c>
      <c r="B514" s="3" t="s">
        <v>42</v>
      </c>
      <c r="C514" s="3" t="s">
        <v>15</v>
      </c>
      <c r="D514" s="4" t="s">
        <v>16</v>
      </c>
      <c r="E514" s="5">
        <v>1245</v>
      </c>
      <c r="F514" s="5">
        <v>5034.92</v>
      </c>
      <c r="G514" s="5">
        <v>5126.4639999999999</v>
      </c>
      <c r="H514" s="5">
        <v>1006.984</v>
      </c>
      <c r="I514" s="6" t="s">
        <v>13</v>
      </c>
    </row>
    <row r="515" spans="1:9" ht="18" customHeight="1" x14ac:dyDescent="0.2">
      <c r="A515" s="3">
        <v>2022</v>
      </c>
      <c r="B515" s="3" t="s">
        <v>42</v>
      </c>
      <c r="C515" s="3" t="s">
        <v>17</v>
      </c>
      <c r="D515" s="7" t="s">
        <v>18</v>
      </c>
      <c r="E515" s="8">
        <v>644</v>
      </c>
      <c r="F515" s="8">
        <v>6317.85</v>
      </c>
      <c r="G515" s="8">
        <v>6432.72</v>
      </c>
      <c r="H515" s="5">
        <v>1263.5700000000002</v>
      </c>
      <c r="I515" s="6" t="s">
        <v>13</v>
      </c>
    </row>
    <row r="516" spans="1:9" ht="18" customHeight="1" x14ac:dyDescent="0.2">
      <c r="A516" s="3">
        <v>2022</v>
      </c>
      <c r="B516" s="3" t="s">
        <v>42</v>
      </c>
      <c r="C516" s="3" t="s">
        <v>19</v>
      </c>
      <c r="D516" s="7" t="s">
        <v>20</v>
      </c>
      <c r="E516" s="8">
        <v>643</v>
      </c>
      <c r="F516" s="8">
        <v>7700</v>
      </c>
      <c r="G516" s="8">
        <v>7840</v>
      </c>
      <c r="H516" s="5">
        <v>1540</v>
      </c>
      <c r="I516" s="6" t="s">
        <v>13</v>
      </c>
    </row>
    <row r="517" spans="1:9" ht="18" customHeight="1" x14ac:dyDescent="0.2">
      <c r="A517" s="3">
        <v>2022</v>
      </c>
      <c r="B517" s="3" t="s">
        <v>42</v>
      </c>
      <c r="C517" s="3" t="s">
        <v>17</v>
      </c>
      <c r="D517" s="7" t="s">
        <v>21</v>
      </c>
      <c r="E517" s="8">
        <v>455</v>
      </c>
      <c r="F517" s="8">
        <v>5036.46</v>
      </c>
      <c r="G517" s="8">
        <v>5128.0320000000002</v>
      </c>
      <c r="H517" s="5">
        <v>1007.292</v>
      </c>
      <c r="I517" s="6" t="s">
        <v>13</v>
      </c>
    </row>
    <row r="518" spans="1:9" ht="18" customHeight="1" x14ac:dyDescent="0.2">
      <c r="A518" s="3">
        <v>2022</v>
      </c>
      <c r="B518" s="3" t="s">
        <v>42</v>
      </c>
      <c r="C518" s="3" t="s">
        <v>19</v>
      </c>
      <c r="D518" s="7" t="s">
        <v>22</v>
      </c>
      <c r="E518" s="9">
        <v>345</v>
      </c>
      <c r="F518" s="9">
        <v>7700</v>
      </c>
      <c r="G518" s="9">
        <v>7840</v>
      </c>
      <c r="H518" s="5">
        <v>1540</v>
      </c>
      <c r="I518" s="6" t="s">
        <v>13</v>
      </c>
    </row>
    <row r="519" spans="1:9" ht="18" customHeight="1" x14ac:dyDescent="0.2">
      <c r="A519" s="3">
        <v>2022</v>
      </c>
      <c r="B519" s="3" t="s">
        <v>42</v>
      </c>
      <c r="C519" s="3" t="s">
        <v>15</v>
      </c>
      <c r="D519" s="4" t="s">
        <v>23</v>
      </c>
      <c r="E519" s="5">
        <v>122</v>
      </c>
      <c r="F519" s="5">
        <v>110</v>
      </c>
      <c r="G519" s="5">
        <v>112</v>
      </c>
      <c r="H519" s="5">
        <v>22</v>
      </c>
      <c r="I519" s="6" t="s">
        <v>13</v>
      </c>
    </row>
    <row r="520" spans="1:9" ht="18" customHeight="1" x14ac:dyDescent="0.2">
      <c r="A520" s="3">
        <v>2022</v>
      </c>
      <c r="B520" s="3" t="s">
        <v>42</v>
      </c>
      <c r="C520" s="3" t="s">
        <v>24</v>
      </c>
      <c r="D520" s="7" t="s">
        <v>25</v>
      </c>
      <c r="E520" s="8">
        <v>78</v>
      </c>
      <c r="F520" s="8">
        <v>2517.46</v>
      </c>
      <c r="G520" s="8">
        <v>5126.4639999999999</v>
      </c>
      <c r="H520" s="5">
        <v>503.49200000000002</v>
      </c>
      <c r="I520" s="6" t="s">
        <v>13</v>
      </c>
    </row>
    <row r="521" spans="1:9" ht="18" customHeight="1" x14ac:dyDescent="0.2">
      <c r="A521" s="3">
        <v>2022</v>
      </c>
      <c r="B521" s="3" t="s">
        <v>42</v>
      </c>
      <c r="C521" s="3" t="s">
        <v>24</v>
      </c>
      <c r="D521" s="7" t="s">
        <v>26</v>
      </c>
      <c r="E521" s="8">
        <v>76</v>
      </c>
      <c r="F521" s="8">
        <v>2288.4499999999998</v>
      </c>
      <c r="G521" s="8">
        <v>5126.1279999999997</v>
      </c>
      <c r="H521" s="5">
        <v>457.69</v>
      </c>
      <c r="I521" s="6" t="s">
        <v>13</v>
      </c>
    </row>
    <row r="522" spans="1:9" ht="18" customHeight="1" x14ac:dyDescent="0.2">
      <c r="A522" s="3">
        <v>2022</v>
      </c>
      <c r="B522" s="3" t="s">
        <v>42</v>
      </c>
      <c r="C522" s="3" t="s">
        <v>24</v>
      </c>
      <c r="D522" s="7" t="s">
        <v>27</v>
      </c>
      <c r="E522" s="8">
        <v>46</v>
      </c>
      <c r="F522" s="8">
        <v>100</v>
      </c>
      <c r="G522" s="8">
        <v>224</v>
      </c>
      <c r="H522" s="5">
        <v>20</v>
      </c>
      <c r="I522" s="6" t="s">
        <v>13</v>
      </c>
    </row>
    <row r="523" spans="1:9" ht="18" customHeight="1" x14ac:dyDescent="0.2">
      <c r="A523" s="3">
        <v>2022</v>
      </c>
      <c r="B523" s="3" t="s">
        <v>42</v>
      </c>
      <c r="C523" s="3" t="s">
        <v>24</v>
      </c>
      <c r="D523" s="7" t="s">
        <v>28</v>
      </c>
      <c r="E523" s="8">
        <v>34</v>
      </c>
      <c r="F523" s="8">
        <v>2288.4</v>
      </c>
      <c r="G523" s="8">
        <v>5126.0160000000005</v>
      </c>
      <c r="H523" s="5">
        <v>457.68000000000006</v>
      </c>
      <c r="I523" s="6" t="s">
        <v>34</v>
      </c>
    </row>
    <row r="524" spans="1:9" ht="18" customHeight="1" x14ac:dyDescent="0.2">
      <c r="A524" s="3">
        <v>2022</v>
      </c>
      <c r="B524" s="3" t="s">
        <v>42</v>
      </c>
      <c r="C524" s="3" t="s">
        <v>15</v>
      </c>
      <c r="D524" s="4" t="s">
        <v>29</v>
      </c>
      <c r="E524" s="5">
        <v>7</v>
      </c>
      <c r="F524" s="5">
        <v>200</v>
      </c>
      <c r="G524" s="5">
        <v>224</v>
      </c>
      <c r="H524" s="5">
        <v>40</v>
      </c>
      <c r="I524" s="6" t="s">
        <v>34</v>
      </c>
    </row>
    <row r="525" spans="1:9" ht="18" customHeight="1" x14ac:dyDescent="0.2">
      <c r="A525" s="3">
        <v>2022</v>
      </c>
      <c r="B525" s="3" t="s">
        <v>42</v>
      </c>
      <c r="C525" s="3" t="s">
        <v>24</v>
      </c>
      <c r="D525" s="7" t="s">
        <v>31</v>
      </c>
      <c r="E525" s="8">
        <v>3</v>
      </c>
      <c r="F525" s="8">
        <v>2288.65</v>
      </c>
      <c r="G525" s="8">
        <v>5126.576</v>
      </c>
      <c r="H525" s="5">
        <v>457.73</v>
      </c>
      <c r="I525" s="6" t="s">
        <v>34</v>
      </c>
    </row>
    <row r="526" spans="1:9" ht="18" customHeight="1" x14ac:dyDescent="0.2">
      <c r="A526" s="3">
        <v>2022</v>
      </c>
      <c r="B526" s="3" t="s">
        <v>42</v>
      </c>
      <c r="C526" s="3" t="s">
        <v>30</v>
      </c>
      <c r="D526" s="7" t="s">
        <v>30</v>
      </c>
      <c r="E526" s="8">
        <v>2</v>
      </c>
      <c r="F526" s="8">
        <v>6600</v>
      </c>
      <c r="G526" s="8">
        <v>7392</v>
      </c>
      <c r="H526" s="5">
        <v>1320</v>
      </c>
      <c r="I526" s="6" t="s">
        <v>34</v>
      </c>
    </row>
    <row r="527" spans="1:9" ht="18" customHeight="1" x14ac:dyDescent="0.2">
      <c r="A527" s="3">
        <v>2022</v>
      </c>
      <c r="B527" s="3" t="s">
        <v>43</v>
      </c>
      <c r="C527" s="3" t="s">
        <v>11</v>
      </c>
      <c r="D527" s="4" t="s">
        <v>12</v>
      </c>
      <c r="E527" s="5">
        <v>3566</v>
      </c>
      <c r="F527" s="5">
        <v>4577.3</v>
      </c>
      <c r="G527" s="5">
        <v>5126.576</v>
      </c>
      <c r="H527" s="5">
        <v>915.46</v>
      </c>
      <c r="I527" s="6" t="s">
        <v>34</v>
      </c>
    </row>
    <row r="528" spans="1:9" ht="18" customHeight="1" x14ac:dyDescent="0.2">
      <c r="A528" s="3">
        <v>2022</v>
      </c>
      <c r="B528" s="3" t="s">
        <v>43</v>
      </c>
      <c r="C528" s="3" t="s">
        <v>11</v>
      </c>
      <c r="D528" s="4" t="s">
        <v>14</v>
      </c>
      <c r="E528" s="5">
        <v>2498</v>
      </c>
      <c r="F528" s="5">
        <v>8000</v>
      </c>
      <c r="G528" s="5">
        <v>8960</v>
      </c>
      <c r="H528" s="5">
        <v>1600</v>
      </c>
      <c r="I528" s="6" t="s">
        <v>34</v>
      </c>
    </row>
    <row r="529" spans="1:9" ht="18" customHeight="1" x14ac:dyDescent="0.2">
      <c r="A529" s="3">
        <v>2022</v>
      </c>
      <c r="B529" s="3" t="s">
        <v>43</v>
      </c>
      <c r="C529" s="3" t="s">
        <v>15</v>
      </c>
      <c r="D529" s="4" t="s">
        <v>16</v>
      </c>
      <c r="E529" s="5">
        <v>1245</v>
      </c>
      <c r="F529" s="5">
        <v>4577.2</v>
      </c>
      <c r="G529" s="5">
        <v>5126.4639999999999</v>
      </c>
      <c r="H529" s="5">
        <v>915.44</v>
      </c>
      <c r="I529" s="6" t="s">
        <v>34</v>
      </c>
    </row>
    <row r="530" spans="1:9" ht="18" customHeight="1" x14ac:dyDescent="0.2">
      <c r="A530" s="3">
        <v>2022</v>
      </c>
      <c r="B530" s="3" t="s">
        <v>43</v>
      </c>
      <c r="C530" s="3" t="s">
        <v>17</v>
      </c>
      <c r="D530" s="7" t="s">
        <v>18</v>
      </c>
      <c r="E530" s="8">
        <v>644</v>
      </c>
      <c r="F530" s="8">
        <v>5743.5</v>
      </c>
      <c r="G530" s="8">
        <v>6432.72</v>
      </c>
      <c r="H530" s="5">
        <v>1148.7</v>
      </c>
      <c r="I530" s="6" t="s">
        <v>34</v>
      </c>
    </row>
    <row r="531" spans="1:9" ht="18" customHeight="1" x14ac:dyDescent="0.2">
      <c r="A531" s="3">
        <v>2022</v>
      </c>
      <c r="B531" s="3" t="s">
        <v>43</v>
      </c>
      <c r="C531" s="3" t="s">
        <v>19</v>
      </c>
      <c r="D531" s="7" t="s">
        <v>20</v>
      </c>
      <c r="E531" s="8">
        <v>643</v>
      </c>
      <c r="F531" s="8">
        <v>7000</v>
      </c>
      <c r="G531" s="8">
        <v>7840</v>
      </c>
      <c r="H531" s="5">
        <v>1400</v>
      </c>
      <c r="I531" s="6" t="s">
        <v>34</v>
      </c>
    </row>
    <row r="532" spans="1:9" ht="18" customHeight="1" x14ac:dyDescent="0.2">
      <c r="A532" s="3">
        <v>2022</v>
      </c>
      <c r="B532" s="3" t="s">
        <v>43</v>
      </c>
      <c r="C532" s="3" t="s">
        <v>17</v>
      </c>
      <c r="D532" s="7" t="s">
        <v>21</v>
      </c>
      <c r="E532" s="8">
        <v>455</v>
      </c>
      <c r="F532" s="8">
        <v>4578.6000000000004</v>
      </c>
      <c r="G532" s="8">
        <v>5128.0320000000002</v>
      </c>
      <c r="H532" s="5">
        <v>915.72000000000014</v>
      </c>
      <c r="I532" s="6" t="s">
        <v>34</v>
      </c>
    </row>
    <row r="533" spans="1:9" ht="18" customHeight="1" x14ac:dyDescent="0.2">
      <c r="A533" s="3">
        <v>2022</v>
      </c>
      <c r="B533" s="3" t="s">
        <v>43</v>
      </c>
      <c r="C533" s="3" t="s">
        <v>19</v>
      </c>
      <c r="D533" s="7" t="s">
        <v>22</v>
      </c>
      <c r="E533" s="9">
        <v>345</v>
      </c>
      <c r="F533" s="9">
        <v>7000</v>
      </c>
      <c r="G533" s="9">
        <v>7840</v>
      </c>
      <c r="H533" s="5">
        <v>1400</v>
      </c>
      <c r="I533" s="6" t="s">
        <v>34</v>
      </c>
    </row>
    <row r="534" spans="1:9" ht="18" customHeight="1" x14ac:dyDescent="0.2">
      <c r="A534" s="3">
        <v>2022</v>
      </c>
      <c r="B534" s="3" t="s">
        <v>43</v>
      </c>
      <c r="C534" s="3" t="s">
        <v>15</v>
      </c>
      <c r="D534" s="4" t="s">
        <v>23</v>
      </c>
      <c r="E534" s="5">
        <v>122</v>
      </c>
      <c r="F534" s="5">
        <v>100</v>
      </c>
      <c r="G534" s="5">
        <v>112</v>
      </c>
      <c r="H534" s="5">
        <v>20</v>
      </c>
      <c r="I534" s="6" t="s">
        <v>34</v>
      </c>
    </row>
    <row r="535" spans="1:9" ht="18" customHeight="1" x14ac:dyDescent="0.2">
      <c r="A535" s="3">
        <v>2022</v>
      </c>
      <c r="B535" s="3" t="s">
        <v>43</v>
      </c>
      <c r="C535" s="3" t="s">
        <v>24</v>
      </c>
      <c r="D535" s="7" t="s">
        <v>25</v>
      </c>
      <c r="E535" s="8">
        <v>78</v>
      </c>
      <c r="F535" s="8">
        <v>2288.6</v>
      </c>
      <c r="G535" s="8">
        <v>5126.4639999999999</v>
      </c>
      <c r="H535" s="5">
        <v>457.72</v>
      </c>
      <c r="I535" s="6" t="s">
        <v>34</v>
      </c>
    </row>
    <row r="536" spans="1:9" ht="18" customHeight="1" x14ac:dyDescent="0.2">
      <c r="A536" s="3">
        <v>2022</v>
      </c>
      <c r="B536" s="3" t="s">
        <v>43</v>
      </c>
      <c r="C536" s="3" t="s">
        <v>24</v>
      </c>
      <c r="D536" s="7" t="s">
        <v>26</v>
      </c>
      <c r="E536" s="8">
        <v>76</v>
      </c>
      <c r="F536" s="8">
        <v>2288.4499999999998</v>
      </c>
      <c r="G536" s="8">
        <v>5126.1279999999997</v>
      </c>
      <c r="H536" s="5">
        <v>457.69</v>
      </c>
      <c r="I536" s="6" t="s">
        <v>34</v>
      </c>
    </row>
    <row r="537" spans="1:9" ht="18" customHeight="1" x14ac:dyDescent="0.2">
      <c r="A537" s="3">
        <v>2022</v>
      </c>
      <c r="B537" s="3" t="s">
        <v>43</v>
      </c>
      <c r="C537" s="3" t="s">
        <v>24</v>
      </c>
      <c r="D537" s="7" t="s">
        <v>27</v>
      </c>
      <c r="E537" s="8">
        <v>46</v>
      </c>
      <c r="F537" s="8">
        <v>100</v>
      </c>
      <c r="G537" s="8">
        <v>224</v>
      </c>
      <c r="H537" s="5">
        <v>20</v>
      </c>
      <c r="I537" s="6" t="s">
        <v>34</v>
      </c>
    </row>
    <row r="538" spans="1:9" ht="18" customHeight="1" x14ac:dyDescent="0.2">
      <c r="A538" s="3">
        <v>2022</v>
      </c>
      <c r="B538" s="3" t="s">
        <v>43</v>
      </c>
      <c r="C538" s="3" t="s">
        <v>24</v>
      </c>
      <c r="D538" s="7" t="s">
        <v>28</v>
      </c>
      <c r="E538" s="8">
        <v>34</v>
      </c>
      <c r="F538" s="8">
        <v>2288.4</v>
      </c>
      <c r="G538" s="8">
        <v>5126.0160000000005</v>
      </c>
      <c r="H538" s="5">
        <v>457.68000000000006</v>
      </c>
      <c r="I538" s="6" t="s">
        <v>34</v>
      </c>
    </row>
    <row r="539" spans="1:9" ht="18" customHeight="1" x14ac:dyDescent="0.2">
      <c r="A539" s="3">
        <v>2022</v>
      </c>
      <c r="B539" s="3" t="s">
        <v>43</v>
      </c>
      <c r="C539" s="3" t="s">
        <v>15</v>
      </c>
      <c r="D539" s="4" t="s">
        <v>29</v>
      </c>
      <c r="E539" s="5">
        <v>7</v>
      </c>
      <c r="F539" s="5">
        <v>200</v>
      </c>
      <c r="G539" s="5">
        <v>224</v>
      </c>
      <c r="H539" s="5">
        <v>40</v>
      </c>
      <c r="I539" s="6" t="s">
        <v>34</v>
      </c>
    </row>
    <row r="540" spans="1:9" ht="18" customHeight="1" x14ac:dyDescent="0.2">
      <c r="A540" s="3">
        <v>2022</v>
      </c>
      <c r="B540" s="3" t="s">
        <v>43</v>
      </c>
      <c r="C540" s="3" t="s">
        <v>24</v>
      </c>
      <c r="D540" s="7" t="s">
        <v>31</v>
      </c>
      <c r="E540" s="8">
        <v>3</v>
      </c>
      <c r="F540" s="8">
        <v>2288.65</v>
      </c>
      <c r="G540" s="8">
        <v>5126.576</v>
      </c>
      <c r="H540" s="5">
        <v>457.73</v>
      </c>
      <c r="I540" s="6" t="s">
        <v>34</v>
      </c>
    </row>
    <row r="541" spans="1:9" ht="18" customHeight="1" x14ac:dyDescent="0.2">
      <c r="A541" s="3">
        <v>2022</v>
      </c>
      <c r="B541" s="3" t="s">
        <v>43</v>
      </c>
      <c r="C541" s="3" t="s">
        <v>30</v>
      </c>
      <c r="D541" s="7" t="s">
        <v>30</v>
      </c>
      <c r="E541" s="8">
        <v>2</v>
      </c>
      <c r="F541" s="8">
        <v>6600</v>
      </c>
      <c r="G541" s="8">
        <v>7392</v>
      </c>
      <c r="H541" s="5">
        <v>1320</v>
      </c>
      <c r="I541" s="6" t="s">
        <v>34</v>
      </c>
    </row>
    <row r="542" spans="1:9" ht="18" customHeight="1" x14ac:dyDescent="0.2">
      <c r="A542" s="3">
        <v>2023</v>
      </c>
      <c r="B542" s="3" t="s">
        <v>10</v>
      </c>
      <c r="C542" s="3" t="s">
        <v>11</v>
      </c>
      <c r="D542" s="4" t="s">
        <v>12</v>
      </c>
      <c r="E542" s="5">
        <v>3566</v>
      </c>
      <c r="F542" s="5">
        <v>5492.76</v>
      </c>
      <c r="G542" s="5">
        <v>5126.576</v>
      </c>
      <c r="H542" s="5">
        <v>1098.5520000000001</v>
      </c>
      <c r="I542" s="6" t="s">
        <v>34</v>
      </c>
    </row>
    <row r="543" spans="1:9" ht="18" customHeight="1" x14ac:dyDescent="0.2">
      <c r="A543" s="3">
        <v>2023</v>
      </c>
      <c r="B543" s="3" t="s">
        <v>10</v>
      </c>
      <c r="C543" s="3" t="s">
        <v>11</v>
      </c>
      <c r="D543" s="4" t="s">
        <v>14</v>
      </c>
      <c r="E543" s="5">
        <v>2498</v>
      </c>
      <c r="F543" s="5">
        <v>9600</v>
      </c>
      <c r="G543" s="5">
        <v>8960</v>
      </c>
      <c r="H543" s="5">
        <v>1920</v>
      </c>
      <c r="I543" s="6" t="s">
        <v>34</v>
      </c>
    </row>
    <row r="544" spans="1:9" ht="18" customHeight="1" x14ac:dyDescent="0.2">
      <c r="A544" s="3">
        <v>2023</v>
      </c>
      <c r="B544" s="3" t="s">
        <v>10</v>
      </c>
      <c r="C544" s="3" t="s">
        <v>15</v>
      </c>
      <c r="D544" s="4" t="s">
        <v>16</v>
      </c>
      <c r="E544" s="5">
        <v>1245</v>
      </c>
      <c r="F544" s="5">
        <v>5492.6399999999994</v>
      </c>
      <c r="G544" s="5">
        <v>5126.4639999999999</v>
      </c>
      <c r="H544" s="5">
        <v>1098.528</v>
      </c>
      <c r="I544" s="6" t="s">
        <v>34</v>
      </c>
    </row>
    <row r="545" spans="1:9" ht="18" customHeight="1" x14ac:dyDescent="0.2">
      <c r="A545" s="3">
        <v>2023</v>
      </c>
      <c r="B545" s="3" t="s">
        <v>10</v>
      </c>
      <c r="C545" s="3" t="s">
        <v>17</v>
      </c>
      <c r="D545" s="7" t="s">
        <v>18</v>
      </c>
      <c r="E545" s="8">
        <v>644</v>
      </c>
      <c r="F545" s="8">
        <v>6892.2</v>
      </c>
      <c r="G545" s="8">
        <v>6432.72</v>
      </c>
      <c r="H545" s="5">
        <v>1378.44</v>
      </c>
      <c r="I545" s="6" t="s">
        <v>34</v>
      </c>
    </row>
    <row r="546" spans="1:9" ht="18" customHeight="1" x14ac:dyDescent="0.2">
      <c r="A546" s="3">
        <v>2023</v>
      </c>
      <c r="B546" s="3" t="s">
        <v>10</v>
      </c>
      <c r="C546" s="3" t="s">
        <v>19</v>
      </c>
      <c r="D546" s="7" t="s">
        <v>20</v>
      </c>
      <c r="E546" s="8">
        <v>643</v>
      </c>
      <c r="F546" s="8">
        <v>8400</v>
      </c>
      <c r="G546" s="8">
        <v>7840</v>
      </c>
      <c r="H546" s="5">
        <v>1680</v>
      </c>
      <c r="I546" s="6" t="s">
        <v>13</v>
      </c>
    </row>
    <row r="547" spans="1:9" ht="18" customHeight="1" x14ac:dyDescent="0.2">
      <c r="A547" s="3">
        <v>2023</v>
      </c>
      <c r="B547" s="3" t="s">
        <v>10</v>
      </c>
      <c r="C547" s="3" t="s">
        <v>17</v>
      </c>
      <c r="D547" s="7" t="s">
        <v>21</v>
      </c>
      <c r="E547" s="8">
        <v>455</v>
      </c>
      <c r="F547" s="8">
        <v>5494.3200000000006</v>
      </c>
      <c r="G547" s="8">
        <v>5128.0320000000002</v>
      </c>
      <c r="H547" s="5">
        <v>1098.8640000000003</v>
      </c>
      <c r="I547" s="6" t="s">
        <v>13</v>
      </c>
    </row>
    <row r="548" spans="1:9" ht="18" customHeight="1" x14ac:dyDescent="0.2">
      <c r="A548" s="3">
        <v>2023</v>
      </c>
      <c r="B548" s="3" t="s">
        <v>10</v>
      </c>
      <c r="C548" s="3" t="s">
        <v>19</v>
      </c>
      <c r="D548" s="7" t="s">
        <v>22</v>
      </c>
      <c r="E548" s="9">
        <v>345</v>
      </c>
      <c r="F548" s="9">
        <v>8400</v>
      </c>
      <c r="G548" s="9">
        <v>7840</v>
      </c>
      <c r="H548" s="5">
        <v>1680</v>
      </c>
      <c r="I548" s="6" t="s">
        <v>13</v>
      </c>
    </row>
    <row r="549" spans="1:9" ht="18" customHeight="1" x14ac:dyDescent="0.2">
      <c r="A549" s="3">
        <v>2023</v>
      </c>
      <c r="B549" s="3" t="s">
        <v>10</v>
      </c>
      <c r="C549" s="3" t="s">
        <v>15</v>
      </c>
      <c r="D549" s="4" t="s">
        <v>23</v>
      </c>
      <c r="E549" s="5">
        <v>122</v>
      </c>
      <c r="F549" s="5">
        <v>120</v>
      </c>
      <c r="G549" s="5">
        <v>112</v>
      </c>
      <c r="H549" s="5">
        <v>24</v>
      </c>
      <c r="I549" s="6" t="s">
        <v>13</v>
      </c>
    </row>
    <row r="550" spans="1:9" ht="18" customHeight="1" x14ac:dyDescent="0.2">
      <c r="A550" s="3">
        <v>2023</v>
      </c>
      <c r="B550" s="3" t="s">
        <v>10</v>
      </c>
      <c r="C550" s="3" t="s">
        <v>24</v>
      </c>
      <c r="D550" s="7" t="s">
        <v>25</v>
      </c>
      <c r="E550" s="8">
        <v>78</v>
      </c>
      <c r="F550" s="8">
        <v>2288.6</v>
      </c>
      <c r="G550" s="8">
        <v>5126.4639999999999</v>
      </c>
      <c r="H550" s="5">
        <v>457.72</v>
      </c>
      <c r="I550" s="6" t="s">
        <v>13</v>
      </c>
    </row>
    <row r="551" spans="1:9" ht="18" customHeight="1" x14ac:dyDescent="0.2">
      <c r="A551" s="3">
        <v>2023</v>
      </c>
      <c r="B551" s="3" t="s">
        <v>10</v>
      </c>
      <c r="C551" s="3" t="s">
        <v>24</v>
      </c>
      <c r="D551" s="7" t="s">
        <v>26</v>
      </c>
      <c r="E551" s="8">
        <v>76</v>
      </c>
      <c r="F551" s="8">
        <v>2288.4499999999998</v>
      </c>
      <c r="G551" s="8">
        <v>5126.1279999999997</v>
      </c>
      <c r="H551" s="5">
        <v>457.69</v>
      </c>
      <c r="I551" s="6" t="s">
        <v>13</v>
      </c>
    </row>
    <row r="552" spans="1:9" ht="18" customHeight="1" x14ac:dyDescent="0.2">
      <c r="A552" s="3">
        <v>2023</v>
      </c>
      <c r="B552" s="3" t="s">
        <v>10</v>
      </c>
      <c r="C552" s="3" t="s">
        <v>24</v>
      </c>
      <c r="D552" s="7" t="s">
        <v>27</v>
      </c>
      <c r="E552" s="8">
        <v>46</v>
      </c>
      <c r="F552" s="8">
        <v>100</v>
      </c>
      <c r="G552" s="8">
        <v>224</v>
      </c>
      <c r="H552" s="5">
        <v>20</v>
      </c>
      <c r="I552" s="6" t="s">
        <v>13</v>
      </c>
    </row>
    <row r="553" spans="1:9" ht="18" customHeight="1" x14ac:dyDescent="0.2">
      <c r="A553" s="3">
        <v>2023</v>
      </c>
      <c r="B553" s="3" t="s">
        <v>10</v>
      </c>
      <c r="C553" s="3" t="s">
        <v>24</v>
      </c>
      <c r="D553" s="7" t="s">
        <v>28</v>
      </c>
      <c r="E553" s="8">
        <v>34</v>
      </c>
      <c r="F553" s="8">
        <v>2288.4</v>
      </c>
      <c r="G553" s="8">
        <v>5126.0160000000005</v>
      </c>
      <c r="H553" s="5">
        <v>457.68000000000006</v>
      </c>
      <c r="I553" s="6" t="s">
        <v>13</v>
      </c>
    </row>
    <row r="554" spans="1:9" ht="18" customHeight="1" x14ac:dyDescent="0.2">
      <c r="A554" s="3">
        <v>2023</v>
      </c>
      <c r="B554" s="3" t="s">
        <v>10</v>
      </c>
      <c r="C554" s="3" t="s">
        <v>15</v>
      </c>
      <c r="D554" s="4" t="s">
        <v>29</v>
      </c>
      <c r="E554" s="5">
        <v>7</v>
      </c>
      <c r="F554" s="5">
        <v>200</v>
      </c>
      <c r="G554" s="5">
        <v>224</v>
      </c>
      <c r="H554" s="5">
        <v>40</v>
      </c>
      <c r="I554" s="6" t="s">
        <v>13</v>
      </c>
    </row>
    <row r="555" spans="1:9" ht="18" customHeight="1" x14ac:dyDescent="0.2">
      <c r="A555" s="3">
        <v>2023</v>
      </c>
      <c r="B555" s="3" t="s">
        <v>10</v>
      </c>
      <c r="C555" s="3" t="s">
        <v>30</v>
      </c>
      <c r="D555" s="7" t="s">
        <v>30</v>
      </c>
      <c r="E555" s="8">
        <v>3</v>
      </c>
      <c r="F555" s="8">
        <v>4577.3</v>
      </c>
      <c r="G555" s="8">
        <v>7392</v>
      </c>
      <c r="H555" s="5">
        <v>915.46</v>
      </c>
      <c r="I555" s="6" t="s">
        <v>13</v>
      </c>
    </row>
    <row r="556" spans="1:9" ht="18" customHeight="1" x14ac:dyDescent="0.2">
      <c r="A556" s="3">
        <v>2023</v>
      </c>
      <c r="B556" s="3" t="s">
        <v>10</v>
      </c>
      <c r="C556" s="3" t="s">
        <v>24</v>
      </c>
      <c r="D556" s="7" t="s">
        <v>31</v>
      </c>
      <c r="E556" s="8">
        <v>3</v>
      </c>
      <c r="F556" s="8">
        <v>3300</v>
      </c>
      <c r="G556" s="8">
        <v>5126.576</v>
      </c>
      <c r="H556" s="5">
        <v>660</v>
      </c>
      <c r="I556" s="6" t="s">
        <v>13</v>
      </c>
    </row>
    <row r="557" spans="1:9" ht="18" customHeight="1" x14ac:dyDescent="0.2">
      <c r="A557" s="3">
        <v>2023</v>
      </c>
      <c r="B557" s="3" t="s">
        <v>32</v>
      </c>
      <c r="C557" s="3" t="s">
        <v>11</v>
      </c>
      <c r="D557" s="4" t="s">
        <v>12</v>
      </c>
      <c r="E557" s="5">
        <v>3566</v>
      </c>
      <c r="F557" s="5">
        <v>4577.3</v>
      </c>
      <c r="G557" s="5">
        <v>5126.576</v>
      </c>
      <c r="H557" s="5">
        <v>915.46</v>
      </c>
      <c r="I557" s="6" t="s">
        <v>13</v>
      </c>
    </row>
    <row r="558" spans="1:9" ht="18" customHeight="1" x14ac:dyDescent="0.2">
      <c r="A558" s="3">
        <v>2023</v>
      </c>
      <c r="B558" s="3" t="s">
        <v>32</v>
      </c>
      <c r="C558" s="3" t="s">
        <v>11</v>
      </c>
      <c r="D558" s="4" t="s">
        <v>14</v>
      </c>
      <c r="E558" s="5">
        <v>2498</v>
      </c>
      <c r="F558" s="5">
        <v>8000</v>
      </c>
      <c r="G558" s="5">
        <v>8960</v>
      </c>
      <c r="H558" s="5">
        <v>1600</v>
      </c>
      <c r="I558" s="6" t="s">
        <v>13</v>
      </c>
    </row>
    <row r="559" spans="1:9" ht="18" customHeight="1" x14ac:dyDescent="0.2">
      <c r="A559" s="3">
        <v>2023</v>
      </c>
      <c r="B559" s="3" t="s">
        <v>32</v>
      </c>
      <c r="C559" s="3" t="s">
        <v>15</v>
      </c>
      <c r="D559" s="4" t="s">
        <v>16</v>
      </c>
      <c r="E559" s="5">
        <v>1245</v>
      </c>
      <c r="F559" s="5">
        <v>4577.2</v>
      </c>
      <c r="G559" s="5">
        <v>5126.4639999999999</v>
      </c>
      <c r="H559" s="5">
        <v>915.44</v>
      </c>
      <c r="I559" s="6" t="s">
        <v>13</v>
      </c>
    </row>
    <row r="560" spans="1:9" ht="18" customHeight="1" x14ac:dyDescent="0.2">
      <c r="A560" s="3">
        <v>2023</v>
      </c>
      <c r="B560" s="3" t="s">
        <v>32</v>
      </c>
      <c r="C560" s="3" t="s">
        <v>17</v>
      </c>
      <c r="D560" s="7" t="s">
        <v>18</v>
      </c>
      <c r="E560" s="8">
        <v>644</v>
      </c>
      <c r="F560" s="8">
        <v>5743.5</v>
      </c>
      <c r="G560" s="8">
        <v>6432.72</v>
      </c>
      <c r="H560" s="5">
        <v>1148.7</v>
      </c>
      <c r="I560" s="6" t="s">
        <v>13</v>
      </c>
    </row>
    <row r="561" spans="1:9" ht="18" customHeight="1" x14ac:dyDescent="0.2">
      <c r="A561" s="3">
        <v>2023</v>
      </c>
      <c r="B561" s="3" t="s">
        <v>32</v>
      </c>
      <c r="C561" s="3" t="s">
        <v>19</v>
      </c>
      <c r="D561" s="7" t="s">
        <v>20</v>
      </c>
      <c r="E561" s="8">
        <v>643</v>
      </c>
      <c r="F561" s="8">
        <v>7000</v>
      </c>
      <c r="G561" s="8">
        <v>7840</v>
      </c>
      <c r="H561" s="5">
        <v>1400</v>
      </c>
      <c r="I561" s="6" t="s">
        <v>13</v>
      </c>
    </row>
    <row r="562" spans="1:9" ht="18" customHeight="1" x14ac:dyDescent="0.2">
      <c r="A562" s="3">
        <v>2023</v>
      </c>
      <c r="B562" s="3" t="s">
        <v>32</v>
      </c>
      <c r="C562" s="3" t="s">
        <v>17</v>
      </c>
      <c r="D562" s="7" t="s">
        <v>21</v>
      </c>
      <c r="E562" s="8">
        <v>455</v>
      </c>
      <c r="F562" s="8">
        <v>4578.6000000000004</v>
      </c>
      <c r="G562" s="8">
        <v>5128.0320000000002</v>
      </c>
      <c r="H562" s="5">
        <v>915.72000000000014</v>
      </c>
      <c r="I562" s="6" t="s">
        <v>13</v>
      </c>
    </row>
    <row r="563" spans="1:9" ht="18" customHeight="1" x14ac:dyDescent="0.2">
      <c r="A563" s="3">
        <v>2023</v>
      </c>
      <c r="B563" s="3" t="s">
        <v>32</v>
      </c>
      <c r="C563" s="3" t="s">
        <v>19</v>
      </c>
      <c r="D563" s="7" t="s">
        <v>22</v>
      </c>
      <c r="E563" s="9">
        <v>345</v>
      </c>
      <c r="F563" s="9">
        <v>7000</v>
      </c>
      <c r="G563" s="9">
        <v>7840</v>
      </c>
      <c r="H563" s="5">
        <v>1400</v>
      </c>
      <c r="I563" s="6" t="s">
        <v>13</v>
      </c>
    </row>
    <row r="564" spans="1:9" ht="18" customHeight="1" x14ac:dyDescent="0.2">
      <c r="A564" s="3">
        <v>2023</v>
      </c>
      <c r="B564" s="3" t="s">
        <v>32</v>
      </c>
      <c r="C564" s="3" t="s">
        <v>15</v>
      </c>
      <c r="D564" s="4" t="s">
        <v>23</v>
      </c>
      <c r="E564" s="5">
        <v>122</v>
      </c>
      <c r="F564" s="5">
        <v>100</v>
      </c>
      <c r="G564" s="5">
        <v>112</v>
      </c>
      <c r="H564" s="5">
        <v>20</v>
      </c>
      <c r="I564" s="6" t="s">
        <v>13</v>
      </c>
    </row>
    <row r="565" spans="1:9" ht="18" customHeight="1" x14ac:dyDescent="0.2">
      <c r="A565" s="3">
        <v>2023</v>
      </c>
      <c r="B565" s="3" t="s">
        <v>32</v>
      </c>
      <c r="C565" s="3" t="s">
        <v>24</v>
      </c>
      <c r="D565" s="7" t="s">
        <v>25</v>
      </c>
      <c r="E565" s="8">
        <v>78</v>
      </c>
      <c r="F565" s="8">
        <v>2288.6</v>
      </c>
      <c r="G565" s="8">
        <v>5126.4639999999999</v>
      </c>
      <c r="H565" s="5">
        <v>457.72</v>
      </c>
      <c r="I565" s="6" t="s">
        <v>13</v>
      </c>
    </row>
    <row r="566" spans="1:9" ht="18" customHeight="1" x14ac:dyDescent="0.2">
      <c r="A566" s="3">
        <v>2023</v>
      </c>
      <c r="B566" s="3" t="s">
        <v>32</v>
      </c>
      <c r="C566" s="3" t="s">
        <v>24</v>
      </c>
      <c r="D566" s="7" t="s">
        <v>26</v>
      </c>
      <c r="E566" s="8">
        <v>76</v>
      </c>
      <c r="F566" s="8">
        <v>2288.4499999999998</v>
      </c>
      <c r="G566" s="8">
        <v>5126.1279999999997</v>
      </c>
      <c r="H566" s="5">
        <v>457.69</v>
      </c>
      <c r="I566" s="6" t="s">
        <v>13</v>
      </c>
    </row>
    <row r="567" spans="1:9" ht="18" customHeight="1" x14ac:dyDescent="0.2">
      <c r="A567" s="3">
        <v>2023</v>
      </c>
      <c r="B567" s="3" t="s">
        <v>32</v>
      </c>
      <c r="C567" s="3" t="s">
        <v>24</v>
      </c>
      <c r="D567" s="7" t="s">
        <v>27</v>
      </c>
      <c r="E567" s="8">
        <v>46</v>
      </c>
      <c r="F567" s="8">
        <v>100</v>
      </c>
      <c r="G567" s="8">
        <v>224</v>
      </c>
      <c r="H567" s="5">
        <v>20</v>
      </c>
      <c r="I567" s="6" t="s">
        <v>13</v>
      </c>
    </row>
    <row r="568" spans="1:9" ht="18" customHeight="1" x14ac:dyDescent="0.2">
      <c r="A568" s="3">
        <v>2023</v>
      </c>
      <c r="B568" s="3" t="s">
        <v>32</v>
      </c>
      <c r="C568" s="3" t="s">
        <v>24</v>
      </c>
      <c r="D568" s="7" t="s">
        <v>28</v>
      </c>
      <c r="E568" s="8">
        <v>34</v>
      </c>
      <c r="F568" s="8">
        <v>2288.4</v>
      </c>
      <c r="G568" s="8">
        <v>5126.0160000000005</v>
      </c>
      <c r="H568" s="5">
        <v>457.68000000000006</v>
      </c>
      <c r="I568" s="6" t="s">
        <v>13</v>
      </c>
    </row>
    <row r="569" spans="1:9" ht="18" customHeight="1" x14ac:dyDescent="0.2">
      <c r="A569" s="3">
        <v>2023</v>
      </c>
      <c r="B569" s="3" t="s">
        <v>32</v>
      </c>
      <c r="C569" s="3" t="s">
        <v>15</v>
      </c>
      <c r="D569" s="4" t="s">
        <v>29</v>
      </c>
      <c r="E569" s="5">
        <v>7</v>
      </c>
      <c r="F569" s="5">
        <v>200</v>
      </c>
      <c r="G569" s="5">
        <v>224</v>
      </c>
      <c r="H569" s="5">
        <v>40</v>
      </c>
      <c r="I569" s="6" t="s">
        <v>13</v>
      </c>
    </row>
    <row r="570" spans="1:9" ht="18" customHeight="1" x14ac:dyDescent="0.2">
      <c r="A570" s="3">
        <v>2023</v>
      </c>
      <c r="B570" s="3" t="s">
        <v>32</v>
      </c>
      <c r="C570" s="3" t="s">
        <v>24</v>
      </c>
      <c r="D570" s="7" t="s">
        <v>31</v>
      </c>
      <c r="E570" s="8">
        <v>3</v>
      </c>
      <c r="F570" s="8">
        <v>3300</v>
      </c>
      <c r="G570" s="8">
        <v>5126.576</v>
      </c>
      <c r="H570" s="5">
        <v>660</v>
      </c>
      <c r="I570" s="6" t="s">
        <v>13</v>
      </c>
    </row>
    <row r="571" spans="1:9" ht="18" customHeight="1" x14ac:dyDescent="0.2">
      <c r="A571" s="3">
        <v>2023</v>
      </c>
      <c r="B571" s="3" t="s">
        <v>32</v>
      </c>
      <c r="C571" s="3" t="s">
        <v>30</v>
      </c>
      <c r="D571" s="7" t="s">
        <v>30</v>
      </c>
      <c r="E571" s="8">
        <v>2</v>
      </c>
      <c r="F571" s="8">
        <v>6600</v>
      </c>
      <c r="G571" s="8">
        <v>7392</v>
      </c>
      <c r="H571" s="5">
        <v>1320</v>
      </c>
      <c r="I571" s="6" t="s">
        <v>13</v>
      </c>
    </row>
    <row r="572" spans="1:9" ht="18" customHeight="1" x14ac:dyDescent="0.2">
      <c r="A572" s="3">
        <v>2023</v>
      </c>
      <c r="B572" s="3" t="s">
        <v>33</v>
      </c>
      <c r="C572" s="3" t="s">
        <v>11</v>
      </c>
      <c r="D572" s="4" t="s">
        <v>12</v>
      </c>
      <c r="E572" s="5">
        <v>3566</v>
      </c>
      <c r="F572" s="5">
        <v>4577.3</v>
      </c>
      <c r="G572" s="5">
        <v>5126.576</v>
      </c>
      <c r="H572" s="5">
        <v>915.46</v>
      </c>
      <c r="I572" s="6" t="s">
        <v>13</v>
      </c>
    </row>
    <row r="573" spans="1:9" ht="18" customHeight="1" x14ac:dyDescent="0.2">
      <c r="A573" s="3">
        <v>2023</v>
      </c>
      <c r="B573" s="3" t="s">
        <v>33</v>
      </c>
      <c r="C573" s="3" t="s">
        <v>11</v>
      </c>
      <c r="D573" s="4" t="s">
        <v>14</v>
      </c>
      <c r="E573" s="5">
        <v>2498</v>
      </c>
      <c r="F573" s="5">
        <v>8000</v>
      </c>
      <c r="G573" s="5">
        <v>8960</v>
      </c>
      <c r="H573" s="5">
        <v>1600</v>
      </c>
      <c r="I573" s="6" t="s">
        <v>13</v>
      </c>
    </row>
    <row r="574" spans="1:9" ht="18" customHeight="1" x14ac:dyDescent="0.2">
      <c r="A574" s="3">
        <v>2023</v>
      </c>
      <c r="B574" s="3" t="s">
        <v>33</v>
      </c>
      <c r="C574" s="3" t="s">
        <v>15</v>
      </c>
      <c r="D574" s="4" t="s">
        <v>16</v>
      </c>
      <c r="E574" s="5">
        <v>1245</v>
      </c>
      <c r="F574" s="5">
        <v>4577.2</v>
      </c>
      <c r="G574" s="5">
        <v>5126.4639999999999</v>
      </c>
      <c r="H574" s="5">
        <v>915.44</v>
      </c>
      <c r="I574" s="6" t="s">
        <v>13</v>
      </c>
    </row>
    <row r="575" spans="1:9" ht="18" customHeight="1" x14ac:dyDescent="0.2">
      <c r="A575" s="3">
        <v>2023</v>
      </c>
      <c r="B575" s="3" t="s">
        <v>33</v>
      </c>
      <c r="C575" s="3" t="s">
        <v>17</v>
      </c>
      <c r="D575" s="7" t="s">
        <v>18</v>
      </c>
      <c r="E575" s="8">
        <v>644</v>
      </c>
      <c r="F575" s="8">
        <v>10000</v>
      </c>
      <c r="G575" s="8">
        <v>6432.72</v>
      </c>
      <c r="H575" s="5">
        <v>2000</v>
      </c>
      <c r="I575" s="6" t="s">
        <v>13</v>
      </c>
    </row>
    <row r="576" spans="1:9" ht="18" customHeight="1" x14ac:dyDescent="0.2">
      <c r="A576" s="3">
        <v>2023</v>
      </c>
      <c r="B576" s="3" t="s">
        <v>33</v>
      </c>
      <c r="C576" s="3" t="s">
        <v>19</v>
      </c>
      <c r="D576" s="7" t="s">
        <v>20</v>
      </c>
      <c r="E576" s="8">
        <v>643</v>
      </c>
      <c r="F576" s="8">
        <v>7000</v>
      </c>
      <c r="G576" s="8">
        <v>7840</v>
      </c>
      <c r="H576" s="5">
        <v>1400</v>
      </c>
      <c r="I576" s="6" t="s">
        <v>13</v>
      </c>
    </row>
    <row r="577" spans="1:9" ht="18" customHeight="1" x14ac:dyDescent="0.2">
      <c r="A577" s="3">
        <v>2023</v>
      </c>
      <c r="B577" s="3" t="s">
        <v>33</v>
      </c>
      <c r="C577" s="3" t="s">
        <v>17</v>
      </c>
      <c r="D577" s="7" t="s">
        <v>21</v>
      </c>
      <c r="E577" s="8">
        <v>455</v>
      </c>
      <c r="F577" s="8">
        <v>4578.6000000000004</v>
      </c>
      <c r="G577" s="8">
        <v>5128.0320000000002</v>
      </c>
      <c r="H577" s="5">
        <v>915.72000000000014</v>
      </c>
      <c r="I577" s="6" t="s">
        <v>13</v>
      </c>
    </row>
    <row r="578" spans="1:9" ht="18" customHeight="1" x14ac:dyDescent="0.2">
      <c r="A578" s="3">
        <v>2023</v>
      </c>
      <c r="B578" s="3" t="s">
        <v>33</v>
      </c>
      <c r="C578" s="3" t="s">
        <v>19</v>
      </c>
      <c r="D578" s="7" t="s">
        <v>22</v>
      </c>
      <c r="E578" s="9">
        <v>345</v>
      </c>
      <c r="F578" s="9">
        <v>7000</v>
      </c>
      <c r="G578" s="9">
        <v>7840</v>
      </c>
      <c r="H578" s="5">
        <v>1400</v>
      </c>
      <c r="I578" s="6" t="s">
        <v>13</v>
      </c>
    </row>
    <row r="579" spans="1:9" ht="18" customHeight="1" x14ac:dyDescent="0.2">
      <c r="A579" s="3">
        <v>2023</v>
      </c>
      <c r="B579" s="3" t="s">
        <v>33</v>
      </c>
      <c r="C579" s="3" t="s">
        <v>15</v>
      </c>
      <c r="D579" s="4" t="s">
        <v>23</v>
      </c>
      <c r="E579" s="5">
        <v>122</v>
      </c>
      <c r="F579" s="5">
        <v>100</v>
      </c>
      <c r="G579" s="5">
        <v>112</v>
      </c>
      <c r="H579" s="5">
        <v>20</v>
      </c>
      <c r="I579" s="6" t="s">
        <v>13</v>
      </c>
    </row>
    <row r="580" spans="1:9" ht="18" customHeight="1" x14ac:dyDescent="0.2">
      <c r="A580" s="3">
        <v>2023</v>
      </c>
      <c r="B580" s="3" t="s">
        <v>33</v>
      </c>
      <c r="C580" s="3" t="s">
        <v>24</v>
      </c>
      <c r="D580" s="7" t="s">
        <v>25</v>
      </c>
      <c r="E580" s="8">
        <v>78</v>
      </c>
      <c r="F580" s="8">
        <v>2288.6</v>
      </c>
      <c r="G580" s="8">
        <v>5126.4639999999999</v>
      </c>
      <c r="H580" s="5">
        <v>457.72</v>
      </c>
      <c r="I580" s="6" t="s">
        <v>13</v>
      </c>
    </row>
    <row r="581" spans="1:9" ht="18" customHeight="1" x14ac:dyDescent="0.2">
      <c r="A581" s="3">
        <v>2023</v>
      </c>
      <c r="B581" s="3" t="s">
        <v>33</v>
      </c>
      <c r="C581" s="3" t="s">
        <v>24</v>
      </c>
      <c r="D581" s="7" t="s">
        <v>26</v>
      </c>
      <c r="E581" s="8">
        <v>76</v>
      </c>
      <c r="F581" s="8">
        <v>2288.4499999999998</v>
      </c>
      <c r="G581" s="8">
        <v>5126.1279999999997</v>
      </c>
      <c r="H581" s="5">
        <v>457.69</v>
      </c>
      <c r="I581" s="6" t="s">
        <v>13</v>
      </c>
    </row>
    <row r="582" spans="1:9" ht="18" customHeight="1" x14ac:dyDescent="0.2">
      <c r="A582" s="3">
        <v>2023</v>
      </c>
      <c r="B582" s="3" t="s">
        <v>33</v>
      </c>
      <c r="C582" s="3" t="s">
        <v>24</v>
      </c>
      <c r="D582" s="7" t="s">
        <v>27</v>
      </c>
      <c r="E582" s="8">
        <v>46</v>
      </c>
      <c r="F582" s="8">
        <v>100</v>
      </c>
      <c r="G582" s="8">
        <v>224</v>
      </c>
      <c r="H582" s="5">
        <v>20</v>
      </c>
      <c r="I582" s="6" t="s">
        <v>13</v>
      </c>
    </row>
    <row r="583" spans="1:9" ht="18" customHeight="1" x14ac:dyDescent="0.2">
      <c r="A583" s="3">
        <v>2023</v>
      </c>
      <c r="B583" s="3" t="s">
        <v>33</v>
      </c>
      <c r="C583" s="3" t="s">
        <v>24</v>
      </c>
      <c r="D583" s="7" t="s">
        <v>28</v>
      </c>
      <c r="E583" s="8">
        <v>34</v>
      </c>
      <c r="F583" s="8">
        <v>2288.4</v>
      </c>
      <c r="G583" s="8">
        <v>5126.0160000000005</v>
      </c>
      <c r="H583" s="5">
        <v>457.68000000000006</v>
      </c>
      <c r="I583" s="6" t="s">
        <v>13</v>
      </c>
    </row>
    <row r="584" spans="1:9" ht="18" customHeight="1" x14ac:dyDescent="0.2">
      <c r="A584" s="3">
        <v>2023</v>
      </c>
      <c r="B584" s="3" t="s">
        <v>33</v>
      </c>
      <c r="C584" s="3" t="s">
        <v>15</v>
      </c>
      <c r="D584" s="4" t="s">
        <v>29</v>
      </c>
      <c r="E584" s="5">
        <v>7</v>
      </c>
      <c r="F584" s="5">
        <v>200</v>
      </c>
      <c r="G584" s="5">
        <v>224</v>
      </c>
      <c r="H584" s="5">
        <v>40</v>
      </c>
      <c r="I584" s="6" t="s">
        <v>13</v>
      </c>
    </row>
    <row r="585" spans="1:9" ht="18" customHeight="1" x14ac:dyDescent="0.2">
      <c r="A585" s="3">
        <v>2023</v>
      </c>
      <c r="B585" s="3" t="s">
        <v>33</v>
      </c>
      <c r="C585" s="3" t="s">
        <v>24</v>
      </c>
      <c r="D585" s="7" t="s">
        <v>31</v>
      </c>
      <c r="E585" s="8">
        <v>3</v>
      </c>
      <c r="F585" s="8">
        <v>2288.65</v>
      </c>
      <c r="G585" s="8">
        <v>5126.576</v>
      </c>
      <c r="H585" s="5">
        <v>457.73</v>
      </c>
      <c r="I585" s="6" t="s">
        <v>13</v>
      </c>
    </row>
    <row r="586" spans="1:9" ht="18" customHeight="1" x14ac:dyDescent="0.2">
      <c r="A586" s="3">
        <v>2023</v>
      </c>
      <c r="B586" s="3" t="s">
        <v>33</v>
      </c>
      <c r="C586" s="3" t="s">
        <v>30</v>
      </c>
      <c r="D586" s="7" t="s">
        <v>30</v>
      </c>
      <c r="E586" s="8">
        <v>2</v>
      </c>
      <c r="F586" s="8">
        <v>6600</v>
      </c>
      <c r="G586" s="8">
        <v>7392</v>
      </c>
      <c r="H586" s="5">
        <v>1320</v>
      </c>
      <c r="I586" s="6" t="s">
        <v>13</v>
      </c>
    </row>
    <row r="587" spans="1:9" ht="18" customHeight="1" x14ac:dyDescent="0.2">
      <c r="A587" s="3">
        <v>2023</v>
      </c>
      <c r="B587" s="3" t="s">
        <v>35</v>
      </c>
      <c r="C587" s="3" t="s">
        <v>11</v>
      </c>
      <c r="D587" s="4" t="s">
        <v>12</v>
      </c>
      <c r="E587" s="5">
        <v>3566</v>
      </c>
      <c r="F587" s="5">
        <v>4577.3</v>
      </c>
      <c r="G587" s="5">
        <v>5126.576</v>
      </c>
      <c r="H587" s="5">
        <v>915.46</v>
      </c>
      <c r="I587" s="6" t="s">
        <v>13</v>
      </c>
    </row>
    <row r="588" spans="1:9" ht="18" customHeight="1" x14ac:dyDescent="0.2">
      <c r="A588" s="3">
        <v>2023</v>
      </c>
      <c r="B588" s="3" t="s">
        <v>35</v>
      </c>
      <c r="C588" s="3" t="s">
        <v>11</v>
      </c>
      <c r="D588" s="4" t="s">
        <v>14</v>
      </c>
      <c r="E588" s="5">
        <v>2498</v>
      </c>
      <c r="F588" s="5">
        <v>8000</v>
      </c>
      <c r="G588" s="5">
        <v>8960</v>
      </c>
      <c r="H588" s="5">
        <v>1600</v>
      </c>
      <c r="I588" s="6" t="s">
        <v>34</v>
      </c>
    </row>
    <row r="589" spans="1:9" ht="18" customHeight="1" x14ac:dyDescent="0.2">
      <c r="A589" s="3">
        <v>2023</v>
      </c>
      <c r="B589" s="3" t="s">
        <v>35</v>
      </c>
      <c r="C589" s="3" t="s">
        <v>15</v>
      </c>
      <c r="D589" s="4" t="s">
        <v>16</v>
      </c>
      <c r="E589" s="5">
        <v>1245</v>
      </c>
      <c r="F589" s="5">
        <v>4577.2</v>
      </c>
      <c r="G589" s="5">
        <v>5126.4639999999999</v>
      </c>
      <c r="H589" s="5">
        <v>915.44</v>
      </c>
      <c r="I589" s="6" t="s">
        <v>34</v>
      </c>
    </row>
    <row r="590" spans="1:9" ht="18" customHeight="1" x14ac:dyDescent="0.2">
      <c r="A590" s="3">
        <v>2023</v>
      </c>
      <c r="B590" s="3" t="s">
        <v>35</v>
      </c>
      <c r="C590" s="3" t="s">
        <v>17</v>
      </c>
      <c r="D590" s="7" t="s">
        <v>18</v>
      </c>
      <c r="E590" s="8">
        <v>644</v>
      </c>
      <c r="F590" s="8">
        <v>15000</v>
      </c>
      <c r="G590" s="8">
        <v>6432.72</v>
      </c>
      <c r="H590" s="5">
        <v>3000</v>
      </c>
      <c r="I590" s="6" t="s">
        <v>34</v>
      </c>
    </row>
    <row r="591" spans="1:9" ht="18" customHeight="1" x14ac:dyDescent="0.2">
      <c r="A591" s="3">
        <v>2023</v>
      </c>
      <c r="B591" s="3" t="s">
        <v>35</v>
      </c>
      <c r="C591" s="3" t="s">
        <v>19</v>
      </c>
      <c r="D591" s="7" t="s">
        <v>20</v>
      </c>
      <c r="E591" s="8">
        <v>643</v>
      </c>
      <c r="F591" s="8">
        <v>7000</v>
      </c>
      <c r="G591" s="8">
        <v>7840</v>
      </c>
      <c r="H591" s="5">
        <v>1400</v>
      </c>
      <c r="I591" s="6" t="s">
        <v>34</v>
      </c>
    </row>
    <row r="592" spans="1:9" ht="18" customHeight="1" x14ac:dyDescent="0.2">
      <c r="A592" s="3">
        <v>2023</v>
      </c>
      <c r="B592" s="3" t="s">
        <v>35</v>
      </c>
      <c r="C592" s="3" t="s">
        <v>17</v>
      </c>
      <c r="D592" s="7" t="s">
        <v>21</v>
      </c>
      <c r="E592" s="8">
        <v>455</v>
      </c>
      <c r="F592" s="8">
        <v>14000</v>
      </c>
      <c r="G592" s="8">
        <v>5128.0320000000002</v>
      </c>
      <c r="H592" s="5">
        <v>2800</v>
      </c>
      <c r="I592" s="6" t="s">
        <v>34</v>
      </c>
    </row>
    <row r="593" spans="1:9" ht="18" customHeight="1" x14ac:dyDescent="0.2">
      <c r="A593" s="3">
        <v>2023</v>
      </c>
      <c r="B593" s="3" t="s">
        <v>35</v>
      </c>
      <c r="C593" s="3" t="s">
        <v>19</v>
      </c>
      <c r="D593" s="7" t="s">
        <v>22</v>
      </c>
      <c r="E593" s="9">
        <v>345</v>
      </c>
      <c r="F593" s="9">
        <v>7000</v>
      </c>
      <c r="G593" s="9">
        <v>7840</v>
      </c>
      <c r="H593" s="5">
        <v>1400</v>
      </c>
      <c r="I593" s="6" t="s">
        <v>34</v>
      </c>
    </row>
    <row r="594" spans="1:9" ht="18" customHeight="1" x14ac:dyDescent="0.2">
      <c r="A594" s="3">
        <v>2023</v>
      </c>
      <c r="B594" s="3" t="s">
        <v>35</v>
      </c>
      <c r="C594" s="3" t="s">
        <v>15</v>
      </c>
      <c r="D594" s="4" t="s">
        <v>23</v>
      </c>
      <c r="E594" s="5">
        <v>122</v>
      </c>
      <c r="F594" s="5">
        <v>100</v>
      </c>
      <c r="G594" s="5">
        <v>112</v>
      </c>
      <c r="H594" s="5">
        <v>20</v>
      </c>
      <c r="I594" s="6" t="s">
        <v>34</v>
      </c>
    </row>
    <row r="595" spans="1:9" ht="18" customHeight="1" x14ac:dyDescent="0.2">
      <c r="A595" s="3">
        <v>2023</v>
      </c>
      <c r="B595" s="3" t="s">
        <v>35</v>
      </c>
      <c r="C595" s="3" t="s">
        <v>24</v>
      </c>
      <c r="D595" s="7" t="s">
        <v>25</v>
      </c>
      <c r="E595" s="8">
        <v>78</v>
      </c>
      <c r="F595" s="8">
        <v>2288.6</v>
      </c>
      <c r="G595" s="8">
        <v>5126.4639999999999</v>
      </c>
      <c r="H595" s="5">
        <v>457.72</v>
      </c>
      <c r="I595" s="6" t="s">
        <v>34</v>
      </c>
    </row>
    <row r="596" spans="1:9" ht="18" customHeight="1" x14ac:dyDescent="0.2">
      <c r="A596" s="3">
        <v>2023</v>
      </c>
      <c r="B596" s="3" t="s">
        <v>35</v>
      </c>
      <c r="C596" s="3" t="s">
        <v>24</v>
      </c>
      <c r="D596" s="7" t="s">
        <v>26</v>
      </c>
      <c r="E596" s="8">
        <v>76</v>
      </c>
      <c r="F596" s="8">
        <v>2288.4499999999998</v>
      </c>
      <c r="G596" s="8">
        <v>5126.1279999999997</v>
      </c>
      <c r="H596" s="5">
        <v>457.69</v>
      </c>
      <c r="I596" s="6" t="s">
        <v>34</v>
      </c>
    </row>
    <row r="597" spans="1:9" ht="18" customHeight="1" x14ac:dyDescent="0.2">
      <c r="A597" s="3">
        <v>2023</v>
      </c>
      <c r="B597" s="3" t="s">
        <v>35</v>
      </c>
      <c r="C597" s="3" t="s">
        <v>24</v>
      </c>
      <c r="D597" s="7" t="s">
        <v>27</v>
      </c>
      <c r="E597" s="8">
        <v>46</v>
      </c>
      <c r="F597" s="8">
        <v>100</v>
      </c>
      <c r="G597" s="8">
        <v>224</v>
      </c>
      <c r="H597" s="5">
        <v>20</v>
      </c>
      <c r="I597" s="6" t="s">
        <v>34</v>
      </c>
    </row>
    <row r="598" spans="1:9" ht="18" customHeight="1" x14ac:dyDescent="0.2">
      <c r="A598" s="3">
        <v>2023</v>
      </c>
      <c r="B598" s="3" t="s">
        <v>35</v>
      </c>
      <c r="C598" s="3" t="s">
        <v>24</v>
      </c>
      <c r="D598" s="7" t="s">
        <v>28</v>
      </c>
      <c r="E598" s="8">
        <v>34</v>
      </c>
      <c r="F598" s="8">
        <v>2288.4</v>
      </c>
      <c r="G598" s="8">
        <v>5126.0160000000005</v>
      </c>
      <c r="H598" s="5">
        <v>457.68000000000006</v>
      </c>
      <c r="I598" s="6" t="s">
        <v>34</v>
      </c>
    </row>
    <row r="599" spans="1:9" ht="18" customHeight="1" x14ac:dyDescent="0.2">
      <c r="A599" s="3">
        <v>2023</v>
      </c>
      <c r="B599" s="3" t="s">
        <v>35</v>
      </c>
      <c r="C599" s="3" t="s">
        <v>15</v>
      </c>
      <c r="D599" s="4" t="s">
        <v>29</v>
      </c>
      <c r="E599" s="5">
        <v>7</v>
      </c>
      <c r="F599" s="5">
        <v>200</v>
      </c>
      <c r="G599" s="5">
        <v>224</v>
      </c>
      <c r="H599" s="5">
        <v>40</v>
      </c>
      <c r="I599" s="6" t="s">
        <v>34</v>
      </c>
    </row>
    <row r="600" spans="1:9" ht="18" customHeight="1" x14ac:dyDescent="0.2">
      <c r="A600" s="3">
        <v>2023</v>
      </c>
      <c r="B600" s="3" t="s">
        <v>35</v>
      </c>
      <c r="C600" s="3" t="s">
        <v>24</v>
      </c>
      <c r="D600" s="7" t="s">
        <v>31</v>
      </c>
      <c r="E600" s="8">
        <v>3</v>
      </c>
      <c r="F600" s="8">
        <v>2288.65</v>
      </c>
      <c r="G600" s="8">
        <v>5126.576</v>
      </c>
      <c r="H600" s="5">
        <v>457.73</v>
      </c>
      <c r="I600" s="6" t="s">
        <v>34</v>
      </c>
    </row>
    <row r="601" spans="1:9" ht="18" customHeight="1" x14ac:dyDescent="0.2">
      <c r="A601" s="3">
        <v>2023</v>
      </c>
      <c r="B601" s="3" t="s">
        <v>35</v>
      </c>
      <c r="C601" s="3" t="s">
        <v>30</v>
      </c>
      <c r="D601" s="7" t="s">
        <v>30</v>
      </c>
      <c r="E601" s="8">
        <v>2</v>
      </c>
      <c r="F601" s="8">
        <v>7920</v>
      </c>
      <c r="G601" s="8">
        <v>7392</v>
      </c>
      <c r="H601" s="5">
        <v>1584</v>
      </c>
      <c r="I601" s="6" t="s">
        <v>34</v>
      </c>
    </row>
    <row r="602" spans="1:9" ht="18" customHeight="1" x14ac:dyDescent="0.2">
      <c r="A602" s="3">
        <v>2023</v>
      </c>
      <c r="B602" s="3" t="s">
        <v>36</v>
      </c>
      <c r="C602" s="3" t="s">
        <v>11</v>
      </c>
      <c r="D602" s="4" t="s">
        <v>12</v>
      </c>
      <c r="E602" s="5">
        <v>3566</v>
      </c>
      <c r="F602" s="5">
        <v>4577.3</v>
      </c>
      <c r="G602" s="5">
        <v>5126.576</v>
      </c>
      <c r="H602" s="5">
        <v>915.46</v>
      </c>
      <c r="I602" s="6" t="s">
        <v>34</v>
      </c>
    </row>
    <row r="603" spans="1:9" ht="18" customHeight="1" x14ac:dyDescent="0.2">
      <c r="A603" s="3">
        <v>2023</v>
      </c>
      <c r="B603" s="3" t="s">
        <v>36</v>
      </c>
      <c r="C603" s="3" t="s">
        <v>11</v>
      </c>
      <c r="D603" s="4" t="s">
        <v>14</v>
      </c>
      <c r="E603" s="5">
        <v>2498</v>
      </c>
      <c r="F603" s="5">
        <v>8800</v>
      </c>
      <c r="G603" s="5">
        <v>8960</v>
      </c>
      <c r="H603" s="5">
        <v>1760</v>
      </c>
      <c r="I603" s="6" t="s">
        <v>34</v>
      </c>
    </row>
    <row r="604" spans="1:9" ht="18" customHeight="1" x14ac:dyDescent="0.2">
      <c r="A604" s="3">
        <v>2023</v>
      </c>
      <c r="B604" s="3" t="s">
        <v>36</v>
      </c>
      <c r="C604" s="3" t="s">
        <v>15</v>
      </c>
      <c r="D604" s="4" t="s">
        <v>16</v>
      </c>
      <c r="E604" s="5">
        <v>1245</v>
      </c>
      <c r="F604" s="5">
        <v>5034.92</v>
      </c>
      <c r="G604" s="5">
        <v>5126.4639999999999</v>
      </c>
      <c r="H604" s="5">
        <v>1006.984</v>
      </c>
      <c r="I604" s="6" t="s">
        <v>34</v>
      </c>
    </row>
    <row r="605" spans="1:9" ht="18" customHeight="1" x14ac:dyDescent="0.2">
      <c r="A605" s="3">
        <v>2023</v>
      </c>
      <c r="B605" s="3" t="s">
        <v>36</v>
      </c>
      <c r="C605" s="3" t="s">
        <v>17</v>
      </c>
      <c r="D605" s="7" t="s">
        <v>18</v>
      </c>
      <c r="E605" s="8">
        <v>644</v>
      </c>
      <c r="F605" s="8">
        <v>6317.85</v>
      </c>
      <c r="G605" s="8">
        <v>6432.72</v>
      </c>
      <c r="H605" s="5">
        <v>1263.5700000000002</v>
      </c>
      <c r="I605" s="6" t="s">
        <v>34</v>
      </c>
    </row>
    <row r="606" spans="1:9" ht="18" customHeight="1" x14ac:dyDescent="0.2">
      <c r="A606" s="3">
        <v>2023</v>
      </c>
      <c r="B606" s="3" t="s">
        <v>36</v>
      </c>
      <c r="C606" s="3" t="s">
        <v>19</v>
      </c>
      <c r="D606" s="7" t="s">
        <v>20</v>
      </c>
      <c r="E606" s="8">
        <v>643</v>
      </c>
      <c r="F606" s="8">
        <v>7700</v>
      </c>
      <c r="G606" s="8">
        <v>7840</v>
      </c>
      <c r="H606" s="5">
        <v>1540</v>
      </c>
      <c r="I606" s="6" t="s">
        <v>34</v>
      </c>
    </row>
    <row r="607" spans="1:9" ht="18" customHeight="1" x14ac:dyDescent="0.2">
      <c r="A607" s="3">
        <v>2023</v>
      </c>
      <c r="B607" s="3" t="s">
        <v>36</v>
      </c>
      <c r="C607" s="3" t="s">
        <v>17</v>
      </c>
      <c r="D607" s="7" t="s">
        <v>21</v>
      </c>
      <c r="E607" s="8">
        <v>455</v>
      </c>
      <c r="F607" s="8">
        <v>5036.46</v>
      </c>
      <c r="G607" s="8">
        <v>5128.0320000000002</v>
      </c>
      <c r="H607" s="5">
        <v>1007.292</v>
      </c>
      <c r="I607" s="6" t="s">
        <v>34</v>
      </c>
    </row>
    <row r="608" spans="1:9" ht="18" customHeight="1" x14ac:dyDescent="0.2">
      <c r="A608" s="3">
        <v>2023</v>
      </c>
      <c r="B608" s="3" t="s">
        <v>36</v>
      </c>
      <c r="C608" s="3" t="s">
        <v>19</v>
      </c>
      <c r="D608" s="7" t="s">
        <v>22</v>
      </c>
      <c r="E608" s="9">
        <v>345</v>
      </c>
      <c r="F608" s="9">
        <v>7700</v>
      </c>
      <c r="G608" s="9">
        <v>7840</v>
      </c>
      <c r="H608" s="5">
        <v>1540</v>
      </c>
      <c r="I608" s="6" t="s">
        <v>34</v>
      </c>
    </row>
    <row r="609" spans="1:9" ht="18" customHeight="1" x14ac:dyDescent="0.2">
      <c r="A609" s="3">
        <v>2023</v>
      </c>
      <c r="B609" s="3" t="s">
        <v>36</v>
      </c>
      <c r="C609" s="3" t="s">
        <v>15</v>
      </c>
      <c r="D609" s="4" t="s">
        <v>23</v>
      </c>
      <c r="E609" s="5">
        <v>122</v>
      </c>
      <c r="F609" s="5">
        <v>110</v>
      </c>
      <c r="G609" s="5">
        <v>112</v>
      </c>
      <c r="H609" s="5">
        <v>22</v>
      </c>
      <c r="I609" s="6" t="s">
        <v>34</v>
      </c>
    </row>
    <row r="610" spans="1:9" ht="18" customHeight="1" x14ac:dyDescent="0.2">
      <c r="A610" s="3">
        <v>2023</v>
      </c>
      <c r="B610" s="3" t="s">
        <v>36</v>
      </c>
      <c r="C610" s="3" t="s">
        <v>24</v>
      </c>
      <c r="D610" s="7" t="s">
        <v>25</v>
      </c>
      <c r="E610" s="8">
        <v>78</v>
      </c>
      <c r="F610" s="8">
        <v>2517.46</v>
      </c>
      <c r="G610" s="8">
        <v>5126.4639999999999</v>
      </c>
      <c r="H610" s="5">
        <v>503.49200000000002</v>
      </c>
      <c r="I610" s="6" t="s">
        <v>34</v>
      </c>
    </row>
    <row r="611" spans="1:9" ht="18" customHeight="1" x14ac:dyDescent="0.2">
      <c r="A611" s="3">
        <v>2023</v>
      </c>
      <c r="B611" s="3" t="s">
        <v>36</v>
      </c>
      <c r="C611" s="3" t="s">
        <v>24</v>
      </c>
      <c r="D611" s="7" t="s">
        <v>26</v>
      </c>
      <c r="E611" s="8">
        <v>76</v>
      </c>
      <c r="F611" s="8">
        <v>2288.4499999999998</v>
      </c>
      <c r="G611" s="8">
        <v>5126.1279999999997</v>
      </c>
      <c r="H611" s="5">
        <v>457.69</v>
      </c>
      <c r="I611" s="6" t="s">
        <v>34</v>
      </c>
    </row>
    <row r="612" spans="1:9" ht="18" customHeight="1" x14ac:dyDescent="0.2">
      <c r="A612" s="3">
        <v>2023</v>
      </c>
      <c r="B612" s="3" t="s">
        <v>36</v>
      </c>
      <c r="C612" s="3" t="s">
        <v>24</v>
      </c>
      <c r="D612" s="7" t="s">
        <v>27</v>
      </c>
      <c r="E612" s="8">
        <v>46</v>
      </c>
      <c r="F612" s="8">
        <v>100</v>
      </c>
      <c r="G612" s="8">
        <v>224</v>
      </c>
      <c r="H612" s="5">
        <v>20</v>
      </c>
      <c r="I612" s="6" t="s">
        <v>34</v>
      </c>
    </row>
    <row r="613" spans="1:9" ht="18" customHeight="1" x14ac:dyDescent="0.2">
      <c r="A613" s="3">
        <v>2023</v>
      </c>
      <c r="B613" s="3" t="s">
        <v>36</v>
      </c>
      <c r="C613" s="3" t="s">
        <v>24</v>
      </c>
      <c r="D613" s="7" t="s">
        <v>28</v>
      </c>
      <c r="E613" s="8">
        <v>34</v>
      </c>
      <c r="F613" s="8">
        <v>2288.4</v>
      </c>
      <c r="G613" s="8">
        <v>5126.0160000000005</v>
      </c>
      <c r="H613" s="5">
        <v>457.68000000000006</v>
      </c>
      <c r="I613" s="6" t="s">
        <v>13</v>
      </c>
    </row>
    <row r="614" spans="1:9" ht="18" customHeight="1" x14ac:dyDescent="0.2">
      <c r="A614" s="3">
        <v>2023</v>
      </c>
      <c r="B614" s="3" t="s">
        <v>36</v>
      </c>
      <c r="C614" s="3" t="s">
        <v>15</v>
      </c>
      <c r="D614" s="4" t="s">
        <v>29</v>
      </c>
      <c r="E614" s="5">
        <v>7</v>
      </c>
      <c r="F614" s="5">
        <v>200</v>
      </c>
      <c r="G614" s="5">
        <v>224</v>
      </c>
      <c r="H614" s="5">
        <v>40</v>
      </c>
      <c r="I614" s="6" t="s">
        <v>13</v>
      </c>
    </row>
    <row r="615" spans="1:9" ht="18" customHeight="1" x14ac:dyDescent="0.2">
      <c r="A615" s="3">
        <v>2023</v>
      </c>
      <c r="B615" s="3" t="s">
        <v>36</v>
      </c>
      <c r="C615" s="3" t="s">
        <v>24</v>
      </c>
      <c r="D615" s="7" t="s">
        <v>31</v>
      </c>
      <c r="E615" s="8">
        <v>3</v>
      </c>
      <c r="F615" s="8">
        <v>3300</v>
      </c>
      <c r="G615" s="8">
        <v>5126.576</v>
      </c>
      <c r="H615" s="5">
        <v>660</v>
      </c>
      <c r="I615" s="6" t="s">
        <v>13</v>
      </c>
    </row>
    <row r="616" spans="1:9" ht="18" customHeight="1" x14ac:dyDescent="0.2">
      <c r="A616" s="3">
        <v>2023</v>
      </c>
      <c r="B616" s="3" t="s">
        <v>36</v>
      </c>
      <c r="C616" s="3" t="s">
        <v>30</v>
      </c>
      <c r="D616" s="7" t="s">
        <v>30</v>
      </c>
      <c r="E616" s="8">
        <v>2</v>
      </c>
      <c r="F616" s="8">
        <v>4577.3</v>
      </c>
      <c r="G616" s="8">
        <v>7392</v>
      </c>
      <c r="H616" s="5">
        <v>915.46</v>
      </c>
      <c r="I616" s="6" t="s">
        <v>13</v>
      </c>
    </row>
    <row r="617" spans="1:9" ht="18" customHeight="1" x14ac:dyDescent="0.2">
      <c r="A617" s="3">
        <v>2023</v>
      </c>
      <c r="B617" s="3" t="s">
        <v>37</v>
      </c>
      <c r="C617" s="3" t="s">
        <v>11</v>
      </c>
      <c r="D617" s="4" t="s">
        <v>12</v>
      </c>
      <c r="E617" s="5">
        <v>3566</v>
      </c>
      <c r="F617" s="5">
        <v>4577.3</v>
      </c>
      <c r="G617" s="5">
        <v>5126.576</v>
      </c>
      <c r="H617" s="5">
        <v>915.46</v>
      </c>
      <c r="I617" s="6" t="s">
        <v>13</v>
      </c>
    </row>
    <row r="618" spans="1:9" ht="18" customHeight="1" x14ac:dyDescent="0.2">
      <c r="A618" s="3">
        <v>2023</v>
      </c>
      <c r="B618" s="3" t="s">
        <v>37</v>
      </c>
      <c r="C618" s="3" t="s">
        <v>11</v>
      </c>
      <c r="D618" s="4" t="s">
        <v>14</v>
      </c>
      <c r="E618" s="5">
        <v>2498</v>
      </c>
      <c r="F618" s="5">
        <v>8000</v>
      </c>
      <c r="G618" s="5">
        <v>8960</v>
      </c>
      <c r="H618" s="5">
        <v>1600</v>
      </c>
      <c r="I618" s="6" t="s">
        <v>13</v>
      </c>
    </row>
    <row r="619" spans="1:9" ht="18" customHeight="1" x14ac:dyDescent="0.2">
      <c r="A619" s="3">
        <v>2023</v>
      </c>
      <c r="B619" s="3" t="s">
        <v>37</v>
      </c>
      <c r="C619" s="3" t="s">
        <v>15</v>
      </c>
      <c r="D619" s="4" t="s">
        <v>16</v>
      </c>
      <c r="E619" s="5">
        <v>1245</v>
      </c>
      <c r="F619" s="5">
        <v>4577.2</v>
      </c>
      <c r="G619" s="5">
        <v>5126.4639999999999</v>
      </c>
      <c r="H619" s="5">
        <v>915.44</v>
      </c>
      <c r="I619" s="6" t="s">
        <v>13</v>
      </c>
    </row>
    <row r="620" spans="1:9" ht="18" customHeight="1" x14ac:dyDescent="0.2">
      <c r="A620" s="3">
        <v>2023</v>
      </c>
      <c r="B620" s="3" t="s">
        <v>37</v>
      </c>
      <c r="C620" s="3" t="s">
        <v>17</v>
      </c>
      <c r="D620" s="7" t="s">
        <v>18</v>
      </c>
      <c r="E620" s="8">
        <v>644</v>
      </c>
      <c r="F620" s="8">
        <v>10000</v>
      </c>
      <c r="G620" s="8">
        <v>6432.72</v>
      </c>
      <c r="H620" s="5">
        <v>2000</v>
      </c>
      <c r="I620" s="6" t="s">
        <v>13</v>
      </c>
    </row>
    <row r="621" spans="1:9" ht="18" customHeight="1" x14ac:dyDescent="0.2">
      <c r="A621" s="3">
        <v>2023</v>
      </c>
      <c r="B621" s="3" t="s">
        <v>37</v>
      </c>
      <c r="C621" s="3" t="s">
        <v>19</v>
      </c>
      <c r="D621" s="7" t="s">
        <v>20</v>
      </c>
      <c r="E621" s="8">
        <v>643</v>
      </c>
      <c r="F621" s="8">
        <v>7000</v>
      </c>
      <c r="G621" s="8">
        <v>7840</v>
      </c>
      <c r="H621" s="5">
        <v>1400</v>
      </c>
      <c r="I621" s="6" t="s">
        <v>13</v>
      </c>
    </row>
    <row r="622" spans="1:9" ht="18" customHeight="1" x14ac:dyDescent="0.2">
      <c r="A622" s="3">
        <v>2023</v>
      </c>
      <c r="B622" s="3" t="s">
        <v>37</v>
      </c>
      <c r="C622" s="3" t="s">
        <v>17</v>
      </c>
      <c r="D622" s="7" t="s">
        <v>21</v>
      </c>
      <c r="E622" s="8">
        <v>455</v>
      </c>
      <c r="F622" s="8">
        <v>8000</v>
      </c>
      <c r="G622" s="8">
        <v>5128.0320000000002</v>
      </c>
      <c r="H622" s="5">
        <v>1600</v>
      </c>
      <c r="I622" s="6" t="s">
        <v>13</v>
      </c>
    </row>
    <row r="623" spans="1:9" ht="18" customHeight="1" x14ac:dyDescent="0.2">
      <c r="A623" s="3">
        <v>2023</v>
      </c>
      <c r="B623" s="3" t="s">
        <v>37</v>
      </c>
      <c r="C623" s="3" t="s">
        <v>19</v>
      </c>
      <c r="D623" s="7" t="s">
        <v>22</v>
      </c>
      <c r="E623" s="9">
        <v>345</v>
      </c>
      <c r="F623" s="9">
        <v>7000</v>
      </c>
      <c r="G623" s="9">
        <v>7840</v>
      </c>
      <c r="H623" s="5">
        <v>1400</v>
      </c>
      <c r="I623" s="6" t="s">
        <v>13</v>
      </c>
    </row>
    <row r="624" spans="1:9" ht="18" customHeight="1" x14ac:dyDescent="0.2">
      <c r="A624" s="3">
        <v>2023</v>
      </c>
      <c r="B624" s="3" t="s">
        <v>37</v>
      </c>
      <c r="C624" s="3" t="s">
        <v>15</v>
      </c>
      <c r="D624" s="4" t="s">
        <v>23</v>
      </c>
      <c r="E624" s="5">
        <v>122</v>
      </c>
      <c r="F624" s="5">
        <v>100</v>
      </c>
      <c r="G624" s="5">
        <v>112</v>
      </c>
      <c r="H624" s="5">
        <v>20</v>
      </c>
      <c r="I624" s="6" t="s">
        <v>13</v>
      </c>
    </row>
    <row r="625" spans="1:9" ht="18" customHeight="1" x14ac:dyDescent="0.2">
      <c r="A625" s="3">
        <v>2023</v>
      </c>
      <c r="B625" s="3" t="s">
        <v>37</v>
      </c>
      <c r="C625" s="3" t="s">
        <v>24</v>
      </c>
      <c r="D625" s="7" t="s">
        <v>25</v>
      </c>
      <c r="E625" s="8">
        <v>78</v>
      </c>
      <c r="F625" s="8">
        <v>2288.6</v>
      </c>
      <c r="G625" s="8">
        <v>5126.4639999999999</v>
      </c>
      <c r="H625" s="5">
        <v>457.72</v>
      </c>
      <c r="I625" s="6" t="s">
        <v>13</v>
      </c>
    </row>
    <row r="626" spans="1:9" ht="18" customHeight="1" x14ac:dyDescent="0.2">
      <c r="A626" s="3">
        <v>2023</v>
      </c>
      <c r="B626" s="3" t="s">
        <v>37</v>
      </c>
      <c r="C626" s="3" t="s">
        <v>24</v>
      </c>
      <c r="D626" s="7" t="s">
        <v>26</v>
      </c>
      <c r="E626" s="8">
        <v>76</v>
      </c>
      <c r="F626" s="8">
        <v>2288.4499999999998</v>
      </c>
      <c r="G626" s="8">
        <v>5126.1279999999997</v>
      </c>
      <c r="H626" s="5">
        <v>457.69</v>
      </c>
      <c r="I626" s="6" t="s">
        <v>13</v>
      </c>
    </row>
    <row r="627" spans="1:9" ht="18" customHeight="1" x14ac:dyDescent="0.2">
      <c r="A627" s="3">
        <v>2023</v>
      </c>
      <c r="B627" s="3" t="s">
        <v>37</v>
      </c>
      <c r="C627" s="3" t="s">
        <v>24</v>
      </c>
      <c r="D627" s="7" t="s">
        <v>27</v>
      </c>
      <c r="E627" s="8">
        <v>46</v>
      </c>
      <c r="F627" s="8">
        <v>100</v>
      </c>
      <c r="G627" s="8">
        <v>224</v>
      </c>
      <c r="H627" s="5">
        <v>20</v>
      </c>
      <c r="I627" s="6" t="s">
        <v>13</v>
      </c>
    </row>
    <row r="628" spans="1:9" ht="18" customHeight="1" x14ac:dyDescent="0.2">
      <c r="A628" s="3">
        <v>2023</v>
      </c>
      <c r="B628" s="3" t="s">
        <v>37</v>
      </c>
      <c r="C628" s="3" t="s">
        <v>24</v>
      </c>
      <c r="D628" s="7" t="s">
        <v>28</v>
      </c>
      <c r="E628" s="8">
        <v>34</v>
      </c>
      <c r="F628" s="8">
        <v>2288.4</v>
      </c>
      <c r="G628" s="8">
        <v>5126.0160000000005</v>
      </c>
      <c r="H628" s="5">
        <v>457.68000000000006</v>
      </c>
      <c r="I628" s="6" t="s">
        <v>13</v>
      </c>
    </row>
    <row r="629" spans="1:9" ht="18" customHeight="1" x14ac:dyDescent="0.2">
      <c r="A629" s="3">
        <v>2023</v>
      </c>
      <c r="B629" s="3" t="s">
        <v>37</v>
      </c>
      <c r="C629" s="3" t="s">
        <v>15</v>
      </c>
      <c r="D629" s="4" t="s">
        <v>29</v>
      </c>
      <c r="E629" s="5">
        <v>7</v>
      </c>
      <c r="F629" s="5">
        <v>200</v>
      </c>
      <c r="G629" s="5">
        <v>224</v>
      </c>
      <c r="H629" s="5">
        <v>40</v>
      </c>
      <c r="I629" s="6" t="s">
        <v>13</v>
      </c>
    </row>
    <row r="630" spans="1:9" ht="18" customHeight="1" x14ac:dyDescent="0.2">
      <c r="A630" s="3">
        <v>2023</v>
      </c>
      <c r="B630" s="3" t="s">
        <v>37</v>
      </c>
      <c r="C630" s="3" t="s">
        <v>30</v>
      </c>
      <c r="D630" s="7" t="s">
        <v>30</v>
      </c>
      <c r="E630" s="8">
        <v>3</v>
      </c>
      <c r="F630" s="8">
        <v>4577.3</v>
      </c>
      <c r="G630" s="8">
        <v>7392</v>
      </c>
      <c r="H630" s="5">
        <v>915.46</v>
      </c>
      <c r="I630" s="6" t="s">
        <v>34</v>
      </c>
    </row>
    <row r="631" spans="1:9" ht="18" customHeight="1" x14ac:dyDescent="0.2">
      <c r="A631" s="3">
        <v>2023</v>
      </c>
      <c r="B631" s="3" t="s">
        <v>37</v>
      </c>
      <c r="C631" s="3" t="s">
        <v>24</v>
      </c>
      <c r="D631" s="7" t="s">
        <v>31</v>
      </c>
      <c r="E631" s="8">
        <v>3</v>
      </c>
      <c r="F631" s="8">
        <v>2288.65</v>
      </c>
      <c r="G631" s="8">
        <v>5126.576</v>
      </c>
      <c r="H631" s="5">
        <v>457.73</v>
      </c>
      <c r="I631" s="6" t="s">
        <v>34</v>
      </c>
    </row>
    <row r="632" spans="1:9" ht="18" customHeight="1" x14ac:dyDescent="0.2">
      <c r="A632" s="3">
        <v>2023</v>
      </c>
      <c r="B632" s="3" t="s">
        <v>38</v>
      </c>
      <c r="C632" s="3" t="s">
        <v>11</v>
      </c>
      <c r="D632" s="4" t="s">
        <v>12</v>
      </c>
      <c r="E632" s="5">
        <v>3566</v>
      </c>
      <c r="F632" s="5">
        <v>4577.3</v>
      </c>
      <c r="G632" s="5">
        <v>5126.576</v>
      </c>
      <c r="H632" s="5">
        <v>915.46</v>
      </c>
      <c r="I632" s="6" t="s">
        <v>34</v>
      </c>
    </row>
    <row r="633" spans="1:9" ht="18" customHeight="1" x14ac:dyDescent="0.2">
      <c r="A633" s="3">
        <v>2023</v>
      </c>
      <c r="B633" s="3" t="s">
        <v>38</v>
      </c>
      <c r="C633" s="3" t="s">
        <v>11</v>
      </c>
      <c r="D633" s="4" t="s">
        <v>14</v>
      </c>
      <c r="E633" s="5">
        <v>2498</v>
      </c>
      <c r="F633" s="5">
        <v>8000</v>
      </c>
      <c r="G633" s="5">
        <v>8960</v>
      </c>
      <c r="H633" s="5">
        <v>1600</v>
      </c>
      <c r="I633" s="6" t="s">
        <v>34</v>
      </c>
    </row>
    <row r="634" spans="1:9" ht="18" customHeight="1" x14ac:dyDescent="0.2">
      <c r="A634" s="3">
        <v>2023</v>
      </c>
      <c r="B634" s="3" t="s">
        <v>38</v>
      </c>
      <c r="C634" s="3" t="s">
        <v>15</v>
      </c>
      <c r="D634" s="4" t="s">
        <v>16</v>
      </c>
      <c r="E634" s="5">
        <v>1245</v>
      </c>
      <c r="F634" s="5">
        <v>4577.2</v>
      </c>
      <c r="G634" s="5">
        <v>5126.4639999999999</v>
      </c>
      <c r="H634" s="5">
        <v>915.44</v>
      </c>
      <c r="I634" s="6" t="s">
        <v>34</v>
      </c>
    </row>
    <row r="635" spans="1:9" ht="18" customHeight="1" x14ac:dyDescent="0.2">
      <c r="A635" s="3">
        <v>2023</v>
      </c>
      <c r="B635" s="3" t="s">
        <v>38</v>
      </c>
      <c r="C635" s="3" t="s">
        <v>17</v>
      </c>
      <c r="D635" s="7" t="s">
        <v>18</v>
      </c>
      <c r="E635" s="8">
        <v>644</v>
      </c>
      <c r="F635" s="8">
        <v>5743.5</v>
      </c>
      <c r="G635" s="8">
        <v>6432.72</v>
      </c>
      <c r="H635" s="5">
        <v>1148.7</v>
      </c>
      <c r="I635" s="6" t="s">
        <v>34</v>
      </c>
    </row>
    <row r="636" spans="1:9" ht="18" customHeight="1" x14ac:dyDescent="0.2">
      <c r="A636" s="3">
        <v>2023</v>
      </c>
      <c r="B636" s="3" t="s">
        <v>38</v>
      </c>
      <c r="C636" s="3" t="s">
        <v>19</v>
      </c>
      <c r="D636" s="7" t="s">
        <v>20</v>
      </c>
      <c r="E636" s="8">
        <v>643</v>
      </c>
      <c r="F636" s="8">
        <v>7000</v>
      </c>
      <c r="G636" s="8">
        <v>7840</v>
      </c>
      <c r="H636" s="5">
        <v>1400</v>
      </c>
      <c r="I636" s="6" t="s">
        <v>34</v>
      </c>
    </row>
    <row r="637" spans="1:9" ht="18" customHeight="1" x14ac:dyDescent="0.2">
      <c r="A637" s="3">
        <v>2023</v>
      </c>
      <c r="B637" s="3" t="s">
        <v>38</v>
      </c>
      <c r="C637" s="3" t="s">
        <v>17</v>
      </c>
      <c r="D637" s="7" t="s">
        <v>21</v>
      </c>
      <c r="E637" s="8">
        <v>455</v>
      </c>
      <c r="F637" s="8">
        <v>4578.6000000000004</v>
      </c>
      <c r="G637" s="8">
        <v>5128.0320000000002</v>
      </c>
      <c r="H637" s="5">
        <v>915.72000000000014</v>
      </c>
      <c r="I637" s="6" t="s">
        <v>34</v>
      </c>
    </row>
    <row r="638" spans="1:9" ht="18" customHeight="1" x14ac:dyDescent="0.2">
      <c r="A638" s="3">
        <v>2023</v>
      </c>
      <c r="B638" s="3" t="s">
        <v>38</v>
      </c>
      <c r="C638" s="3" t="s">
        <v>19</v>
      </c>
      <c r="D638" s="7" t="s">
        <v>22</v>
      </c>
      <c r="E638" s="9">
        <v>345</v>
      </c>
      <c r="F638" s="9">
        <v>7000</v>
      </c>
      <c r="G638" s="9">
        <v>7840</v>
      </c>
      <c r="H638" s="5">
        <v>1400</v>
      </c>
      <c r="I638" s="6" t="s">
        <v>34</v>
      </c>
    </row>
    <row r="639" spans="1:9" ht="18" customHeight="1" x14ac:dyDescent="0.2">
      <c r="A639" s="3">
        <v>2023</v>
      </c>
      <c r="B639" s="3" t="s">
        <v>38</v>
      </c>
      <c r="C639" s="3" t="s">
        <v>15</v>
      </c>
      <c r="D639" s="4" t="s">
        <v>23</v>
      </c>
      <c r="E639" s="5">
        <v>122</v>
      </c>
      <c r="F639" s="5">
        <v>100</v>
      </c>
      <c r="G639" s="5">
        <v>112</v>
      </c>
      <c r="H639" s="5">
        <v>20</v>
      </c>
      <c r="I639" s="6" t="s">
        <v>34</v>
      </c>
    </row>
    <row r="640" spans="1:9" ht="18" customHeight="1" x14ac:dyDescent="0.2">
      <c r="A640" s="3">
        <v>2023</v>
      </c>
      <c r="B640" s="3" t="s">
        <v>38</v>
      </c>
      <c r="C640" s="3" t="s">
        <v>24</v>
      </c>
      <c r="D640" s="7" t="s">
        <v>25</v>
      </c>
      <c r="E640" s="8">
        <v>78</v>
      </c>
      <c r="F640" s="8">
        <v>2288.6</v>
      </c>
      <c r="G640" s="8">
        <v>5126.4639999999999</v>
      </c>
      <c r="H640" s="5">
        <v>457.72</v>
      </c>
      <c r="I640" s="6" t="s">
        <v>34</v>
      </c>
    </row>
    <row r="641" spans="1:9" ht="18" customHeight="1" x14ac:dyDescent="0.2">
      <c r="A641" s="3">
        <v>2023</v>
      </c>
      <c r="B641" s="3" t="s">
        <v>38</v>
      </c>
      <c r="C641" s="3" t="s">
        <v>24</v>
      </c>
      <c r="D641" s="7" t="s">
        <v>26</v>
      </c>
      <c r="E641" s="8">
        <v>76</v>
      </c>
      <c r="F641" s="8">
        <v>2288.4499999999998</v>
      </c>
      <c r="G641" s="8">
        <v>5126.1279999999997</v>
      </c>
      <c r="H641" s="5">
        <v>457.69</v>
      </c>
      <c r="I641" s="6" t="s">
        <v>34</v>
      </c>
    </row>
    <row r="642" spans="1:9" ht="18" customHeight="1" x14ac:dyDescent="0.2">
      <c r="A642" s="3">
        <v>2023</v>
      </c>
      <c r="B642" s="3" t="s">
        <v>38</v>
      </c>
      <c r="C642" s="3" t="s">
        <v>24</v>
      </c>
      <c r="D642" s="7" t="s">
        <v>27</v>
      </c>
      <c r="E642" s="8">
        <v>46</v>
      </c>
      <c r="F642" s="8">
        <v>100</v>
      </c>
      <c r="G642" s="8">
        <v>224</v>
      </c>
      <c r="H642" s="5">
        <v>20</v>
      </c>
      <c r="I642" s="6" t="s">
        <v>34</v>
      </c>
    </row>
    <row r="643" spans="1:9" ht="18" customHeight="1" x14ac:dyDescent="0.2">
      <c r="A643" s="3">
        <v>2023</v>
      </c>
      <c r="B643" s="3" t="s">
        <v>38</v>
      </c>
      <c r="C643" s="3" t="s">
        <v>24</v>
      </c>
      <c r="D643" s="7" t="s">
        <v>28</v>
      </c>
      <c r="E643" s="8">
        <v>34</v>
      </c>
      <c r="F643" s="8">
        <v>2288.4</v>
      </c>
      <c r="G643" s="8">
        <v>5126.0160000000005</v>
      </c>
      <c r="H643" s="5">
        <v>457.68000000000006</v>
      </c>
      <c r="I643" s="6" t="s">
        <v>34</v>
      </c>
    </row>
    <row r="644" spans="1:9" ht="18" customHeight="1" x14ac:dyDescent="0.2">
      <c r="A644" s="3">
        <v>2023</v>
      </c>
      <c r="B644" s="3" t="s">
        <v>38</v>
      </c>
      <c r="C644" s="3" t="s">
        <v>15</v>
      </c>
      <c r="D644" s="4" t="s">
        <v>29</v>
      </c>
      <c r="E644" s="5">
        <v>7</v>
      </c>
      <c r="F644" s="5">
        <v>200</v>
      </c>
      <c r="G644" s="5">
        <v>224</v>
      </c>
      <c r="H644" s="5">
        <v>40</v>
      </c>
      <c r="I644" s="6" t="s">
        <v>34</v>
      </c>
    </row>
    <row r="645" spans="1:9" ht="18" customHeight="1" x14ac:dyDescent="0.2">
      <c r="A645" s="3">
        <v>2023</v>
      </c>
      <c r="B645" s="3" t="s">
        <v>38</v>
      </c>
      <c r="C645" s="3" t="s">
        <v>24</v>
      </c>
      <c r="D645" s="7" t="s">
        <v>31</v>
      </c>
      <c r="E645" s="8">
        <v>3</v>
      </c>
      <c r="F645" s="8">
        <v>2288.65</v>
      </c>
      <c r="G645" s="8">
        <v>5126.576</v>
      </c>
      <c r="H645" s="5">
        <v>457.73</v>
      </c>
      <c r="I645" s="6" t="s">
        <v>34</v>
      </c>
    </row>
    <row r="646" spans="1:9" ht="18" customHeight="1" x14ac:dyDescent="0.2">
      <c r="A646" s="3">
        <v>2023</v>
      </c>
      <c r="B646" s="3" t="s">
        <v>38</v>
      </c>
      <c r="C646" s="3" t="s">
        <v>30</v>
      </c>
      <c r="D646" s="7" t="s">
        <v>30</v>
      </c>
      <c r="E646" s="8">
        <v>2</v>
      </c>
      <c r="F646" s="8">
        <v>6600</v>
      </c>
      <c r="G646" s="8">
        <v>7392</v>
      </c>
      <c r="H646" s="5">
        <v>1320</v>
      </c>
      <c r="I646" s="6" t="s">
        <v>13</v>
      </c>
    </row>
    <row r="647" spans="1:9" ht="18" customHeight="1" x14ac:dyDescent="0.2">
      <c r="A647" s="3">
        <v>2023</v>
      </c>
      <c r="B647" s="3" t="s">
        <v>39</v>
      </c>
      <c r="C647" s="3" t="s">
        <v>11</v>
      </c>
      <c r="D647" s="4" t="s">
        <v>12</v>
      </c>
      <c r="E647" s="5">
        <v>3566</v>
      </c>
      <c r="F647" s="5">
        <v>4577.3</v>
      </c>
      <c r="G647" s="5">
        <v>5126.576</v>
      </c>
      <c r="H647" s="5">
        <v>915.46</v>
      </c>
      <c r="I647" s="6" t="s">
        <v>13</v>
      </c>
    </row>
    <row r="648" spans="1:9" ht="18" customHeight="1" x14ac:dyDescent="0.2">
      <c r="A648" s="3">
        <v>2023</v>
      </c>
      <c r="B648" s="3" t="s">
        <v>39</v>
      </c>
      <c r="C648" s="3" t="s">
        <v>11</v>
      </c>
      <c r="D648" s="4" t="s">
        <v>14</v>
      </c>
      <c r="E648" s="5">
        <v>2498</v>
      </c>
      <c r="F648" s="5">
        <v>8000</v>
      </c>
      <c r="G648" s="5">
        <v>8960</v>
      </c>
      <c r="H648" s="5">
        <v>1600</v>
      </c>
      <c r="I648" s="6" t="s">
        <v>13</v>
      </c>
    </row>
    <row r="649" spans="1:9" ht="18" customHeight="1" x14ac:dyDescent="0.2">
      <c r="A649" s="3">
        <v>2023</v>
      </c>
      <c r="B649" s="3" t="s">
        <v>39</v>
      </c>
      <c r="C649" s="3" t="s">
        <v>15</v>
      </c>
      <c r="D649" s="4" t="s">
        <v>16</v>
      </c>
      <c r="E649" s="5">
        <v>1245</v>
      </c>
      <c r="F649" s="5">
        <v>4577.2</v>
      </c>
      <c r="G649" s="5">
        <v>5126.4639999999999</v>
      </c>
      <c r="H649" s="5">
        <v>915.44</v>
      </c>
      <c r="I649" s="6" t="s">
        <v>13</v>
      </c>
    </row>
    <row r="650" spans="1:9" ht="18" customHeight="1" x14ac:dyDescent="0.2">
      <c r="A650" s="3">
        <v>2023</v>
      </c>
      <c r="B650" s="3" t="s">
        <v>39</v>
      </c>
      <c r="C650" s="3" t="s">
        <v>17</v>
      </c>
      <c r="D650" s="7" t="s">
        <v>18</v>
      </c>
      <c r="E650" s="8">
        <v>644</v>
      </c>
      <c r="F650" s="8">
        <v>5743.5</v>
      </c>
      <c r="G650" s="8">
        <v>6432.72</v>
      </c>
      <c r="H650" s="5">
        <v>1148.7</v>
      </c>
      <c r="I650" s="6" t="s">
        <v>13</v>
      </c>
    </row>
    <row r="651" spans="1:9" ht="18" customHeight="1" x14ac:dyDescent="0.2">
      <c r="A651" s="3">
        <v>2023</v>
      </c>
      <c r="B651" s="3" t="s">
        <v>39</v>
      </c>
      <c r="C651" s="3" t="s">
        <v>19</v>
      </c>
      <c r="D651" s="7" t="s">
        <v>20</v>
      </c>
      <c r="E651" s="8">
        <v>643</v>
      </c>
      <c r="F651" s="8">
        <v>7000</v>
      </c>
      <c r="G651" s="8">
        <v>7840</v>
      </c>
      <c r="H651" s="5">
        <v>1400</v>
      </c>
      <c r="I651" s="6" t="s">
        <v>34</v>
      </c>
    </row>
    <row r="652" spans="1:9" ht="18" customHeight="1" x14ac:dyDescent="0.2">
      <c r="A652" s="3">
        <v>2023</v>
      </c>
      <c r="B652" s="3" t="s">
        <v>39</v>
      </c>
      <c r="C652" s="3" t="s">
        <v>17</v>
      </c>
      <c r="D652" s="7" t="s">
        <v>21</v>
      </c>
      <c r="E652" s="8">
        <v>455</v>
      </c>
      <c r="F652" s="8">
        <v>5036.46</v>
      </c>
      <c r="G652" s="8">
        <v>5128.0320000000002</v>
      </c>
      <c r="H652" s="5">
        <v>1007.292</v>
      </c>
      <c r="I652" s="6" t="s">
        <v>34</v>
      </c>
    </row>
    <row r="653" spans="1:9" ht="18" customHeight="1" x14ac:dyDescent="0.2">
      <c r="A653" s="3">
        <v>2023</v>
      </c>
      <c r="B653" s="3" t="s">
        <v>39</v>
      </c>
      <c r="C653" s="3" t="s">
        <v>19</v>
      </c>
      <c r="D653" s="7" t="s">
        <v>22</v>
      </c>
      <c r="E653" s="9">
        <v>345</v>
      </c>
      <c r="F653" s="9">
        <v>7700</v>
      </c>
      <c r="G653" s="9">
        <v>7840</v>
      </c>
      <c r="H653" s="5">
        <v>1540</v>
      </c>
      <c r="I653" s="6" t="s">
        <v>34</v>
      </c>
    </row>
    <row r="654" spans="1:9" ht="18" customHeight="1" x14ac:dyDescent="0.2">
      <c r="A654" s="3">
        <v>2023</v>
      </c>
      <c r="B654" s="3" t="s">
        <v>39</v>
      </c>
      <c r="C654" s="3" t="s">
        <v>15</v>
      </c>
      <c r="D654" s="4" t="s">
        <v>23</v>
      </c>
      <c r="E654" s="5">
        <v>122</v>
      </c>
      <c r="F654" s="5">
        <v>110</v>
      </c>
      <c r="G654" s="5">
        <v>112</v>
      </c>
      <c r="H654" s="5">
        <v>22</v>
      </c>
      <c r="I654" s="6" t="s">
        <v>34</v>
      </c>
    </row>
    <row r="655" spans="1:9" ht="18" customHeight="1" x14ac:dyDescent="0.2">
      <c r="A655" s="3">
        <v>2023</v>
      </c>
      <c r="B655" s="3" t="s">
        <v>39</v>
      </c>
      <c r="C655" s="3" t="s">
        <v>24</v>
      </c>
      <c r="D655" s="7" t="s">
        <v>25</v>
      </c>
      <c r="E655" s="8">
        <v>78</v>
      </c>
      <c r="F655" s="8">
        <v>2517.46</v>
      </c>
      <c r="G655" s="8">
        <v>5126.4639999999999</v>
      </c>
      <c r="H655" s="5">
        <v>503.49200000000002</v>
      </c>
      <c r="I655" s="6" t="s">
        <v>34</v>
      </c>
    </row>
    <row r="656" spans="1:9" ht="18" customHeight="1" x14ac:dyDescent="0.2">
      <c r="A656" s="3">
        <v>2023</v>
      </c>
      <c r="B656" s="3" t="s">
        <v>39</v>
      </c>
      <c r="C656" s="3" t="s">
        <v>24</v>
      </c>
      <c r="D656" s="7" t="s">
        <v>26</v>
      </c>
      <c r="E656" s="8">
        <v>76</v>
      </c>
      <c r="F656" s="8">
        <v>2517.2949999999996</v>
      </c>
      <c r="G656" s="8">
        <v>5126.1279999999997</v>
      </c>
      <c r="H656" s="5">
        <v>503.45899999999995</v>
      </c>
      <c r="I656" s="6" t="s">
        <v>34</v>
      </c>
    </row>
    <row r="657" spans="1:9" ht="18" customHeight="1" x14ac:dyDescent="0.2">
      <c r="A657" s="3">
        <v>2023</v>
      </c>
      <c r="B657" s="3" t="s">
        <v>39</v>
      </c>
      <c r="C657" s="3" t="s">
        <v>24</v>
      </c>
      <c r="D657" s="7" t="s">
        <v>27</v>
      </c>
      <c r="E657" s="8">
        <v>46</v>
      </c>
      <c r="F657" s="8">
        <v>115</v>
      </c>
      <c r="G657" s="8">
        <v>224</v>
      </c>
      <c r="H657" s="5">
        <v>23</v>
      </c>
      <c r="I657" s="6" t="s">
        <v>34</v>
      </c>
    </row>
    <row r="658" spans="1:9" ht="18" customHeight="1" x14ac:dyDescent="0.2">
      <c r="A658" s="3">
        <v>2023</v>
      </c>
      <c r="B658" s="3" t="s">
        <v>39</v>
      </c>
      <c r="C658" s="3" t="s">
        <v>24</v>
      </c>
      <c r="D658" s="7" t="s">
        <v>28</v>
      </c>
      <c r="E658" s="8">
        <v>34</v>
      </c>
      <c r="F658" s="8">
        <v>2631.66</v>
      </c>
      <c r="G658" s="8">
        <v>5126.0160000000005</v>
      </c>
      <c r="H658" s="5">
        <v>526.33199999999999</v>
      </c>
      <c r="I658" s="6" t="s">
        <v>34</v>
      </c>
    </row>
    <row r="659" spans="1:9" ht="18" customHeight="1" x14ac:dyDescent="0.2">
      <c r="A659" s="3">
        <v>2023</v>
      </c>
      <c r="B659" s="3" t="s">
        <v>39</v>
      </c>
      <c r="C659" s="3" t="s">
        <v>15</v>
      </c>
      <c r="D659" s="4" t="s">
        <v>29</v>
      </c>
      <c r="E659" s="5">
        <v>7</v>
      </c>
      <c r="F659" s="5">
        <v>230</v>
      </c>
      <c r="G659" s="5">
        <v>224</v>
      </c>
      <c r="H659" s="5">
        <v>46</v>
      </c>
      <c r="I659" s="6" t="s">
        <v>34</v>
      </c>
    </row>
    <row r="660" spans="1:9" ht="18" customHeight="1" x14ac:dyDescent="0.2">
      <c r="A660" s="3">
        <v>2023</v>
      </c>
      <c r="B660" s="3" t="s">
        <v>39</v>
      </c>
      <c r="C660" s="3" t="s">
        <v>24</v>
      </c>
      <c r="D660" s="7" t="s">
        <v>31</v>
      </c>
      <c r="E660" s="8">
        <v>3</v>
      </c>
      <c r="F660" s="8">
        <v>2631.9475000000002</v>
      </c>
      <c r="G660" s="8">
        <v>5126.576</v>
      </c>
      <c r="H660" s="5">
        <v>526.38950000000011</v>
      </c>
      <c r="I660" s="6" t="s">
        <v>13</v>
      </c>
    </row>
    <row r="661" spans="1:9" ht="18" customHeight="1" x14ac:dyDescent="0.2">
      <c r="A661" s="3">
        <v>2023</v>
      </c>
      <c r="B661" s="3" t="s">
        <v>39</v>
      </c>
      <c r="C661" s="3" t="s">
        <v>30</v>
      </c>
      <c r="D661" s="7" t="s">
        <v>30</v>
      </c>
      <c r="E661" s="8">
        <v>2</v>
      </c>
      <c r="F661" s="8">
        <v>7590</v>
      </c>
      <c r="G661" s="8">
        <v>7392</v>
      </c>
      <c r="H661" s="5">
        <v>1518</v>
      </c>
      <c r="I661" s="6" t="s">
        <v>34</v>
      </c>
    </row>
    <row r="662" spans="1:9" ht="18" customHeight="1" x14ac:dyDescent="0.2">
      <c r="A662" s="3">
        <v>2023</v>
      </c>
      <c r="B662" s="3" t="s">
        <v>40</v>
      </c>
      <c r="C662" s="3" t="s">
        <v>11</v>
      </c>
      <c r="D662" s="4" t="s">
        <v>12</v>
      </c>
      <c r="E662" s="5">
        <v>3566</v>
      </c>
      <c r="F662" s="5">
        <v>4577.3</v>
      </c>
      <c r="G662" s="5">
        <v>5126.576</v>
      </c>
      <c r="H662" s="5">
        <v>915.46</v>
      </c>
      <c r="I662" s="6" t="s">
        <v>34</v>
      </c>
    </row>
    <row r="663" spans="1:9" ht="18" customHeight="1" x14ac:dyDescent="0.2">
      <c r="A663" s="3">
        <v>2023</v>
      </c>
      <c r="B663" s="3" t="s">
        <v>40</v>
      </c>
      <c r="C663" s="3" t="s">
        <v>11</v>
      </c>
      <c r="D663" s="4" t="s">
        <v>14</v>
      </c>
      <c r="E663" s="5">
        <v>2498</v>
      </c>
      <c r="F663" s="5">
        <v>8000</v>
      </c>
      <c r="G663" s="5">
        <v>8960</v>
      </c>
      <c r="H663" s="5">
        <v>1600</v>
      </c>
      <c r="I663" s="6" t="s">
        <v>34</v>
      </c>
    </row>
    <row r="664" spans="1:9" ht="18" customHeight="1" x14ac:dyDescent="0.2">
      <c r="A664" s="3">
        <v>2023</v>
      </c>
      <c r="B664" s="3" t="s">
        <v>40</v>
      </c>
      <c r="C664" s="3" t="s">
        <v>15</v>
      </c>
      <c r="D664" s="4" t="s">
        <v>16</v>
      </c>
      <c r="E664" s="5">
        <v>1245</v>
      </c>
      <c r="F664" s="5">
        <v>4577.2</v>
      </c>
      <c r="G664" s="5">
        <v>5126.4639999999999</v>
      </c>
      <c r="H664" s="5">
        <v>915.44</v>
      </c>
      <c r="I664" s="6" t="s">
        <v>34</v>
      </c>
    </row>
    <row r="665" spans="1:9" ht="18" customHeight="1" x14ac:dyDescent="0.2">
      <c r="A665" s="3">
        <v>2023</v>
      </c>
      <c r="B665" s="3" t="s">
        <v>40</v>
      </c>
      <c r="C665" s="3" t="s">
        <v>17</v>
      </c>
      <c r="D665" s="7" t="s">
        <v>18</v>
      </c>
      <c r="E665" s="8">
        <v>644</v>
      </c>
      <c r="F665" s="8">
        <v>5743.5</v>
      </c>
      <c r="G665" s="8">
        <v>6432.72</v>
      </c>
      <c r="H665" s="5">
        <v>1148.7</v>
      </c>
      <c r="I665" s="6" t="s">
        <v>34</v>
      </c>
    </row>
    <row r="666" spans="1:9" ht="18" customHeight="1" x14ac:dyDescent="0.2">
      <c r="A666" s="3">
        <v>2023</v>
      </c>
      <c r="B666" s="3" t="s">
        <v>40</v>
      </c>
      <c r="C666" s="3" t="s">
        <v>19</v>
      </c>
      <c r="D666" s="7" t="s">
        <v>20</v>
      </c>
      <c r="E666" s="8">
        <v>643</v>
      </c>
      <c r="F666" s="8">
        <v>7000</v>
      </c>
      <c r="G666" s="8">
        <v>7840</v>
      </c>
      <c r="H666" s="5">
        <v>1400</v>
      </c>
      <c r="I666" s="6" t="s">
        <v>34</v>
      </c>
    </row>
    <row r="667" spans="1:9" ht="18" customHeight="1" x14ac:dyDescent="0.2">
      <c r="A667" s="3">
        <v>2023</v>
      </c>
      <c r="B667" s="3" t="s">
        <v>40</v>
      </c>
      <c r="C667" s="3" t="s">
        <v>17</v>
      </c>
      <c r="D667" s="7" t="s">
        <v>21</v>
      </c>
      <c r="E667" s="8">
        <v>455</v>
      </c>
      <c r="F667" s="8">
        <v>4578.6000000000004</v>
      </c>
      <c r="G667" s="8">
        <v>5128.0320000000002</v>
      </c>
      <c r="H667" s="5">
        <v>915.72000000000014</v>
      </c>
      <c r="I667" s="6" t="s">
        <v>34</v>
      </c>
    </row>
    <row r="668" spans="1:9" ht="18" customHeight="1" x14ac:dyDescent="0.2">
      <c r="A668" s="3">
        <v>2023</v>
      </c>
      <c r="B668" s="3" t="s">
        <v>40</v>
      </c>
      <c r="C668" s="3" t="s">
        <v>19</v>
      </c>
      <c r="D668" s="7" t="s">
        <v>22</v>
      </c>
      <c r="E668" s="9">
        <v>345</v>
      </c>
      <c r="F668" s="9">
        <v>7000</v>
      </c>
      <c r="G668" s="9">
        <v>7840</v>
      </c>
      <c r="H668" s="5">
        <v>1400</v>
      </c>
      <c r="I668" s="6" t="s">
        <v>34</v>
      </c>
    </row>
    <row r="669" spans="1:9" ht="18" customHeight="1" x14ac:dyDescent="0.2">
      <c r="A669" s="3">
        <v>2023</v>
      </c>
      <c r="B669" s="3" t="s">
        <v>40</v>
      </c>
      <c r="C669" s="3" t="s">
        <v>15</v>
      </c>
      <c r="D669" s="4" t="s">
        <v>23</v>
      </c>
      <c r="E669" s="5">
        <v>122</v>
      </c>
      <c r="F669" s="5">
        <v>100</v>
      </c>
      <c r="G669" s="5">
        <v>112</v>
      </c>
      <c r="H669" s="5">
        <v>20</v>
      </c>
      <c r="I669" s="6" t="s">
        <v>34</v>
      </c>
    </row>
    <row r="670" spans="1:9" ht="18" customHeight="1" x14ac:dyDescent="0.2">
      <c r="A670" s="3">
        <v>2023</v>
      </c>
      <c r="B670" s="3" t="s">
        <v>40</v>
      </c>
      <c r="C670" s="3" t="s">
        <v>24</v>
      </c>
      <c r="D670" s="7" t="s">
        <v>25</v>
      </c>
      <c r="E670" s="8">
        <v>78</v>
      </c>
      <c r="F670" s="8">
        <v>2288.6</v>
      </c>
      <c r="G670" s="8">
        <v>5126.4639999999999</v>
      </c>
      <c r="H670" s="5">
        <v>457.72</v>
      </c>
      <c r="I670" s="6" t="s">
        <v>34</v>
      </c>
    </row>
    <row r="671" spans="1:9" ht="18" customHeight="1" x14ac:dyDescent="0.2">
      <c r="A671" s="3">
        <v>2023</v>
      </c>
      <c r="B671" s="3" t="s">
        <v>40</v>
      </c>
      <c r="C671" s="3" t="s">
        <v>24</v>
      </c>
      <c r="D671" s="7" t="s">
        <v>26</v>
      </c>
      <c r="E671" s="8">
        <v>76</v>
      </c>
      <c r="F671" s="8">
        <v>2288.4499999999998</v>
      </c>
      <c r="G671" s="8">
        <v>5126.1279999999997</v>
      </c>
      <c r="H671" s="5">
        <v>457.69</v>
      </c>
      <c r="I671" s="6" t="s">
        <v>34</v>
      </c>
    </row>
    <row r="672" spans="1:9" ht="18" customHeight="1" x14ac:dyDescent="0.2">
      <c r="A672" s="3">
        <v>2023</v>
      </c>
      <c r="B672" s="3" t="s">
        <v>40</v>
      </c>
      <c r="C672" s="3" t="s">
        <v>24</v>
      </c>
      <c r="D672" s="7" t="s">
        <v>27</v>
      </c>
      <c r="E672" s="8">
        <v>46</v>
      </c>
      <c r="F672" s="8">
        <v>100</v>
      </c>
      <c r="G672" s="8">
        <v>224</v>
      </c>
      <c r="H672" s="5">
        <v>20</v>
      </c>
      <c r="I672" s="6" t="s">
        <v>34</v>
      </c>
    </row>
    <row r="673" spans="1:9" ht="18" customHeight="1" x14ac:dyDescent="0.2">
      <c r="A673" s="3">
        <v>2023</v>
      </c>
      <c r="B673" s="3" t="s">
        <v>40</v>
      </c>
      <c r="C673" s="3" t="s">
        <v>24</v>
      </c>
      <c r="D673" s="7" t="s">
        <v>28</v>
      </c>
      <c r="E673" s="8">
        <v>34</v>
      </c>
      <c r="F673" s="8">
        <v>2746.08</v>
      </c>
      <c r="G673" s="8">
        <v>5126.0160000000005</v>
      </c>
      <c r="H673" s="5">
        <v>549.21600000000001</v>
      </c>
      <c r="I673" s="6" t="s">
        <v>34</v>
      </c>
    </row>
    <row r="674" spans="1:9" ht="18" customHeight="1" x14ac:dyDescent="0.2">
      <c r="A674" s="3">
        <v>2023</v>
      </c>
      <c r="B674" s="3" t="s">
        <v>40</v>
      </c>
      <c r="C674" s="3" t="s">
        <v>15</v>
      </c>
      <c r="D674" s="4" t="s">
        <v>29</v>
      </c>
      <c r="E674" s="5">
        <v>7</v>
      </c>
      <c r="F674" s="5">
        <v>240</v>
      </c>
      <c r="G674" s="5">
        <v>224</v>
      </c>
      <c r="H674" s="5">
        <v>48</v>
      </c>
      <c r="I674" s="6" t="s">
        <v>34</v>
      </c>
    </row>
    <row r="675" spans="1:9" ht="18" customHeight="1" x14ac:dyDescent="0.2">
      <c r="A675" s="3">
        <v>2023</v>
      </c>
      <c r="B675" s="3" t="s">
        <v>40</v>
      </c>
      <c r="C675" s="3" t="s">
        <v>24</v>
      </c>
      <c r="D675" s="7" t="s">
        <v>31</v>
      </c>
      <c r="E675" s="8">
        <v>3</v>
      </c>
      <c r="F675" s="8">
        <v>2746.38</v>
      </c>
      <c r="G675" s="8">
        <v>5126.576</v>
      </c>
      <c r="H675" s="5">
        <v>549.27600000000007</v>
      </c>
      <c r="I675" s="6" t="s">
        <v>34</v>
      </c>
    </row>
    <row r="676" spans="1:9" ht="18" customHeight="1" x14ac:dyDescent="0.2">
      <c r="A676" s="3">
        <v>2023</v>
      </c>
      <c r="B676" s="3" t="s">
        <v>40</v>
      </c>
      <c r="C676" s="3" t="s">
        <v>30</v>
      </c>
      <c r="D676" s="7" t="s">
        <v>30</v>
      </c>
      <c r="E676" s="8">
        <v>2</v>
      </c>
      <c r="F676" s="8">
        <v>7920</v>
      </c>
      <c r="G676" s="8">
        <v>7392</v>
      </c>
      <c r="H676" s="5">
        <v>1584</v>
      </c>
      <c r="I676" s="6" t="s">
        <v>34</v>
      </c>
    </row>
    <row r="677" spans="1:9" ht="18" customHeight="1" x14ac:dyDescent="0.2">
      <c r="A677" s="3">
        <v>2023</v>
      </c>
      <c r="B677" s="3" t="s">
        <v>41</v>
      </c>
      <c r="C677" s="3" t="s">
        <v>11</v>
      </c>
      <c r="D677" s="4" t="s">
        <v>12</v>
      </c>
      <c r="E677" s="5">
        <v>3566</v>
      </c>
      <c r="F677" s="5">
        <v>5035.0300000000007</v>
      </c>
      <c r="G677" s="5">
        <v>5126.576</v>
      </c>
      <c r="H677" s="5">
        <v>1007.0060000000002</v>
      </c>
      <c r="I677" s="6" t="s">
        <v>34</v>
      </c>
    </row>
    <row r="678" spans="1:9" ht="18" customHeight="1" x14ac:dyDescent="0.2">
      <c r="A678" s="3">
        <v>2023</v>
      </c>
      <c r="B678" s="3" t="s">
        <v>41</v>
      </c>
      <c r="C678" s="3" t="s">
        <v>11</v>
      </c>
      <c r="D678" s="4" t="s">
        <v>14</v>
      </c>
      <c r="E678" s="5">
        <v>2498</v>
      </c>
      <c r="F678" s="5">
        <v>9200</v>
      </c>
      <c r="G678" s="5">
        <v>8960</v>
      </c>
      <c r="H678" s="5">
        <v>1840</v>
      </c>
      <c r="I678" s="6" t="s">
        <v>34</v>
      </c>
    </row>
    <row r="679" spans="1:9" ht="18" customHeight="1" x14ac:dyDescent="0.2">
      <c r="A679" s="3">
        <v>2023</v>
      </c>
      <c r="B679" s="3" t="s">
        <v>41</v>
      </c>
      <c r="C679" s="3" t="s">
        <v>15</v>
      </c>
      <c r="D679" s="4" t="s">
        <v>16</v>
      </c>
      <c r="E679" s="5">
        <v>1245</v>
      </c>
      <c r="F679" s="5">
        <v>5263.78</v>
      </c>
      <c r="G679" s="5">
        <v>5126.4639999999999</v>
      </c>
      <c r="H679" s="5">
        <v>1052.7560000000001</v>
      </c>
      <c r="I679" s="6" t="s">
        <v>34</v>
      </c>
    </row>
    <row r="680" spans="1:9" ht="18" customHeight="1" x14ac:dyDescent="0.2">
      <c r="A680" s="3">
        <v>2023</v>
      </c>
      <c r="B680" s="3" t="s">
        <v>41</v>
      </c>
      <c r="C680" s="3" t="s">
        <v>17</v>
      </c>
      <c r="D680" s="7" t="s">
        <v>18</v>
      </c>
      <c r="E680" s="8">
        <v>644</v>
      </c>
      <c r="F680" s="8">
        <v>6605.0249999999996</v>
      </c>
      <c r="G680" s="8">
        <v>6432.72</v>
      </c>
      <c r="H680" s="5">
        <v>1321.0050000000001</v>
      </c>
      <c r="I680" s="6" t="s">
        <v>34</v>
      </c>
    </row>
    <row r="681" spans="1:9" ht="18" customHeight="1" x14ac:dyDescent="0.2">
      <c r="A681" s="3">
        <v>2023</v>
      </c>
      <c r="B681" s="3" t="s">
        <v>41</v>
      </c>
      <c r="C681" s="3" t="s">
        <v>19</v>
      </c>
      <c r="D681" s="7" t="s">
        <v>20</v>
      </c>
      <c r="E681" s="8">
        <v>643</v>
      </c>
      <c r="F681" s="8">
        <v>8400</v>
      </c>
      <c r="G681" s="8">
        <v>7840</v>
      </c>
      <c r="H681" s="5">
        <v>1680</v>
      </c>
      <c r="I681" s="6" t="s">
        <v>34</v>
      </c>
    </row>
    <row r="682" spans="1:9" ht="18" customHeight="1" x14ac:dyDescent="0.2">
      <c r="A682" s="3">
        <v>2023</v>
      </c>
      <c r="B682" s="3" t="s">
        <v>41</v>
      </c>
      <c r="C682" s="3" t="s">
        <v>17</v>
      </c>
      <c r="D682" s="7" t="s">
        <v>21</v>
      </c>
      <c r="E682" s="8">
        <v>455</v>
      </c>
      <c r="F682" s="8">
        <v>5494.3200000000006</v>
      </c>
      <c r="G682" s="8">
        <v>5128.0320000000002</v>
      </c>
      <c r="H682" s="5">
        <v>1098.8640000000003</v>
      </c>
      <c r="I682" s="6" t="s">
        <v>34</v>
      </c>
    </row>
    <row r="683" spans="1:9" ht="18" customHeight="1" x14ac:dyDescent="0.2">
      <c r="A683" s="3">
        <v>2023</v>
      </c>
      <c r="B683" s="3" t="s">
        <v>41</v>
      </c>
      <c r="C683" s="3" t="s">
        <v>19</v>
      </c>
      <c r="D683" s="7" t="s">
        <v>22</v>
      </c>
      <c r="E683" s="9">
        <v>345</v>
      </c>
      <c r="F683" s="9">
        <v>8400</v>
      </c>
      <c r="G683" s="9">
        <v>7840</v>
      </c>
      <c r="H683" s="5">
        <v>1680</v>
      </c>
      <c r="I683" s="6" t="s">
        <v>34</v>
      </c>
    </row>
    <row r="684" spans="1:9" ht="18" customHeight="1" x14ac:dyDescent="0.2">
      <c r="A684" s="3">
        <v>2023</v>
      </c>
      <c r="B684" s="3" t="s">
        <v>41</v>
      </c>
      <c r="C684" s="3" t="s">
        <v>15</v>
      </c>
      <c r="D684" s="4" t="s">
        <v>23</v>
      </c>
      <c r="E684" s="5">
        <v>122</v>
      </c>
      <c r="F684" s="5">
        <v>120</v>
      </c>
      <c r="G684" s="5">
        <v>112</v>
      </c>
      <c r="H684" s="5">
        <v>24</v>
      </c>
      <c r="I684" s="6" t="s">
        <v>34</v>
      </c>
    </row>
    <row r="685" spans="1:9" ht="18" customHeight="1" x14ac:dyDescent="0.2">
      <c r="A685" s="3">
        <v>2023</v>
      </c>
      <c r="B685" s="3" t="s">
        <v>41</v>
      </c>
      <c r="C685" s="3" t="s">
        <v>24</v>
      </c>
      <c r="D685" s="7" t="s">
        <v>25</v>
      </c>
      <c r="E685" s="8">
        <v>78</v>
      </c>
      <c r="F685" s="8">
        <v>2517.46</v>
      </c>
      <c r="G685" s="8">
        <v>5126.4639999999999</v>
      </c>
      <c r="H685" s="5">
        <v>503.49200000000002</v>
      </c>
      <c r="I685" s="6" t="s">
        <v>34</v>
      </c>
    </row>
    <row r="686" spans="1:9" ht="18" customHeight="1" x14ac:dyDescent="0.2">
      <c r="A686" s="3">
        <v>2023</v>
      </c>
      <c r="B686" s="3" t="s">
        <v>41</v>
      </c>
      <c r="C686" s="3" t="s">
        <v>24</v>
      </c>
      <c r="D686" s="7" t="s">
        <v>26</v>
      </c>
      <c r="E686" s="8">
        <v>76</v>
      </c>
      <c r="F686" s="8">
        <v>2517.2949999999996</v>
      </c>
      <c r="G686" s="8">
        <v>5126.1279999999997</v>
      </c>
      <c r="H686" s="5">
        <v>503.45899999999995</v>
      </c>
      <c r="I686" s="6" t="s">
        <v>34</v>
      </c>
    </row>
    <row r="687" spans="1:9" ht="18" customHeight="1" x14ac:dyDescent="0.2">
      <c r="A687" s="3">
        <v>2023</v>
      </c>
      <c r="B687" s="3" t="s">
        <v>41</v>
      </c>
      <c r="C687" s="3" t="s">
        <v>24</v>
      </c>
      <c r="D687" s="7" t="s">
        <v>27</v>
      </c>
      <c r="E687" s="8">
        <v>46</v>
      </c>
      <c r="F687" s="8">
        <v>110</v>
      </c>
      <c r="G687" s="8">
        <v>224</v>
      </c>
      <c r="H687" s="5">
        <v>22</v>
      </c>
      <c r="I687" s="6" t="s">
        <v>34</v>
      </c>
    </row>
    <row r="688" spans="1:9" ht="18" customHeight="1" x14ac:dyDescent="0.2">
      <c r="A688" s="3">
        <v>2023</v>
      </c>
      <c r="B688" s="3" t="s">
        <v>41</v>
      </c>
      <c r="C688" s="3" t="s">
        <v>24</v>
      </c>
      <c r="D688" s="7" t="s">
        <v>28</v>
      </c>
      <c r="E688" s="8">
        <v>34</v>
      </c>
      <c r="F688" s="8">
        <v>2517.2400000000002</v>
      </c>
      <c r="G688" s="8">
        <v>5126.0160000000005</v>
      </c>
      <c r="H688" s="5">
        <v>503.44800000000009</v>
      </c>
      <c r="I688" s="6" t="s">
        <v>34</v>
      </c>
    </row>
    <row r="689" spans="1:9" ht="18" customHeight="1" x14ac:dyDescent="0.2">
      <c r="A689" s="3">
        <v>2023</v>
      </c>
      <c r="B689" s="3" t="s">
        <v>41</v>
      </c>
      <c r="C689" s="3" t="s">
        <v>15</v>
      </c>
      <c r="D689" s="4" t="s">
        <v>29</v>
      </c>
      <c r="E689" s="5">
        <v>7</v>
      </c>
      <c r="F689" s="5">
        <v>220</v>
      </c>
      <c r="G689" s="5">
        <v>224</v>
      </c>
      <c r="H689" s="5">
        <v>44</v>
      </c>
      <c r="I689" s="6" t="s">
        <v>34</v>
      </c>
    </row>
    <row r="690" spans="1:9" ht="18" customHeight="1" x14ac:dyDescent="0.2">
      <c r="A690" s="3">
        <v>2023</v>
      </c>
      <c r="B690" s="3" t="s">
        <v>41</v>
      </c>
      <c r="C690" s="3" t="s">
        <v>24</v>
      </c>
      <c r="D690" s="7" t="s">
        <v>31</v>
      </c>
      <c r="E690" s="8">
        <v>3</v>
      </c>
      <c r="F690" s="8">
        <v>2517.5150000000003</v>
      </c>
      <c r="G690" s="8">
        <v>5126.576</v>
      </c>
      <c r="H690" s="5">
        <v>503.5030000000001</v>
      </c>
      <c r="I690" s="6" t="s">
        <v>34</v>
      </c>
    </row>
    <row r="691" spans="1:9" ht="18" customHeight="1" x14ac:dyDescent="0.2">
      <c r="A691" s="3">
        <v>2023</v>
      </c>
      <c r="B691" s="3" t="s">
        <v>41</v>
      </c>
      <c r="C691" s="3" t="s">
        <v>30</v>
      </c>
      <c r="D691" s="7" t="s">
        <v>30</v>
      </c>
      <c r="E691" s="8">
        <v>2</v>
      </c>
      <c r="F691" s="8">
        <v>7260</v>
      </c>
      <c r="G691" s="8">
        <v>7392</v>
      </c>
      <c r="H691" s="5">
        <v>1452</v>
      </c>
      <c r="I691" s="6" t="s">
        <v>34</v>
      </c>
    </row>
    <row r="692" spans="1:9" ht="18" customHeight="1" x14ac:dyDescent="0.2">
      <c r="A692" s="3">
        <v>2023</v>
      </c>
      <c r="B692" s="3" t="s">
        <v>42</v>
      </c>
      <c r="C692" s="3" t="s">
        <v>11</v>
      </c>
      <c r="D692" s="4" t="s">
        <v>12</v>
      </c>
      <c r="E692" s="5">
        <v>3566</v>
      </c>
      <c r="F692" s="5">
        <v>5263.8950000000004</v>
      </c>
      <c r="G692" s="5">
        <v>5126.576</v>
      </c>
      <c r="H692" s="5">
        <v>1052.7790000000002</v>
      </c>
      <c r="I692" s="6" t="s">
        <v>34</v>
      </c>
    </row>
    <row r="693" spans="1:9" ht="18" customHeight="1" x14ac:dyDescent="0.2">
      <c r="A693" s="3">
        <v>2023</v>
      </c>
      <c r="B693" s="3" t="s">
        <v>42</v>
      </c>
      <c r="C693" s="3" t="s">
        <v>11</v>
      </c>
      <c r="D693" s="4" t="s">
        <v>14</v>
      </c>
      <c r="E693" s="5">
        <v>2498</v>
      </c>
      <c r="F693" s="5">
        <v>8800</v>
      </c>
      <c r="G693" s="5">
        <v>8960</v>
      </c>
      <c r="H693" s="5">
        <v>1760</v>
      </c>
      <c r="I693" s="6" t="s">
        <v>34</v>
      </c>
    </row>
    <row r="694" spans="1:9" ht="18" customHeight="1" x14ac:dyDescent="0.2">
      <c r="A694" s="3">
        <v>2023</v>
      </c>
      <c r="B694" s="3" t="s">
        <v>42</v>
      </c>
      <c r="C694" s="3" t="s">
        <v>15</v>
      </c>
      <c r="D694" s="4" t="s">
        <v>16</v>
      </c>
      <c r="E694" s="5">
        <v>1245</v>
      </c>
      <c r="F694" s="5">
        <v>5034.92</v>
      </c>
      <c r="G694" s="5">
        <v>5126.4639999999999</v>
      </c>
      <c r="H694" s="5">
        <v>1006.984</v>
      </c>
      <c r="I694" s="6" t="s">
        <v>34</v>
      </c>
    </row>
    <row r="695" spans="1:9" ht="18" customHeight="1" x14ac:dyDescent="0.2">
      <c r="A695" s="3">
        <v>2023</v>
      </c>
      <c r="B695" s="3" t="s">
        <v>42</v>
      </c>
      <c r="C695" s="3" t="s">
        <v>17</v>
      </c>
      <c r="D695" s="7" t="s">
        <v>18</v>
      </c>
      <c r="E695" s="8">
        <v>644</v>
      </c>
      <c r="F695" s="8">
        <v>22000</v>
      </c>
      <c r="G695" s="8">
        <v>6432.72</v>
      </c>
      <c r="H695" s="5">
        <v>4400</v>
      </c>
      <c r="I695" s="6" t="s">
        <v>34</v>
      </c>
    </row>
    <row r="696" spans="1:9" ht="18" customHeight="1" x14ac:dyDescent="0.2">
      <c r="A696" s="3">
        <v>2023</v>
      </c>
      <c r="B696" s="3" t="s">
        <v>42</v>
      </c>
      <c r="C696" s="3" t="s">
        <v>19</v>
      </c>
      <c r="D696" s="7" t="s">
        <v>20</v>
      </c>
      <c r="E696" s="8">
        <v>643</v>
      </c>
      <c r="F696" s="8">
        <v>7700</v>
      </c>
      <c r="G696" s="8">
        <v>7840</v>
      </c>
      <c r="H696" s="5">
        <v>1540</v>
      </c>
      <c r="I696" s="6" t="s">
        <v>34</v>
      </c>
    </row>
    <row r="697" spans="1:9" ht="18" customHeight="1" x14ac:dyDescent="0.2">
      <c r="A697" s="3">
        <v>2023</v>
      </c>
      <c r="B697" s="3" t="s">
        <v>42</v>
      </c>
      <c r="C697" s="3" t="s">
        <v>17</v>
      </c>
      <c r="D697" s="7" t="s">
        <v>21</v>
      </c>
      <c r="E697" s="8">
        <v>455</v>
      </c>
      <c r="F697" s="8">
        <v>11111</v>
      </c>
      <c r="G697" s="8">
        <v>5128.0320000000002</v>
      </c>
      <c r="H697" s="5">
        <v>2222.2000000000003</v>
      </c>
      <c r="I697" s="6" t="s">
        <v>34</v>
      </c>
    </row>
    <row r="698" spans="1:9" ht="18" customHeight="1" x14ac:dyDescent="0.2">
      <c r="A698" s="3">
        <v>2023</v>
      </c>
      <c r="B698" s="3" t="s">
        <v>42</v>
      </c>
      <c r="C698" s="3" t="s">
        <v>19</v>
      </c>
      <c r="D698" s="7" t="s">
        <v>22</v>
      </c>
      <c r="E698" s="9">
        <v>345</v>
      </c>
      <c r="F698" s="9">
        <v>7700</v>
      </c>
      <c r="G698" s="9">
        <v>7840</v>
      </c>
      <c r="H698" s="5">
        <v>1540</v>
      </c>
      <c r="I698" s="6" t="s">
        <v>34</v>
      </c>
    </row>
    <row r="699" spans="1:9" ht="18" customHeight="1" x14ac:dyDescent="0.2">
      <c r="A699" s="3">
        <v>2023</v>
      </c>
      <c r="B699" s="3" t="s">
        <v>42</v>
      </c>
      <c r="C699" s="3" t="s">
        <v>15</v>
      </c>
      <c r="D699" s="4" t="s">
        <v>23</v>
      </c>
      <c r="E699" s="5">
        <v>122</v>
      </c>
      <c r="F699" s="5">
        <v>110</v>
      </c>
      <c r="G699" s="5">
        <v>112</v>
      </c>
      <c r="H699" s="5">
        <v>22</v>
      </c>
      <c r="I699" s="6" t="s">
        <v>34</v>
      </c>
    </row>
    <row r="700" spans="1:9" ht="18" customHeight="1" x14ac:dyDescent="0.2">
      <c r="A700" s="3">
        <v>2023</v>
      </c>
      <c r="B700" s="3" t="s">
        <v>42</v>
      </c>
      <c r="C700" s="3" t="s">
        <v>24</v>
      </c>
      <c r="D700" s="7" t="s">
        <v>25</v>
      </c>
      <c r="E700" s="8">
        <v>78</v>
      </c>
      <c r="F700" s="8">
        <v>2517.46</v>
      </c>
      <c r="G700" s="8">
        <v>5126.4639999999999</v>
      </c>
      <c r="H700" s="5">
        <v>503.49200000000002</v>
      </c>
      <c r="I700" s="6" t="s">
        <v>34</v>
      </c>
    </row>
    <row r="701" spans="1:9" ht="18" customHeight="1" x14ac:dyDescent="0.2">
      <c r="A701" s="3">
        <v>2023</v>
      </c>
      <c r="B701" s="3" t="s">
        <v>42</v>
      </c>
      <c r="C701" s="3" t="s">
        <v>24</v>
      </c>
      <c r="D701" s="7" t="s">
        <v>26</v>
      </c>
      <c r="E701" s="8">
        <v>76</v>
      </c>
      <c r="F701" s="8">
        <v>2288.4499999999998</v>
      </c>
      <c r="G701" s="8">
        <v>5126.1279999999997</v>
      </c>
      <c r="H701" s="5">
        <v>457.69</v>
      </c>
      <c r="I701" s="6" t="s">
        <v>34</v>
      </c>
    </row>
    <row r="702" spans="1:9" ht="18" customHeight="1" x14ac:dyDescent="0.2">
      <c r="A702" s="3">
        <v>2023</v>
      </c>
      <c r="B702" s="3" t="s">
        <v>42</v>
      </c>
      <c r="C702" s="3" t="s">
        <v>24</v>
      </c>
      <c r="D702" s="7" t="s">
        <v>27</v>
      </c>
      <c r="E702" s="8">
        <v>46</v>
      </c>
      <c r="F702" s="8">
        <v>100</v>
      </c>
      <c r="G702" s="8">
        <v>224</v>
      </c>
      <c r="H702" s="5">
        <v>20</v>
      </c>
      <c r="I702" s="6" t="s">
        <v>34</v>
      </c>
    </row>
    <row r="703" spans="1:9" ht="18" customHeight="1" x14ac:dyDescent="0.2">
      <c r="A703" s="3">
        <v>2023</v>
      </c>
      <c r="B703" s="3" t="s">
        <v>42</v>
      </c>
      <c r="C703" s="3" t="s">
        <v>24</v>
      </c>
      <c r="D703" s="7" t="s">
        <v>28</v>
      </c>
      <c r="E703" s="8">
        <v>34</v>
      </c>
      <c r="F703" s="8">
        <v>2288.4</v>
      </c>
      <c r="G703" s="8">
        <v>5126.0160000000005</v>
      </c>
      <c r="H703" s="5">
        <v>457.68000000000006</v>
      </c>
      <c r="I703" s="6" t="s">
        <v>34</v>
      </c>
    </row>
    <row r="704" spans="1:9" ht="18" customHeight="1" x14ac:dyDescent="0.2">
      <c r="A704" s="3">
        <v>2023</v>
      </c>
      <c r="B704" s="3" t="s">
        <v>42</v>
      </c>
      <c r="C704" s="3" t="s">
        <v>15</v>
      </c>
      <c r="D704" s="4" t="s">
        <v>29</v>
      </c>
      <c r="E704" s="5">
        <v>7</v>
      </c>
      <c r="F704" s="5">
        <v>200</v>
      </c>
      <c r="G704" s="5">
        <v>224</v>
      </c>
      <c r="H704" s="5">
        <v>40</v>
      </c>
      <c r="I704" s="6" t="s">
        <v>34</v>
      </c>
    </row>
    <row r="705" spans="1:9" ht="18" customHeight="1" x14ac:dyDescent="0.2">
      <c r="A705" s="3">
        <v>2023</v>
      </c>
      <c r="B705" s="3" t="s">
        <v>42</v>
      </c>
      <c r="C705" s="3" t="s">
        <v>24</v>
      </c>
      <c r="D705" s="7" t="s">
        <v>31</v>
      </c>
      <c r="E705" s="8">
        <v>3</v>
      </c>
      <c r="F705" s="8">
        <v>2288.65</v>
      </c>
      <c r="G705" s="8">
        <v>5126.576</v>
      </c>
      <c r="H705" s="5">
        <v>457.73</v>
      </c>
      <c r="I705" s="6" t="s">
        <v>34</v>
      </c>
    </row>
    <row r="706" spans="1:9" ht="18" customHeight="1" x14ac:dyDescent="0.2">
      <c r="A706" s="3">
        <v>2023</v>
      </c>
      <c r="B706" s="3" t="s">
        <v>42</v>
      </c>
      <c r="C706" s="3" t="s">
        <v>30</v>
      </c>
      <c r="D706" s="7" t="s">
        <v>30</v>
      </c>
      <c r="E706" s="8">
        <v>2</v>
      </c>
      <c r="F706" s="8">
        <v>6600</v>
      </c>
      <c r="G706" s="8">
        <v>7392</v>
      </c>
      <c r="H706" s="5">
        <v>1320</v>
      </c>
      <c r="I706" s="6" t="s">
        <v>34</v>
      </c>
    </row>
    <row r="707" spans="1:9" ht="18" customHeight="1" x14ac:dyDescent="0.2">
      <c r="A707" s="3">
        <v>2023</v>
      </c>
      <c r="B707" s="3" t="s">
        <v>43</v>
      </c>
      <c r="C707" s="3" t="s">
        <v>11</v>
      </c>
      <c r="D707" s="4" t="s">
        <v>12</v>
      </c>
      <c r="E707" s="5">
        <v>3566</v>
      </c>
      <c r="F707" s="5">
        <v>4577.3</v>
      </c>
      <c r="G707" s="5">
        <v>5126.576</v>
      </c>
      <c r="H707" s="5">
        <v>915.46</v>
      </c>
      <c r="I707" s="6" t="s">
        <v>34</v>
      </c>
    </row>
    <row r="708" spans="1:9" ht="18" customHeight="1" x14ac:dyDescent="0.2">
      <c r="A708" s="3">
        <v>2023</v>
      </c>
      <c r="B708" s="3" t="s">
        <v>43</v>
      </c>
      <c r="C708" s="3" t="s">
        <v>11</v>
      </c>
      <c r="D708" s="4" t="s">
        <v>14</v>
      </c>
      <c r="E708" s="5">
        <v>2498</v>
      </c>
      <c r="F708" s="5">
        <v>8000</v>
      </c>
      <c r="G708" s="5">
        <v>8960</v>
      </c>
      <c r="H708" s="5">
        <v>1600</v>
      </c>
      <c r="I708" s="6" t="s">
        <v>34</v>
      </c>
    </row>
    <row r="709" spans="1:9" ht="18" customHeight="1" x14ac:dyDescent="0.2">
      <c r="A709" s="3">
        <v>2023</v>
      </c>
      <c r="B709" s="3" t="s">
        <v>43</v>
      </c>
      <c r="C709" s="3" t="s">
        <v>15</v>
      </c>
      <c r="D709" s="4" t="s">
        <v>16</v>
      </c>
      <c r="E709" s="5">
        <v>1245</v>
      </c>
      <c r="F709" s="5">
        <v>4577.2</v>
      </c>
      <c r="G709" s="5">
        <v>5126.4639999999999</v>
      </c>
      <c r="H709" s="5">
        <v>915.44</v>
      </c>
      <c r="I709" s="6" t="s">
        <v>34</v>
      </c>
    </row>
    <row r="710" spans="1:9" ht="18" customHeight="1" x14ac:dyDescent="0.2">
      <c r="A710" s="3">
        <v>2023</v>
      </c>
      <c r="B710" s="3" t="s">
        <v>43</v>
      </c>
      <c r="C710" s="3" t="s">
        <v>17</v>
      </c>
      <c r="D710" s="7" t="s">
        <v>18</v>
      </c>
      <c r="E710" s="8">
        <v>644</v>
      </c>
      <c r="F710" s="8">
        <v>5743.5</v>
      </c>
      <c r="G710" s="8">
        <v>6432.72</v>
      </c>
      <c r="H710" s="5">
        <v>1148.7</v>
      </c>
      <c r="I710" s="6" t="s">
        <v>34</v>
      </c>
    </row>
    <row r="711" spans="1:9" ht="18" customHeight="1" x14ac:dyDescent="0.2">
      <c r="A711" s="3">
        <v>2023</v>
      </c>
      <c r="B711" s="3" t="s">
        <v>43</v>
      </c>
      <c r="C711" s="3" t="s">
        <v>19</v>
      </c>
      <c r="D711" s="7" t="s">
        <v>20</v>
      </c>
      <c r="E711" s="8">
        <v>643</v>
      </c>
      <c r="F711" s="8">
        <v>7000</v>
      </c>
      <c r="G711" s="8">
        <v>7840</v>
      </c>
      <c r="H711" s="5">
        <v>1400</v>
      </c>
      <c r="I711" s="6" t="s">
        <v>34</v>
      </c>
    </row>
    <row r="712" spans="1:9" ht="18" customHeight="1" x14ac:dyDescent="0.2">
      <c r="A712" s="3">
        <v>2023</v>
      </c>
      <c r="B712" s="3" t="s">
        <v>43</v>
      </c>
      <c r="C712" s="3" t="s">
        <v>17</v>
      </c>
      <c r="D712" s="7" t="s">
        <v>21</v>
      </c>
      <c r="E712" s="8">
        <v>455</v>
      </c>
      <c r="F712" s="8">
        <v>4578.6000000000004</v>
      </c>
      <c r="G712" s="8">
        <v>5128.0320000000002</v>
      </c>
      <c r="H712" s="5">
        <v>915.72000000000014</v>
      </c>
      <c r="I712" s="6" t="s">
        <v>34</v>
      </c>
    </row>
    <row r="713" spans="1:9" ht="18" customHeight="1" x14ac:dyDescent="0.2">
      <c r="A713" s="3">
        <v>2023</v>
      </c>
      <c r="B713" s="3" t="s">
        <v>43</v>
      </c>
      <c r="C713" s="3" t="s">
        <v>19</v>
      </c>
      <c r="D713" s="7" t="s">
        <v>22</v>
      </c>
      <c r="E713" s="9">
        <v>345</v>
      </c>
      <c r="F713" s="9">
        <v>7000</v>
      </c>
      <c r="G713" s="9">
        <v>7840</v>
      </c>
      <c r="H713" s="5">
        <v>1400</v>
      </c>
      <c r="I713" s="6" t="s">
        <v>34</v>
      </c>
    </row>
    <row r="714" spans="1:9" ht="18" customHeight="1" x14ac:dyDescent="0.2">
      <c r="A714" s="3">
        <v>2023</v>
      </c>
      <c r="B714" s="3" t="s">
        <v>43</v>
      </c>
      <c r="C714" s="3" t="s">
        <v>15</v>
      </c>
      <c r="D714" s="4" t="s">
        <v>23</v>
      </c>
      <c r="E714" s="5">
        <v>122</v>
      </c>
      <c r="F714" s="5">
        <v>100</v>
      </c>
      <c r="G714" s="5">
        <v>112</v>
      </c>
      <c r="H714" s="5">
        <v>20</v>
      </c>
      <c r="I714" s="6" t="s">
        <v>34</v>
      </c>
    </row>
    <row r="715" spans="1:9" ht="18" customHeight="1" x14ac:dyDescent="0.2">
      <c r="A715" s="3">
        <v>2023</v>
      </c>
      <c r="B715" s="3" t="s">
        <v>43</v>
      </c>
      <c r="C715" s="3" t="s">
        <v>24</v>
      </c>
      <c r="D715" s="7" t="s">
        <v>25</v>
      </c>
      <c r="E715" s="8">
        <v>78</v>
      </c>
      <c r="F715" s="8">
        <v>2288.6</v>
      </c>
      <c r="G715" s="8">
        <v>5126.4639999999999</v>
      </c>
      <c r="H715" s="5">
        <v>457.72</v>
      </c>
      <c r="I715" s="6" t="s">
        <v>34</v>
      </c>
    </row>
    <row r="716" spans="1:9" ht="18" customHeight="1" x14ac:dyDescent="0.2">
      <c r="A716" s="3">
        <v>2023</v>
      </c>
      <c r="B716" s="3" t="s">
        <v>43</v>
      </c>
      <c r="C716" s="3" t="s">
        <v>24</v>
      </c>
      <c r="D716" s="7" t="s">
        <v>26</v>
      </c>
      <c r="E716" s="8">
        <v>76</v>
      </c>
      <c r="F716" s="8">
        <v>2288.4499999999998</v>
      </c>
      <c r="G716" s="8">
        <v>5126.1279999999997</v>
      </c>
      <c r="H716" s="5">
        <v>457.69</v>
      </c>
      <c r="I716" s="6" t="s">
        <v>34</v>
      </c>
    </row>
    <row r="717" spans="1:9" ht="18" customHeight="1" x14ac:dyDescent="0.2">
      <c r="A717" s="3">
        <v>2023</v>
      </c>
      <c r="B717" s="3" t="s">
        <v>43</v>
      </c>
      <c r="C717" s="3" t="s">
        <v>24</v>
      </c>
      <c r="D717" s="7" t="s">
        <v>27</v>
      </c>
      <c r="E717" s="8">
        <v>46</v>
      </c>
      <c r="F717" s="8">
        <v>100</v>
      </c>
      <c r="G717" s="8">
        <v>224</v>
      </c>
      <c r="H717" s="5">
        <v>20</v>
      </c>
      <c r="I717" s="6" t="s">
        <v>34</v>
      </c>
    </row>
    <row r="718" spans="1:9" ht="18" customHeight="1" x14ac:dyDescent="0.2">
      <c r="A718" s="3">
        <v>2023</v>
      </c>
      <c r="B718" s="3" t="s">
        <v>43</v>
      </c>
      <c r="C718" s="3" t="s">
        <v>24</v>
      </c>
      <c r="D718" s="7" t="s">
        <v>28</v>
      </c>
      <c r="E718" s="8">
        <v>34</v>
      </c>
      <c r="F718" s="8">
        <v>2288.4</v>
      </c>
      <c r="G718" s="8">
        <v>5126.0160000000005</v>
      </c>
      <c r="H718" s="5">
        <v>457.68000000000006</v>
      </c>
      <c r="I718" s="6" t="s">
        <v>34</v>
      </c>
    </row>
    <row r="719" spans="1:9" ht="18" customHeight="1" x14ac:dyDescent="0.2">
      <c r="A719" s="3">
        <v>2023</v>
      </c>
      <c r="B719" s="3" t="s">
        <v>43</v>
      </c>
      <c r="C719" s="3" t="s">
        <v>15</v>
      </c>
      <c r="D719" s="4" t="s">
        <v>29</v>
      </c>
      <c r="E719" s="5">
        <v>7</v>
      </c>
      <c r="F719" s="5">
        <v>200</v>
      </c>
      <c r="G719" s="5">
        <v>224</v>
      </c>
      <c r="H719" s="5">
        <v>40</v>
      </c>
      <c r="I719" s="6" t="s">
        <v>34</v>
      </c>
    </row>
    <row r="720" spans="1:9" ht="18" customHeight="1" x14ac:dyDescent="0.2">
      <c r="A720" s="3">
        <v>2023</v>
      </c>
      <c r="B720" s="3" t="s">
        <v>43</v>
      </c>
      <c r="C720" s="3" t="s">
        <v>24</v>
      </c>
      <c r="D720" s="7" t="s">
        <v>31</v>
      </c>
      <c r="E720" s="8">
        <v>3</v>
      </c>
      <c r="F720" s="8">
        <v>2288.65</v>
      </c>
      <c r="G720" s="8">
        <v>5126.576</v>
      </c>
      <c r="H720" s="5">
        <v>457.73</v>
      </c>
      <c r="I720" s="6" t="s">
        <v>34</v>
      </c>
    </row>
    <row r="721" spans="1:9" ht="18" customHeight="1" x14ac:dyDescent="0.2">
      <c r="A721" s="3">
        <v>2023</v>
      </c>
      <c r="B721" s="3" t="s">
        <v>43</v>
      </c>
      <c r="C721" s="3" t="s">
        <v>30</v>
      </c>
      <c r="D721" s="7" t="s">
        <v>30</v>
      </c>
      <c r="E721" s="8">
        <v>2</v>
      </c>
      <c r="F721" s="8">
        <v>6600</v>
      </c>
      <c r="G721" s="8">
        <v>7392</v>
      </c>
      <c r="H721" s="5">
        <v>1320</v>
      </c>
      <c r="I721" s="6" t="s">
        <v>34</v>
      </c>
    </row>
    <row r="722" spans="1:9" ht="18" customHeight="1" x14ac:dyDescent="0.2">
      <c r="A722" s="3">
        <v>2024</v>
      </c>
      <c r="B722" s="3" t="s">
        <v>10</v>
      </c>
      <c r="C722" s="3" t="s">
        <v>11</v>
      </c>
      <c r="D722" s="4" t="s">
        <v>12</v>
      </c>
      <c r="E722" s="5">
        <v>3566</v>
      </c>
      <c r="F722" s="5">
        <v>4577.3</v>
      </c>
      <c r="G722" s="5">
        <v>5126.576</v>
      </c>
      <c r="H722" s="5">
        <v>915.46</v>
      </c>
      <c r="I722" s="6" t="s">
        <v>34</v>
      </c>
    </row>
    <row r="723" spans="1:9" ht="18" customHeight="1" x14ac:dyDescent="0.2">
      <c r="A723" s="3">
        <v>2024</v>
      </c>
      <c r="B723" s="3" t="s">
        <v>10</v>
      </c>
      <c r="C723" s="3" t="s">
        <v>11</v>
      </c>
      <c r="D723" s="4" t="s">
        <v>14</v>
      </c>
      <c r="E723" s="5">
        <v>2498</v>
      </c>
      <c r="F723" s="5">
        <v>8000</v>
      </c>
      <c r="G723" s="5">
        <v>8960</v>
      </c>
      <c r="H723" s="5">
        <v>1600</v>
      </c>
      <c r="I723" s="6" t="s">
        <v>34</v>
      </c>
    </row>
    <row r="724" spans="1:9" ht="18" customHeight="1" x14ac:dyDescent="0.2">
      <c r="A724" s="3">
        <v>2024</v>
      </c>
      <c r="B724" s="3" t="s">
        <v>10</v>
      </c>
      <c r="C724" s="3" t="s">
        <v>15</v>
      </c>
      <c r="D724" s="4" t="s">
        <v>16</v>
      </c>
      <c r="E724" s="5">
        <v>1245</v>
      </c>
      <c r="F724" s="5">
        <v>4577.2</v>
      </c>
      <c r="G724" s="5">
        <v>5126.4639999999999</v>
      </c>
      <c r="H724" s="5">
        <v>915.44</v>
      </c>
      <c r="I724" s="6" t="s">
        <v>34</v>
      </c>
    </row>
    <row r="725" spans="1:9" ht="18" customHeight="1" x14ac:dyDescent="0.2">
      <c r="A725" s="3">
        <v>2024</v>
      </c>
      <c r="B725" s="3" t="s">
        <v>10</v>
      </c>
      <c r="C725" s="3" t="s">
        <v>17</v>
      </c>
      <c r="D725" s="7" t="s">
        <v>18</v>
      </c>
      <c r="E725" s="8">
        <v>644</v>
      </c>
      <c r="F725" s="8">
        <v>5743.5</v>
      </c>
      <c r="G725" s="8">
        <v>6432.72</v>
      </c>
      <c r="H725" s="5">
        <v>1148.7</v>
      </c>
      <c r="I725" s="6" t="s">
        <v>34</v>
      </c>
    </row>
    <row r="726" spans="1:9" ht="18" customHeight="1" x14ac:dyDescent="0.2">
      <c r="A726" s="3">
        <v>2024</v>
      </c>
      <c r="B726" s="3" t="s">
        <v>10</v>
      </c>
      <c r="C726" s="3" t="s">
        <v>19</v>
      </c>
      <c r="D726" s="7" t="s">
        <v>20</v>
      </c>
      <c r="E726" s="8">
        <v>643</v>
      </c>
      <c r="F726" s="8">
        <v>7000</v>
      </c>
      <c r="G726" s="8">
        <v>7840</v>
      </c>
      <c r="H726" s="5">
        <v>1400</v>
      </c>
      <c r="I726" s="6" t="s">
        <v>34</v>
      </c>
    </row>
    <row r="727" spans="1:9" ht="18" customHeight="1" x14ac:dyDescent="0.2">
      <c r="A727" s="3">
        <v>2024</v>
      </c>
      <c r="B727" s="3" t="s">
        <v>10</v>
      </c>
      <c r="C727" s="3" t="s">
        <v>17</v>
      </c>
      <c r="D727" s="7" t="s">
        <v>21</v>
      </c>
      <c r="E727" s="8">
        <v>455</v>
      </c>
      <c r="F727" s="8">
        <v>4578.6000000000004</v>
      </c>
      <c r="G727" s="8">
        <v>5128.0320000000002</v>
      </c>
      <c r="H727" s="5">
        <v>915.72000000000014</v>
      </c>
      <c r="I727" s="6" t="s">
        <v>34</v>
      </c>
    </row>
    <row r="728" spans="1:9" ht="18" customHeight="1" x14ac:dyDescent="0.2">
      <c r="A728" s="3">
        <v>2024</v>
      </c>
      <c r="B728" s="3" t="s">
        <v>10</v>
      </c>
      <c r="C728" s="3" t="s">
        <v>19</v>
      </c>
      <c r="D728" s="7" t="s">
        <v>22</v>
      </c>
      <c r="E728" s="9">
        <v>345</v>
      </c>
      <c r="F728" s="9">
        <v>7000</v>
      </c>
      <c r="G728" s="9">
        <v>7840</v>
      </c>
      <c r="H728" s="5">
        <v>1400</v>
      </c>
      <c r="I728" s="6" t="s">
        <v>34</v>
      </c>
    </row>
    <row r="729" spans="1:9" ht="18" customHeight="1" x14ac:dyDescent="0.2">
      <c r="A729" s="3">
        <v>2024</v>
      </c>
      <c r="B729" s="3" t="s">
        <v>10</v>
      </c>
      <c r="C729" s="3" t="s">
        <v>15</v>
      </c>
      <c r="D729" s="4" t="s">
        <v>23</v>
      </c>
      <c r="E729" s="5">
        <v>122</v>
      </c>
      <c r="F729" s="5">
        <v>100</v>
      </c>
      <c r="G729" s="5">
        <v>112</v>
      </c>
      <c r="H729" s="5">
        <v>20</v>
      </c>
      <c r="I729" s="6" t="s">
        <v>34</v>
      </c>
    </row>
    <row r="730" spans="1:9" ht="18" customHeight="1" x14ac:dyDescent="0.2">
      <c r="A730" s="3">
        <v>2024</v>
      </c>
      <c r="B730" s="3" t="s">
        <v>10</v>
      </c>
      <c r="C730" s="3" t="s">
        <v>24</v>
      </c>
      <c r="D730" s="7" t="s">
        <v>25</v>
      </c>
      <c r="E730" s="8">
        <v>78</v>
      </c>
      <c r="F730" s="8">
        <v>4577.2</v>
      </c>
      <c r="G730" s="8">
        <v>5126.4639999999999</v>
      </c>
      <c r="H730" s="5">
        <v>915.44</v>
      </c>
      <c r="I730" s="6" t="s">
        <v>34</v>
      </c>
    </row>
    <row r="731" spans="1:9" ht="18" customHeight="1" x14ac:dyDescent="0.2">
      <c r="A731" s="3">
        <v>2024</v>
      </c>
      <c r="B731" s="3" t="s">
        <v>10</v>
      </c>
      <c r="C731" s="3" t="s">
        <v>24</v>
      </c>
      <c r="D731" s="7" t="s">
        <v>26</v>
      </c>
      <c r="E731" s="8">
        <v>76</v>
      </c>
      <c r="F731" s="8">
        <v>4576.8999999999996</v>
      </c>
      <c r="G731" s="8">
        <v>5126.1279999999997</v>
      </c>
      <c r="H731" s="5">
        <v>915.38</v>
      </c>
      <c r="I731" s="6" t="s">
        <v>34</v>
      </c>
    </row>
    <row r="732" spans="1:9" ht="18" customHeight="1" x14ac:dyDescent="0.2">
      <c r="A732" s="3">
        <v>2024</v>
      </c>
      <c r="B732" s="3" t="s">
        <v>10</v>
      </c>
      <c r="C732" s="3" t="s">
        <v>24</v>
      </c>
      <c r="D732" s="7" t="s">
        <v>27</v>
      </c>
      <c r="E732" s="8">
        <v>46</v>
      </c>
      <c r="F732" s="8">
        <v>200</v>
      </c>
      <c r="G732" s="8">
        <v>224</v>
      </c>
      <c r="H732" s="5">
        <v>40</v>
      </c>
      <c r="I732" s="6" t="s">
        <v>34</v>
      </c>
    </row>
    <row r="733" spans="1:9" ht="18" customHeight="1" x14ac:dyDescent="0.2">
      <c r="A733" s="3">
        <v>2024</v>
      </c>
      <c r="B733" s="3" t="s">
        <v>10</v>
      </c>
      <c r="C733" s="3" t="s">
        <v>24</v>
      </c>
      <c r="D733" s="7" t="s">
        <v>28</v>
      </c>
      <c r="E733" s="8">
        <v>34</v>
      </c>
      <c r="F733" s="8">
        <v>4576.8</v>
      </c>
      <c r="G733" s="8">
        <v>5126.0160000000005</v>
      </c>
      <c r="H733" s="5">
        <v>915.36000000000013</v>
      </c>
      <c r="I733" s="6" t="s">
        <v>34</v>
      </c>
    </row>
    <row r="734" spans="1:9" ht="18" customHeight="1" x14ac:dyDescent="0.2">
      <c r="A734" s="3">
        <v>2024</v>
      </c>
      <c r="B734" s="3" t="s">
        <v>10</v>
      </c>
      <c r="C734" s="3" t="s">
        <v>15</v>
      </c>
      <c r="D734" s="4" t="s">
        <v>29</v>
      </c>
      <c r="E734" s="5">
        <v>7</v>
      </c>
      <c r="F734" s="5">
        <v>200</v>
      </c>
      <c r="G734" s="5">
        <v>224</v>
      </c>
      <c r="H734" s="5">
        <v>40</v>
      </c>
      <c r="I734" s="6" t="s">
        <v>34</v>
      </c>
    </row>
    <row r="735" spans="1:9" ht="18" customHeight="1" x14ac:dyDescent="0.2">
      <c r="A735" s="3">
        <v>2024</v>
      </c>
      <c r="B735" s="3" t="s">
        <v>10</v>
      </c>
      <c r="C735" s="3" t="s">
        <v>30</v>
      </c>
      <c r="D735" s="7" t="s">
        <v>30</v>
      </c>
      <c r="E735" s="8">
        <v>3</v>
      </c>
      <c r="F735" s="8">
        <v>6600</v>
      </c>
      <c r="G735" s="8">
        <v>7392</v>
      </c>
      <c r="H735" s="5">
        <v>1320</v>
      </c>
      <c r="I735" s="6" t="s">
        <v>34</v>
      </c>
    </row>
    <row r="736" spans="1:9" ht="18" customHeight="1" x14ac:dyDescent="0.2">
      <c r="A736" s="3">
        <v>2024</v>
      </c>
      <c r="B736" s="3" t="s">
        <v>10</v>
      </c>
      <c r="C736" s="3" t="s">
        <v>24</v>
      </c>
      <c r="D736" s="7" t="s">
        <v>31</v>
      </c>
      <c r="E736" s="8">
        <v>3</v>
      </c>
      <c r="F736" s="8">
        <v>4577.3</v>
      </c>
      <c r="G736" s="8">
        <v>5126.576</v>
      </c>
      <c r="H736" s="5">
        <v>915.46</v>
      </c>
      <c r="I736" s="6" t="s">
        <v>34</v>
      </c>
    </row>
    <row r="737" spans="1:9" ht="18" customHeight="1" x14ac:dyDescent="0.2">
      <c r="A737" s="3">
        <v>2024</v>
      </c>
      <c r="B737" s="3" t="s">
        <v>32</v>
      </c>
      <c r="C737" s="3" t="s">
        <v>11</v>
      </c>
      <c r="D737" s="4" t="s">
        <v>12</v>
      </c>
      <c r="E737" s="5">
        <v>3566</v>
      </c>
      <c r="F737" s="5">
        <v>4577.3</v>
      </c>
      <c r="G737" s="5">
        <v>5126.576</v>
      </c>
      <c r="H737" s="5">
        <v>915.46</v>
      </c>
      <c r="I737" s="6" t="s">
        <v>34</v>
      </c>
    </row>
    <row r="738" spans="1:9" ht="18" customHeight="1" x14ac:dyDescent="0.2">
      <c r="A738" s="3">
        <v>2024</v>
      </c>
      <c r="B738" s="3" t="s">
        <v>32</v>
      </c>
      <c r="C738" s="3" t="s">
        <v>11</v>
      </c>
      <c r="D738" s="4" t="s">
        <v>14</v>
      </c>
      <c r="E738" s="5">
        <v>2498</v>
      </c>
      <c r="F738" s="5">
        <v>8000</v>
      </c>
      <c r="G738" s="5">
        <v>8960</v>
      </c>
      <c r="H738" s="5">
        <v>1600</v>
      </c>
      <c r="I738" s="6" t="s">
        <v>34</v>
      </c>
    </row>
    <row r="739" spans="1:9" ht="18" customHeight="1" x14ac:dyDescent="0.2">
      <c r="A739" s="3">
        <v>2024</v>
      </c>
      <c r="B739" s="3" t="s">
        <v>32</v>
      </c>
      <c r="C739" s="3" t="s">
        <v>15</v>
      </c>
      <c r="D739" s="4" t="s">
        <v>16</v>
      </c>
      <c r="E739" s="5">
        <v>1245</v>
      </c>
      <c r="F739" s="5">
        <v>4577.2</v>
      </c>
      <c r="G739" s="5">
        <v>5126.4639999999999</v>
      </c>
      <c r="H739" s="5">
        <v>915.44</v>
      </c>
      <c r="I739" s="6" t="s">
        <v>34</v>
      </c>
    </row>
    <row r="740" spans="1:9" ht="18" customHeight="1" x14ac:dyDescent="0.2">
      <c r="A740" s="3">
        <v>2024</v>
      </c>
      <c r="B740" s="3" t="s">
        <v>32</v>
      </c>
      <c r="C740" s="3" t="s">
        <v>17</v>
      </c>
      <c r="D740" s="7" t="s">
        <v>18</v>
      </c>
      <c r="E740" s="8">
        <v>644</v>
      </c>
      <c r="F740" s="8">
        <v>5743.5</v>
      </c>
      <c r="G740" s="8">
        <v>6432.72</v>
      </c>
      <c r="H740" s="5">
        <v>1148.7</v>
      </c>
      <c r="I740" s="6" t="s">
        <v>34</v>
      </c>
    </row>
    <row r="741" spans="1:9" ht="18" customHeight="1" x14ac:dyDescent="0.2">
      <c r="A741" s="3">
        <v>2024</v>
      </c>
      <c r="B741" s="3" t="s">
        <v>32</v>
      </c>
      <c r="C741" s="3" t="s">
        <v>19</v>
      </c>
      <c r="D741" s="7" t="s">
        <v>20</v>
      </c>
      <c r="E741" s="8">
        <v>643</v>
      </c>
      <c r="F741" s="8">
        <v>7000</v>
      </c>
      <c r="G741" s="8">
        <v>7840</v>
      </c>
      <c r="H741" s="5">
        <v>1400</v>
      </c>
      <c r="I741" s="6" t="s">
        <v>34</v>
      </c>
    </row>
    <row r="742" spans="1:9" ht="18" customHeight="1" x14ac:dyDescent="0.2">
      <c r="A742" s="3">
        <v>2024</v>
      </c>
      <c r="B742" s="3" t="s">
        <v>32</v>
      </c>
      <c r="C742" s="3" t="s">
        <v>17</v>
      </c>
      <c r="D742" s="7" t="s">
        <v>21</v>
      </c>
      <c r="E742" s="8">
        <v>455</v>
      </c>
      <c r="F742" s="8">
        <v>4578.6000000000004</v>
      </c>
      <c r="G742" s="8">
        <v>5128.0320000000002</v>
      </c>
      <c r="H742" s="5">
        <v>915.72000000000014</v>
      </c>
      <c r="I742" s="6" t="s">
        <v>34</v>
      </c>
    </row>
    <row r="743" spans="1:9" ht="18" customHeight="1" x14ac:dyDescent="0.2">
      <c r="A743" s="3">
        <v>2024</v>
      </c>
      <c r="B743" s="3" t="s">
        <v>32</v>
      </c>
      <c r="C743" s="3" t="s">
        <v>19</v>
      </c>
      <c r="D743" s="7" t="s">
        <v>22</v>
      </c>
      <c r="E743" s="9">
        <v>345</v>
      </c>
      <c r="F743" s="9">
        <v>7000</v>
      </c>
      <c r="G743" s="9">
        <v>7840</v>
      </c>
      <c r="H743" s="5">
        <v>1400</v>
      </c>
      <c r="I743" s="6" t="s">
        <v>34</v>
      </c>
    </row>
    <row r="744" spans="1:9" ht="18" customHeight="1" x14ac:dyDescent="0.2">
      <c r="A744" s="3">
        <v>2024</v>
      </c>
      <c r="B744" s="3" t="s">
        <v>32</v>
      </c>
      <c r="C744" s="3" t="s">
        <v>15</v>
      </c>
      <c r="D744" s="4" t="s">
        <v>23</v>
      </c>
      <c r="E744" s="5">
        <v>122</v>
      </c>
      <c r="F744" s="5">
        <v>100</v>
      </c>
      <c r="G744" s="5">
        <v>112</v>
      </c>
      <c r="H744" s="5">
        <v>20</v>
      </c>
      <c r="I744" s="6" t="s">
        <v>34</v>
      </c>
    </row>
    <row r="745" spans="1:9" ht="18" customHeight="1" x14ac:dyDescent="0.2">
      <c r="A745" s="3">
        <v>2024</v>
      </c>
      <c r="B745" s="3" t="s">
        <v>32</v>
      </c>
      <c r="C745" s="3" t="s">
        <v>24</v>
      </c>
      <c r="D745" s="7" t="s">
        <v>25</v>
      </c>
      <c r="E745" s="8">
        <v>78</v>
      </c>
      <c r="F745" s="8">
        <v>4577.2</v>
      </c>
      <c r="G745" s="8">
        <v>5126.4639999999999</v>
      </c>
      <c r="H745" s="5">
        <v>915.44</v>
      </c>
      <c r="I745" s="6" t="s">
        <v>34</v>
      </c>
    </row>
    <row r="746" spans="1:9" ht="18" customHeight="1" x14ac:dyDescent="0.2">
      <c r="A746" s="3">
        <v>2024</v>
      </c>
      <c r="B746" s="3" t="s">
        <v>32</v>
      </c>
      <c r="C746" s="3" t="s">
        <v>24</v>
      </c>
      <c r="D746" s="7" t="s">
        <v>26</v>
      </c>
      <c r="E746" s="8">
        <v>76</v>
      </c>
      <c r="F746" s="8">
        <v>4576.8999999999996</v>
      </c>
      <c r="G746" s="8">
        <v>5126.1279999999997</v>
      </c>
      <c r="H746" s="5">
        <v>915.38</v>
      </c>
      <c r="I746" s="6" t="s">
        <v>34</v>
      </c>
    </row>
    <row r="747" spans="1:9" ht="18" customHeight="1" x14ac:dyDescent="0.2">
      <c r="A747" s="3">
        <v>2024</v>
      </c>
      <c r="B747" s="3" t="s">
        <v>32</v>
      </c>
      <c r="C747" s="3" t="s">
        <v>24</v>
      </c>
      <c r="D747" s="7" t="s">
        <v>27</v>
      </c>
      <c r="E747" s="8">
        <v>46</v>
      </c>
      <c r="F747" s="8">
        <v>200</v>
      </c>
      <c r="G747" s="8">
        <v>224</v>
      </c>
      <c r="H747" s="5">
        <v>40</v>
      </c>
      <c r="I747" s="6" t="s">
        <v>34</v>
      </c>
    </row>
    <row r="748" spans="1:9" ht="18" customHeight="1" x14ac:dyDescent="0.2">
      <c r="A748" s="3">
        <v>2024</v>
      </c>
      <c r="B748" s="3" t="s">
        <v>32</v>
      </c>
      <c r="C748" s="3" t="s">
        <v>24</v>
      </c>
      <c r="D748" s="7" t="s">
        <v>28</v>
      </c>
      <c r="E748" s="8">
        <v>34</v>
      </c>
      <c r="F748" s="8">
        <v>4576.8</v>
      </c>
      <c r="G748" s="8">
        <v>5126.0160000000005</v>
      </c>
      <c r="H748" s="5">
        <v>915.36000000000013</v>
      </c>
      <c r="I748" s="6" t="s">
        <v>34</v>
      </c>
    </row>
    <row r="749" spans="1:9" ht="18" customHeight="1" x14ac:dyDescent="0.2">
      <c r="A749" s="3">
        <v>2024</v>
      </c>
      <c r="B749" s="3" t="s">
        <v>32</v>
      </c>
      <c r="C749" s="3" t="s">
        <v>15</v>
      </c>
      <c r="D749" s="4" t="s">
        <v>29</v>
      </c>
      <c r="E749" s="5">
        <v>7</v>
      </c>
      <c r="F749" s="5">
        <v>200</v>
      </c>
      <c r="G749" s="5">
        <v>224</v>
      </c>
      <c r="H749" s="5">
        <v>40</v>
      </c>
      <c r="I749" s="6" t="s">
        <v>34</v>
      </c>
    </row>
    <row r="750" spans="1:9" ht="18" customHeight="1" x14ac:dyDescent="0.2">
      <c r="A750" s="3">
        <v>2024</v>
      </c>
      <c r="B750" s="3" t="s">
        <v>32</v>
      </c>
      <c r="C750" s="3" t="s">
        <v>24</v>
      </c>
      <c r="D750" s="7" t="s">
        <v>31</v>
      </c>
      <c r="E750" s="8">
        <v>3</v>
      </c>
      <c r="F750" s="8">
        <v>4577.3</v>
      </c>
      <c r="G750" s="8">
        <v>5126.576</v>
      </c>
      <c r="H750" s="5">
        <v>915.46</v>
      </c>
      <c r="I750" s="6" t="s">
        <v>34</v>
      </c>
    </row>
    <row r="751" spans="1:9" ht="18" customHeight="1" x14ac:dyDescent="0.2">
      <c r="A751" s="3">
        <v>2024</v>
      </c>
      <c r="B751" s="3" t="s">
        <v>32</v>
      </c>
      <c r="C751" s="3" t="s">
        <v>30</v>
      </c>
      <c r="D751" s="7" t="s">
        <v>30</v>
      </c>
      <c r="E751" s="8">
        <v>2</v>
      </c>
      <c r="F751" s="8">
        <v>6600</v>
      </c>
      <c r="G751" s="8">
        <v>7392</v>
      </c>
      <c r="H751" s="5">
        <v>1320</v>
      </c>
      <c r="I751" s="6" t="s">
        <v>34</v>
      </c>
    </row>
    <row r="752" spans="1:9" ht="18" customHeight="1" x14ac:dyDescent="0.2">
      <c r="A752" s="3">
        <v>2024</v>
      </c>
      <c r="B752" s="3" t="s">
        <v>33</v>
      </c>
      <c r="C752" s="3" t="s">
        <v>11</v>
      </c>
      <c r="D752" s="4" t="s">
        <v>12</v>
      </c>
      <c r="E752" s="5">
        <v>3566</v>
      </c>
      <c r="F752" s="5">
        <v>4577.3</v>
      </c>
      <c r="G752" s="5">
        <v>5126.576</v>
      </c>
      <c r="H752" s="5">
        <v>915.46</v>
      </c>
      <c r="I752" s="6" t="s">
        <v>34</v>
      </c>
    </row>
    <row r="753" spans="1:9" ht="18" customHeight="1" x14ac:dyDescent="0.2">
      <c r="A753" s="3">
        <v>2024</v>
      </c>
      <c r="B753" s="3" t="s">
        <v>33</v>
      </c>
      <c r="C753" s="3" t="s">
        <v>11</v>
      </c>
      <c r="D753" s="4" t="s">
        <v>14</v>
      </c>
      <c r="E753" s="5">
        <v>2498</v>
      </c>
      <c r="F753" s="5">
        <v>8000</v>
      </c>
      <c r="G753" s="5">
        <v>8960</v>
      </c>
      <c r="H753" s="5">
        <v>1600</v>
      </c>
      <c r="I753" s="6" t="s">
        <v>34</v>
      </c>
    </row>
    <row r="754" spans="1:9" ht="18" customHeight="1" x14ac:dyDescent="0.2">
      <c r="A754" s="3">
        <v>2024</v>
      </c>
      <c r="B754" s="3" t="s">
        <v>33</v>
      </c>
      <c r="C754" s="3" t="s">
        <v>15</v>
      </c>
      <c r="D754" s="4" t="s">
        <v>16</v>
      </c>
      <c r="E754" s="5">
        <v>1245</v>
      </c>
      <c r="F754" s="5">
        <v>4577.2</v>
      </c>
      <c r="G754" s="5">
        <v>5126.4639999999999</v>
      </c>
      <c r="H754" s="5">
        <v>915.44</v>
      </c>
      <c r="I754" s="6" t="s">
        <v>34</v>
      </c>
    </row>
    <row r="755" spans="1:9" ht="18" customHeight="1" x14ac:dyDescent="0.2">
      <c r="A755" s="3">
        <v>2024</v>
      </c>
      <c r="B755" s="3" t="s">
        <v>33</v>
      </c>
      <c r="C755" s="3" t="s">
        <v>17</v>
      </c>
      <c r="D755" s="7" t="s">
        <v>18</v>
      </c>
      <c r="E755" s="8">
        <v>644</v>
      </c>
      <c r="F755" s="8">
        <v>5743.5</v>
      </c>
      <c r="G755" s="8">
        <v>6432.72</v>
      </c>
      <c r="H755" s="5">
        <v>1148.7</v>
      </c>
      <c r="I755" s="6" t="s">
        <v>13</v>
      </c>
    </row>
    <row r="756" spans="1:9" ht="18" customHeight="1" x14ac:dyDescent="0.2">
      <c r="A756" s="3">
        <v>2024</v>
      </c>
      <c r="B756" s="3" t="s">
        <v>33</v>
      </c>
      <c r="C756" s="3" t="s">
        <v>19</v>
      </c>
      <c r="D756" s="7" t="s">
        <v>20</v>
      </c>
      <c r="E756" s="8">
        <v>643</v>
      </c>
      <c r="F756" s="8">
        <v>7000</v>
      </c>
      <c r="G756" s="8">
        <v>7840</v>
      </c>
      <c r="H756" s="5">
        <v>1400</v>
      </c>
      <c r="I756" s="6" t="s">
        <v>13</v>
      </c>
    </row>
    <row r="757" spans="1:9" ht="18" customHeight="1" x14ac:dyDescent="0.2">
      <c r="A757" s="3">
        <v>2024</v>
      </c>
      <c r="B757" s="3" t="s">
        <v>33</v>
      </c>
      <c r="C757" s="3" t="s">
        <v>17</v>
      </c>
      <c r="D757" s="7" t="s">
        <v>21</v>
      </c>
      <c r="E757" s="8">
        <v>455</v>
      </c>
      <c r="F757" s="8">
        <v>4578.6000000000004</v>
      </c>
      <c r="G757" s="8">
        <v>5128.0320000000002</v>
      </c>
      <c r="H757" s="5">
        <v>915.72000000000014</v>
      </c>
      <c r="I757" s="6" t="s">
        <v>13</v>
      </c>
    </row>
    <row r="758" spans="1:9" ht="18" customHeight="1" x14ac:dyDescent="0.2">
      <c r="A758" s="3">
        <v>2024</v>
      </c>
      <c r="B758" s="3" t="s">
        <v>33</v>
      </c>
      <c r="C758" s="3" t="s">
        <v>19</v>
      </c>
      <c r="D758" s="7" t="s">
        <v>22</v>
      </c>
      <c r="E758" s="9">
        <v>345</v>
      </c>
      <c r="F758" s="9">
        <v>7000</v>
      </c>
      <c r="G758" s="9">
        <v>7840</v>
      </c>
      <c r="H758" s="5">
        <v>1400</v>
      </c>
      <c r="I758" s="6" t="s">
        <v>13</v>
      </c>
    </row>
    <row r="759" spans="1:9" ht="18" customHeight="1" x14ac:dyDescent="0.2">
      <c r="A759" s="3">
        <v>2024</v>
      </c>
      <c r="B759" s="3" t="s">
        <v>33</v>
      </c>
      <c r="C759" s="3" t="s">
        <v>15</v>
      </c>
      <c r="D759" s="4" t="s">
        <v>23</v>
      </c>
      <c r="E759" s="5">
        <v>122</v>
      </c>
      <c r="F759" s="5">
        <v>100</v>
      </c>
      <c r="G759" s="5">
        <v>112</v>
      </c>
      <c r="H759" s="5">
        <v>20</v>
      </c>
      <c r="I759" s="6" t="s">
        <v>13</v>
      </c>
    </row>
    <row r="760" spans="1:9" ht="18" customHeight="1" x14ac:dyDescent="0.2">
      <c r="A760" s="3">
        <v>2024</v>
      </c>
      <c r="B760" s="3" t="s">
        <v>33</v>
      </c>
      <c r="C760" s="3" t="s">
        <v>24</v>
      </c>
      <c r="D760" s="7" t="s">
        <v>25</v>
      </c>
      <c r="E760" s="8">
        <v>78</v>
      </c>
      <c r="F760" s="8">
        <v>4577.2</v>
      </c>
      <c r="G760" s="8">
        <v>5126.4639999999999</v>
      </c>
      <c r="H760" s="5">
        <v>915.44</v>
      </c>
      <c r="I760" s="6" t="s">
        <v>13</v>
      </c>
    </row>
    <row r="761" spans="1:9" ht="18" customHeight="1" x14ac:dyDescent="0.2">
      <c r="A761" s="3">
        <v>2024</v>
      </c>
      <c r="B761" s="3" t="s">
        <v>33</v>
      </c>
      <c r="C761" s="3" t="s">
        <v>24</v>
      </c>
      <c r="D761" s="7" t="s">
        <v>26</v>
      </c>
      <c r="E761" s="8">
        <v>76</v>
      </c>
      <c r="F761" s="8">
        <v>4576.8999999999996</v>
      </c>
      <c r="G761" s="8">
        <v>5126.1279999999997</v>
      </c>
      <c r="H761" s="5">
        <v>915.38</v>
      </c>
      <c r="I761" s="6" t="s">
        <v>13</v>
      </c>
    </row>
    <row r="762" spans="1:9" ht="18" customHeight="1" x14ac:dyDescent="0.2">
      <c r="A762" s="3">
        <v>2024</v>
      </c>
      <c r="B762" s="3" t="s">
        <v>33</v>
      </c>
      <c r="C762" s="3" t="s">
        <v>24</v>
      </c>
      <c r="D762" s="7" t="s">
        <v>27</v>
      </c>
      <c r="E762" s="8">
        <v>46</v>
      </c>
      <c r="F762" s="8">
        <v>200</v>
      </c>
      <c r="G762" s="8">
        <v>224</v>
      </c>
      <c r="H762" s="5">
        <v>40</v>
      </c>
      <c r="I762" s="6" t="s">
        <v>13</v>
      </c>
    </row>
    <row r="763" spans="1:9" ht="18" customHeight="1" x14ac:dyDescent="0.2">
      <c r="A763" s="3">
        <v>2024</v>
      </c>
      <c r="B763" s="3" t="s">
        <v>33</v>
      </c>
      <c r="C763" s="3" t="s">
        <v>24</v>
      </c>
      <c r="D763" s="7" t="s">
        <v>28</v>
      </c>
      <c r="E763" s="8">
        <v>34</v>
      </c>
      <c r="F763" s="8">
        <v>4576.8</v>
      </c>
      <c r="G763" s="8">
        <v>5126.0160000000005</v>
      </c>
      <c r="H763" s="5">
        <v>915.36000000000013</v>
      </c>
      <c r="I763" s="6" t="s">
        <v>13</v>
      </c>
    </row>
    <row r="764" spans="1:9" ht="18" customHeight="1" x14ac:dyDescent="0.2">
      <c r="A764" s="3">
        <v>2024</v>
      </c>
      <c r="B764" s="3" t="s">
        <v>33</v>
      </c>
      <c r="C764" s="3" t="s">
        <v>15</v>
      </c>
      <c r="D764" s="4" t="s">
        <v>29</v>
      </c>
      <c r="E764" s="5">
        <v>7</v>
      </c>
      <c r="F764" s="5">
        <v>200</v>
      </c>
      <c r="G764" s="5">
        <v>224</v>
      </c>
      <c r="H764" s="5">
        <v>40</v>
      </c>
      <c r="I764" s="6" t="s">
        <v>13</v>
      </c>
    </row>
    <row r="765" spans="1:9" ht="18" customHeight="1" x14ac:dyDescent="0.2">
      <c r="A765" s="3">
        <v>2024</v>
      </c>
      <c r="B765" s="3" t="s">
        <v>33</v>
      </c>
      <c r="C765" s="3" t="s">
        <v>24</v>
      </c>
      <c r="D765" s="7" t="s">
        <v>31</v>
      </c>
      <c r="E765" s="8">
        <v>3</v>
      </c>
      <c r="F765" s="8">
        <v>4577.3</v>
      </c>
      <c r="G765" s="8">
        <v>5126.576</v>
      </c>
      <c r="H765" s="5">
        <v>915.46</v>
      </c>
      <c r="I765" s="6" t="s">
        <v>13</v>
      </c>
    </row>
    <row r="766" spans="1:9" ht="18" customHeight="1" x14ac:dyDescent="0.2">
      <c r="A766" s="3">
        <v>2024</v>
      </c>
      <c r="B766" s="3" t="s">
        <v>33</v>
      </c>
      <c r="C766" s="3" t="s">
        <v>30</v>
      </c>
      <c r="D766" s="7" t="s">
        <v>30</v>
      </c>
      <c r="E766" s="8">
        <v>2</v>
      </c>
      <c r="F766" s="8">
        <v>6600</v>
      </c>
      <c r="G766" s="8">
        <v>7392</v>
      </c>
      <c r="H766" s="5">
        <v>1320</v>
      </c>
      <c r="I766" s="6" t="s">
        <v>13</v>
      </c>
    </row>
    <row r="767" spans="1:9" ht="18" customHeight="1" x14ac:dyDescent="0.2">
      <c r="A767" s="3">
        <v>2024</v>
      </c>
      <c r="B767" s="3" t="s">
        <v>35</v>
      </c>
      <c r="C767" s="3" t="s">
        <v>11</v>
      </c>
      <c r="D767" s="4" t="s">
        <v>12</v>
      </c>
      <c r="E767" s="5">
        <v>3566</v>
      </c>
      <c r="F767" s="5">
        <v>4577.3</v>
      </c>
      <c r="G767" s="5">
        <v>5126.576</v>
      </c>
      <c r="H767" s="5">
        <v>915.46</v>
      </c>
      <c r="I767" s="6" t="s">
        <v>13</v>
      </c>
    </row>
    <row r="768" spans="1:9" ht="18" customHeight="1" x14ac:dyDescent="0.2">
      <c r="A768" s="3">
        <v>2024</v>
      </c>
      <c r="B768" s="3" t="s">
        <v>35</v>
      </c>
      <c r="C768" s="3" t="s">
        <v>11</v>
      </c>
      <c r="D768" s="4" t="s">
        <v>14</v>
      </c>
      <c r="E768" s="5">
        <v>2498</v>
      </c>
      <c r="F768" s="5">
        <v>8000</v>
      </c>
      <c r="G768" s="5">
        <v>8960</v>
      </c>
      <c r="H768" s="5">
        <v>1600</v>
      </c>
      <c r="I768" s="6" t="s">
        <v>13</v>
      </c>
    </row>
    <row r="769" spans="1:9" ht="18" customHeight="1" x14ac:dyDescent="0.2">
      <c r="A769" s="3">
        <v>2024</v>
      </c>
      <c r="B769" s="3" t="s">
        <v>35</v>
      </c>
      <c r="C769" s="3" t="s">
        <v>15</v>
      </c>
      <c r="D769" s="4" t="s">
        <v>16</v>
      </c>
      <c r="E769" s="5">
        <v>1245</v>
      </c>
      <c r="F769" s="5">
        <v>4577.2</v>
      </c>
      <c r="G769" s="5">
        <v>5126.4639999999999</v>
      </c>
      <c r="H769" s="5">
        <v>915.44</v>
      </c>
      <c r="I769" s="6" t="s">
        <v>13</v>
      </c>
    </row>
    <row r="770" spans="1:9" ht="18" customHeight="1" x14ac:dyDescent="0.2">
      <c r="A770" s="3">
        <v>2024</v>
      </c>
      <c r="B770" s="3" t="s">
        <v>35</v>
      </c>
      <c r="C770" s="3" t="s">
        <v>17</v>
      </c>
      <c r="D770" s="7" t="s">
        <v>18</v>
      </c>
      <c r="E770" s="8">
        <v>644</v>
      </c>
      <c r="F770" s="8">
        <v>5743.5</v>
      </c>
      <c r="G770" s="8">
        <v>6432.72</v>
      </c>
      <c r="H770" s="5">
        <v>1148.7</v>
      </c>
      <c r="I770" s="6" t="s">
        <v>13</v>
      </c>
    </row>
    <row r="771" spans="1:9" ht="18" customHeight="1" x14ac:dyDescent="0.2">
      <c r="A771" s="3">
        <v>2024</v>
      </c>
      <c r="B771" s="3" t="s">
        <v>35</v>
      </c>
      <c r="C771" s="3" t="s">
        <v>19</v>
      </c>
      <c r="D771" s="7" t="s">
        <v>20</v>
      </c>
      <c r="E771" s="8">
        <v>643</v>
      </c>
      <c r="F771" s="8">
        <v>7000</v>
      </c>
      <c r="G771" s="8">
        <v>7840</v>
      </c>
      <c r="H771" s="5">
        <v>1400</v>
      </c>
      <c r="I771" s="6" t="s">
        <v>13</v>
      </c>
    </row>
    <row r="772" spans="1:9" ht="18" customHeight="1" x14ac:dyDescent="0.2">
      <c r="A772" s="3">
        <v>2024</v>
      </c>
      <c r="B772" s="3" t="s">
        <v>35</v>
      </c>
      <c r="C772" s="3" t="s">
        <v>17</v>
      </c>
      <c r="D772" s="7" t="s">
        <v>21</v>
      </c>
      <c r="E772" s="8">
        <v>455</v>
      </c>
      <c r="F772" s="8">
        <v>4578.6000000000004</v>
      </c>
      <c r="G772" s="8">
        <v>5128.0320000000002</v>
      </c>
      <c r="H772" s="5">
        <v>915.72000000000014</v>
      </c>
      <c r="I772" s="6" t="s">
        <v>13</v>
      </c>
    </row>
    <row r="773" spans="1:9" ht="18" customHeight="1" x14ac:dyDescent="0.2">
      <c r="A773" s="3">
        <v>2024</v>
      </c>
      <c r="B773" s="3" t="s">
        <v>35</v>
      </c>
      <c r="C773" s="3" t="s">
        <v>19</v>
      </c>
      <c r="D773" s="7" t="s">
        <v>22</v>
      </c>
      <c r="E773" s="9">
        <v>345</v>
      </c>
      <c r="F773" s="9">
        <v>7000</v>
      </c>
      <c r="G773" s="9">
        <v>7840</v>
      </c>
      <c r="H773" s="5">
        <v>1400</v>
      </c>
      <c r="I773" s="6" t="s">
        <v>13</v>
      </c>
    </row>
    <row r="774" spans="1:9" ht="18" customHeight="1" x14ac:dyDescent="0.2">
      <c r="A774" s="3">
        <v>2024</v>
      </c>
      <c r="B774" s="3" t="s">
        <v>35</v>
      </c>
      <c r="C774" s="3" t="s">
        <v>15</v>
      </c>
      <c r="D774" s="4" t="s">
        <v>23</v>
      </c>
      <c r="E774" s="5">
        <v>122</v>
      </c>
      <c r="F774" s="5">
        <v>100</v>
      </c>
      <c r="G774" s="5">
        <v>112</v>
      </c>
      <c r="H774" s="5">
        <v>20</v>
      </c>
      <c r="I774" s="6" t="s">
        <v>13</v>
      </c>
    </row>
    <row r="775" spans="1:9" ht="18" customHeight="1" x14ac:dyDescent="0.2">
      <c r="A775" s="3">
        <v>2024</v>
      </c>
      <c r="B775" s="3" t="s">
        <v>35</v>
      </c>
      <c r="C775" s="3" t="s">
        <v>24</v>
      </c>
      <c r="D775" s="7" t="s">
        <v>25</v>
      </c>
      <c r="E775" s="8">
        <v>78</v>
      </c>
      <c r="F775" s="8">
        <v>4577.2</v>
      </c>
      <c r="G775" s="8">
        <v>5126.4639999999999</v>
      </c>
      <c r="H775" s="5">
        <v>915.44</v>
      </c>
      <c r="I775" s="6" t="s">
        <v>13</v>
      </c>
    </row>
    <row r="776" spans="1:9" ht="18" customHeight="1" x14ac:dyDescent="0.2">
      <c r="A776" s="3">
        <v>2024</v>
      </c>
      <c r="B776" s="3" t="s">
        <v>35</v>
      </c>
      <c r="C776" s="3" t="s">
        <v>24</v>
      </c>
      <c r="D776" s="7" t="s">
        <v>26</v>
      </c>
      <c r="E776" s="8">
        <v>76</v>
      </c>
      <c r="F776" s="8">
        <v>4576.8999999999996</v>
      </c>
      <c r="G776" s="8">
        <v>5126.1279999999997</v>
      </c>
      <c r="H776" s="5">
        <v>915.38</v>
      </c>
      <c r="I776" s="6" t="s">
        <v>13</v>
      </c>
    </row>
    <row r="777" spans="1:9" ht="18" customHeight="1" x14ac:dyDescent="0.2">
      <c r="A777" s="3">
        <v>2024</v>
      </c>
      <c r="B777" s="3" t="s">
        <v>35</v>
      </c>
      <c r="C777" s="3" t="s">
        <v>24</v>
      </c>
      <c r="D777" s="7" t="s">
        <v>27</v>
      </c>
      <c r="E777" s="8">
        <v>46</v>
      </c>
      <c r="F777" s="8">
        <v>200</v>
      </c>
      <c r="G777" s="8">
        <v>224</v>
      </c>
      <c r="H777" s="5">
        <v>40</v>
      </c>
      <c r="I777" s="6" t="s">
        <v>13</v>
      </c>
    </row>
    <row r="778" spans="1:9" ht="18" customHeight="1" x14ac:dyDescent="0.2">
      <c r="A778" s="3">
        <v>2024</v>
      </c>
      <c r="B778" s="3" t="s">
        <v>35</v>
      </c>
      <c r="C778" s="3" t="s">
        <v>24</v>
      </c>
      <c r="D778" s="7" t="s">
        <v>28</v>
      </c>
      <c r="E778" s="8">
        <v>34</v>
      </c>
      <c r="F778" s="8">
        <v>4576.8</v>
      </c>
      <c r="G778" s="8">
        <v>5126.0160000000005</v>
      </c>
      <c r="H778" s="5">
        <v>915.36000000000013</v>
      </c>
      <c r="I778" s="6" t="s">
        <v>13</v>
      </c>
    </row>
    <row r="779" spans="1:9" ht="18" customHeight="1" x14ac:dyDescent="0.2">
      <c r="A779" s="3">
        <v>2024</v>
      </c>
      <c r="B779" s="3" t="s">
        <v>35</v>
      </c>
      <c r="C779" s="3" t="s">
        <v>15</v>
      </c>
      <c r="D779" s="4" t="s">
        <v>29</v>
      </c>
      <c r="E779" s="5">
        <v>7</v>
      </c>
      <c r="F779" s="5">
        <v>200</v>
      </c>
      <c r="G779" s="5">
        <v>224</v>
      </c>
      <c r="H779" s="5">
        <v>40</v>
      </c>
      <c r="I779" s="6" t="s">
        <v>13</v>
      </c>
    </row>
    <row r="780" spans="1:9" ht="18" customHeight="1" x14ac:dyDescent="0.2">
      <c r="A780" s="3">
        <v>2024</v>
      </c>
      <c r="B780" s="3" t="s">
        <v>35</v>
      </c>
      <c r="C780" s="3" t="s">
        <v>24</v>
      </c>
      <c r="D780" s="7" t="s">
        <v>31</v>
      </c>
      <c r="E780" s="8">
        <v>3</v>
      </c>
      <c r="F780" s="8">
        <v>4577.3</v>
      </c>
      <c r="G780" s="8">
        <v>5126.576</v>
      </c>
      <c r="H780" s="5">
        <v>915.46</v>
      </c>
      <c r="I780" s="6" t="s">
        <v>13</v>
      </c>
    </row>
    <row r="781" spans="1:9" ht="18" customHeight="1" x14ac:dyDescent="0.2">
      <c r="A781" s="3">
        <v>2024</v>
      </c>
      <c r="B781" s="3" t="s">
        <v>35</v>
      </c>
      <c r="C781" s="3" t="s">
        <v>30</v>
      </c>
      <c r="D781" s="7" t="s">
        <v>30</v>
      </c>
      <c r="E781" s="8">
        <v>2</v>
      </c>
      <c r="F781" s="8">
        <v>6600</v>
      </c>
      <c r="G781" s="8">
        <v>7392</v>
      </c>
      <c r="H781" s="5">
        <v>1320</v>
      </c>
      <c r="I781" s="6" t="s">
        <v>13</v>
      </c>
    </row>
    <row r="782" spans="1:9" ht="18" customHeight="1" x14ac:dyDescent="0.2">
      <c r="A782" s="3">
        <v>2024</v>
      </c>
      <c r="B782" s="3" t="s">
        <v>36</v>
      </c>
      <c r="C782" s="3" t="s">
        <v>11</v>
      </c>
      <c r="D782" s="4" t="s">
        <v>12</v>
      </c>
      <c r="E782" s="5">
        <v>3566</v>
      </c>
      <c r="F782" s="5">
        <v>4577.3</v>
      </c>
      <c r="G782" s="5">
        <v>5126.576</v>
      </c>
      <c r="H782" s="5">
        <v>915.46</v>
      </c>
      <c r="I782" s="6" t="s">
        <v>13</v>
      </c>
    </row>
    <row r="783" spans="1:9" ht="18" customHeight="1" x14ac:dyDescent="0.2">
      <c r="A783" s="3">
        <v>2024</v>
      </c>
      <c r="B783" s="3" t="s">
        <v>36</v>
      </c>
      <c r="C783" s="3" t="s">
        <v>11</v>
      </c>
      <c r="D783" s="4" t="s">
        <v>14</v>
      </c>
      <c r="E783" s="5">
        <v>2498</v>
      </c>
      <c r="F783" s="5">
        <v>8000</v>
      </c>
      <c r="G783" s="5">
        <v>8960</v>
      </c>
      <c r="H783" s="5">
        <v>1600</v>
      </c>
      <c r="I783" s="6" t="s">
        <v>13</v>
      </c>
    </row>
    <row r="784" spans="1:9" ht="18" customHeight="1" x14ac:dyDescent="0.2">
      <c r="A784" s="3">
        <v>2024</v>
      </c>
      <c r="B784" s="3" t="s">
        <v>36</v>
      </c>
      <c r="C784" s="3" t="s">
        <v>15</v>
      </c>
      <c r="D784" s="4" t="s">
        <v>16</v>
      </c>
      <c r="E784" s="5">
        <v>1245</v>
      </c>
      <c r="F784" s="5">
        <v>4577.2</v>
      </c>
      <c r="G784" s="5">
        <v>5126.4639999999999</v>
      </c>
      <c r="H784" s="5">
        <v>915.44</v>
      </c>
      <c r="I784" s="6" t="s">
        <v>13</v>
      </c>
    </row>
    <row r="785" spans="1:9" ht="18" customHeight="1" x14ac:dyDescent="0.2">
      <c r="A785" s="3">
        <v>2024</v>
      </c>
      <c r="B785" s="3" t="s">
        <v>36</v>
      </c>
      <c r="C785" s="3" t="s">
        <v>17</v>
      </c>
      <c r="D785" s="7" t="s">
        <v>18</v>
      </c>
      <c r="E785" s="8">
        <v>644</v>
      </c>
      <c r="F785" s="8">
        <v>5743.5</v>
      </c>
      <c r="G785" s="8">
        <v>6432.72</v>
      </c>
      <c r="H785" s="5">
        <v>1148.7</v>
      </c>
      <c r="I785" s="6" t="s">
        <v>13</v>
      </c>
    </row>
    <row r="786" spans="1:9" ht="18" customHeight="1" x14ac:dyDescent="0.2">
      <c r="A786" s="3">
        <v>2024</v>
      </c>
      <c r="B786" s="3" t="s">
        <v>36</v>
      </c>
      <c r="C786" s="3" t="s">
        <v>19</v>
      </c>
      <c r="D786" s="7" t="s">
        <v>20</v>
      </c>
      <c r="E786" s="8">
        <v>643</v>
      </c>
      <c r="F786" s="8">
        <v>7000</v>
      </c>
      <c r="G786" s="8">
        <v>7840</v>
      </c>
      <c r="H786" s="5">
        <v>1400</v>
      </c>
      <c r="I786" s="6" t="s">
        <v>13</v>
      </c>
    </row>
    <row r="787" spans="1:9" ht="18" customHeight="1" x14ac:dyDescent="0.2">
      <c r="A787" s="3">
        <v>2024</v>
      </c>
      <c r="B787" s="3" t="s">
        <v>36</v>
      </c>
      <c r="C787" s="3" t="s">
        <v>17</v>
      </c>
      <c r="D787" s="7" t="s">
        <v>21</v>
      </c>
      <c r="E787" s="8">
        <v>455</v>
      </c>
      <c r="F787" s="8">
        <v>4578.6000000000004</v>
      </c>
      <c r="G787" s="8">
        <v>5128.0320000000002</v>
      </c>
      <c r="H787" s="5">
        <v>915.72000000000014</v>
      </c>
      <c r="I787" s="6" t="s">
        <v>13</v>
      </c>
    </row>
    <row r="788" spans="1:9" ht="18" customHeight="1" x14ac:dyDescent="0.2">
      <c r="A788" s="3">
        <v>2024</v>
      </c>
      <c r="B788" s="3" t="s">
        <v>36</v>
      </c>
      <c r="C788" s="3" t="s">
        <v>19</v>
      </c>
      <c r="D788" s="7" t="s">
        <v>22</v>
      </c>
      <c r="E788" s="9">
        <v>345</v>
      </c>
      <c r="F788" s="9">
        <v>7000</v>
      </c>
      <c r="G788" s="9">
        <v>7840</v>
      </c>
      <c r="H788" s="5">
        <v>1400</v>
      </c>
      <c r="I788" s="6" t="s">
        <v>13</v>
      </c>
    </row>
    <row r="789" spans="1:9" ht="18" customHeight="1" x14ac:dyDescent="0.2">
      <c r="A789" s="3">
        <v>2024</v>
      </c>
      <c r="B789" s="3" t="s">
        <v>36</v>
      </c>
      <c r="C789" s="3" t="s">
        <v>15</v>
      </c>
      <c r="D789" s="4" t="s">
        <v>23</v>
      </c>
      <c r="E789" s="5">
        <v>122</v>
      </c>
      <c r="F789" s="5">
        <v>100</v>
      </c>
      <c r="G789" s="5">
        <v>112</v>
      </c>
      <c r="H789" s="5">
        <v>20</v>
      </c>
      <c r="I789" s="6" t="s">
        <v>13</v>
      </c>
    </row>
    <row r="790" spans="1:9" ht="18" customHeight="1" x14ac:dyDescent="0.2">
      <c r="A790" s="3">
        <v>2024</v>
      </c>
      <c r="B790" s="3" t="s">
        <v>36</v>
      </c>
      <c r="C790" s="3" t="s">
        <v>24</v>
      </c>
      <c r="D790" s="7" t="s">
        <v>25</v>
      </c>
      <c r="E790" s="8">
        <v>78</v>
      </c>
      <c r="F790" s="8">
        <v>4577.2</v>
      </c>
      <c r="G790" s="8">
        <v>5126.4639999999999</v>
      </c>
      <c r="H790" s="5">
        <v>915.44</v>
      </c>
      <c r="I790" s="6" t="s">
        <v>13</v>
      </c>
    </row>
    <row r="791" spans="1:9" ht="18" customHeight="1" x14ac:dyDescent="0.2">
      <c r="A791" s="3">
        <v>2024</v>
      </c>
      <c r="B791" s="3" t="s">
        <v>36</v>
      </c>
      <c r="C791" s="3" t="s">
        <v>24</v>
      </c>
      <c r="D791" s="7" t="s">
        <v>26</v>
      </c>
      <c r="E791" s="8">
        <v>76</v>
      </c>
      <c r="F791" s="8">
        <v>4576.8999999999996</v>
      </c>
      <c r="G791" s="8">
        <v>5126.1279999999997</v>
      </c>
      <c r="H791" s="5">
        <v>915.38</v>
      </c>
      <c r="I791" s="6" t="s">
        <v>13</v>
      </c>
    </row>
    <row r="792" spans="1:9" ht="18" customHeight="1" x14ac:dyDescent="0.2">
      <c r="A792" s="3">
        <v>2024</v>
      </c>
      <c r="B792" s="3" t="s">
        <v>36</v>
      </c>
      <c r="C792" s="3" t="s">
        <v>24</v>
      </c>
      <c r="D792" s="7" t="s">
        <v>27</v>
      </c>
      <c r="E792" s="8">
        <v>46</v>
      </c>
      <c r="F792" s="8">
        <v>200</v>
      </c>
      <c r="G792" s="8">
        <v>224</v>
      </c>
      <c r="H792" s="5">
        <v>40</v>
      </c>
      <c r="I792" s="6" t="s">
        <v>13</v>
      </c>
    </row>
    <row r="793" spans="1:9" ht="18" customHeight="1" x14ac:dyDescent="0.2">
      <c r="A793" s="3">
        <v>2024</v>
      </c>
      <c r="B793" s="3" t="s">
        <v>36</v>
      </c>
      <c r="C793" s="3" t="s">
        <v>24</v>
      </c>
      <c r="D793" s="7" t="s">
        <v>28</v>
      </c>
      <c r="E793" s="8">
        <v>34</v>
      </c>
      <c r="F793" s="8">
        <v>4576.8</v>
      </c>
      <c r="G793" s="8">
        <v>5126.0160000000005</v>
      </c>
      <c r="H793" s="5">
        <v>915.36000000000013</v>
      </c>
      <c r="I793" s="6" t="s">
        <v>13</v>
      </c>
    </row>
    <row r="794" spans="1:9" ht="18" customHeight="1" x14ac:dyDescent="0.2">
      <c r="A794" s="3">
        <v>2024</v>
      </c>
      <c r="B794" s="3" t="s">
        <v>36</v>
      </c>
      <c r="C794" s="3" t="s">
        <v>15</v>
      </c>
      <c r="D794" s="4" t="s">
        <v>29</v>
      </c>
      <c r="E794" s="5">
        <v>7</v>
      </c>
      <c r="F794" s="5">
        <v>200</v>
      </c>
      <c r="G794" s="5">
        <v>224</v>
      </c>
      <c r="H794" s="5">
        <v>40</v>
      </c>
      <c r="I794" s="6" t="s">
        <v>13</v>
      </c>
    </row>
    <row r="795" spans="1:9" ht="18" customHeight="1" x14ac:dyDescent="0.2">
      <c r="A795" s="3">
        <v>2024</v>
      </c>
      <c r="B795" s="3" t="s">
        <v>36</v>
      </c>
      <c r="C795" s="3" t="s">
        <v>24</v>
      </c>
      <c r="D795" s="7" t="s">
        <v>31</v>
      </c>
      <c r="E795" s="8">
        <v>3</v>
      </c>
      <c r="F795" s="8">
        <v>4577.3</v>
      </c>
      <c r="G795" s="8">
        <v>5126.576</v>
      </c>
      <c r="H795" s="5">
        <v>915.46</v>
      </c>
      <c r="I795" s="6" t="s">
        <v>13</v>
      </c>
    </row>
    <row r="796" spans="1:9" ht="18" customHeight="1" x14ac:dyDescent="0.2">
      <c r="A796" s="3">
        <v>2024</v>
      </c>
      <c r="B796" s="3" t="s">
        <v>36</v>
      </c>
      <c r="C796" s="3" t="s">
        <v>30</v>
      </c>
      <c r="D796" s="7" t="s">
        <v>30</v>
      </c>
      <c r="E796" s="8">
        <v>2</v>
      </c>
      <c r="F796" s="8">
        <v>6600</v>
      </c>
      <c r="G796" s="8">
        <v>7392</v>
      </c>
      <c r="H796" s="5">
        <v>1320</v>
      </c>
      <c r="I796" s="6" t="s">
        <v>34</v>
      </c>
    </row>
    <row r="797" spans="1:9" ht="18" customHeight="1" x14ac:dyDescent="0.2">
      <c r="A797" s="3">
        <v>2024</v>
      </c>
      <c r="B797" s="3" t="s">
        <v>37</v>
      </c>
      <c r="C797" s="3" t="s">
        <v>11</v>
      </c>
      <c r="D797" s="4" t="s">
        <v>12</v>
      </c>
      <c r="E797" s="5">
        <v>3566</v>
      </c>
      <c r="F797" s="5">
        <v>4577.3</v>
      </c>
      <c r="G797" s="5">
        <v>5126.576</v>
      </c>
      <c r="H797" s="5">
        <v>915.46</v>
      </c>
      <c r="I797" s="6" t="s">
        <v>34</v>
      </c>
    </row>
    <row r="798" spans="1:9" ht="18" customHeight="1" x14ac:dyDescent="0.2">
      <c r="A798" s="3">
        <v>2024</v>
      </c>
      <c r="B798" s="3" t="s">
        <v>37</v>
      </c>
      <c r="C798" s="3" t="s">
        <v>11</v>
      </c>
      <c r="D798" s="4" t="s">
        <v>14</v>
      </c>
      <c r="E798" s="5">
        <v>2498</v>
      </c>
      <c r="F798" s="5">
        <v>8000</v>
      </c>
      <c r="G798" s="5">
        <v>8960</v>
      </c>
      <c r="H798" s="5">
        <v>1600</v>
      </c>
      <c r="I798" s="6" t="s">
        <v>34</v>
      </c>
    </row>
    <row r="799" spans="1:9" ht="18" customHeight="1" x14ac:dyDescent="0.2">
      <c r="A799" s="3">
        <v>2024</v>
      </c>
      <c r="B799" s="3" t="s">
        <v>37</v>
      </c>
      <c r="C799" s="3" t="s">
        <v>15</v>
      </c>
      <c r="D799" s="4" t="s">
        <v>16</v>
      </c>
      <c r="E799" s="5">
        <v>1245</v>
      </c>
      <c r="F799" s="5">
        <v>4577.2</v>
      </c>
      <c r="G799" s="5">
        <v>5126.4639999999999</v>
      </c>
      <c r="H799" s="5">
        <v>915.44</v>
      </c>
      <c r="I799" s="6" t="s">
        <v>34</v>
      </c>
    </row>
    <row r="800" spans="1:9" ht="18" customHeight="1" x14ac:dyDescent="0.2">
      <c r="A800" s="3">
        <v>2024</v>
      </c>
      <c r="B800" s="3" t="s">
        <v>37</v>
      </c>
      <c r="C800" s="3" t="s">
        <v>17</v>
      </c>
      <c r="D800" s="7" t="s">
        <v>18</v>
      </c>
      <c r="E800" s="8">
        <v>644</v>
      </c>
      <c r="F800" s="8">
        <v>5743.5</v>
      </c>
      <c r="G800" s="8">
        <v>6432.72</v>
      </c>
      <c r="H800" s="5">
        <v>1148.7</v>
      </c>
      <c r="I800" s="6" t="s">
        <v>34</v>
      </c>
    </row>
    <row r="801" spans="1:9" ht="18" customHeight="1" x14ac:dyDescent="0.2">
      <c r="A801" s="3">
        <v>2024</v>
      </c>
      <c r="B801" s="3" t="s">
        <v>37</v>
      </c>
      <c r="C801" s="3" t="s">
        <v>19</v>
      </c>
      <c r="D801" s="7" t="s">
        <v>20</v>
      </c>
      <c r="E801" s="8">
        <v>643</v>
      </c>
      <c r="F801" s="8">
        <v>7000</v>
      </c>
      <c r="G801" s="8">
        <v>7840</v>
      </c>
      <c r="H801" s="5">
        <v>1400</v>
      </c>
      <c r="I801" s="6" t="s">
        <v>34</v>
      </c>
    </row>
    <row r="802" spans="1:9" ht="18" customHeight="1" x14ac:dyDescent="0.2">
      <c r="A802" s="3">
        <v>2024</v>
      </c>
      <c r="B802" s="3" t="s">
        <v>37</v>
      </c>
      <c r="C802" s="3" t="s">
        <v>17</v>
      </c>
      <c r="D802" s="7" t="s">
        <v>21</v>
      </c>
      <c r="E802" s="8">
        <v>455</v>
      </c>
      <c r="F802" s="8">
        <v>4578.6000000000004</v>
      </c>
      <c r="G802" s="8">
        <v>5128.0320000000002</v>
      </c>
      <c r="H802" s="5">
        <v>915.72000000000014</v>
      </c>
      <c r="I802" s="6" t="s">
        <v>34</v>
      </c>
    </row>
    <row r="803" spans="1:9" ht="18" customHeight="1" x14ac:dyDescent="0.2">
      <c r="A803" s="3">
        <v>2024</v>
      </c>
      <c r="B803" s="3" t="s">
        <v>37</v>
      </c>
      <c r="C803" s="3" t="s">
        <v>19</v>
      </c>
      <c r="D803" s="7" t="s">
        <v>22</v>
      </c>
      <c r="E803" s="9">
        <v>345</v>
      </c>
      <c r="F803" s="9">
        <v>7000</v>
      </c>
      <c r="G803" s="9">
        <v>7840</v>
      </c>
      <c r="H803" s="5">
        <v>1400</v>
      </c>
      <c r="I803" s="6" t="s">
        <v>34</v>
      </c>
    </row>
    <row r="804" spans="1:9" ht="18" customHeight="1" x14ac:dyDescent="0.2">
      <c r="A804" s="3">
        <v>2024</v>
      </c>
      <c r="B804" s="3" t="s">
        <v>37</v>
      </c>
      <c r="C804" s="3" t="s">
        <v>15</v>
      </c>
      <c r="D804" s="4" t="s">
        <v>23</v>
      </c>
      <c r="E804" s="5">
        <v>122</v>
      </c>
      <c r="F804" s="5">
        <v>100</v>
      </c>
      <c r="G804" s="5">
        <v>112</v>
      </c>
      <c r="H804" s="5">
        <v>20</v>
      </c>
      <c r="I804" s="6" t="s">
        <v>34</v>
      </c>
    </row>
    <row r="805" spans="1:9" ht="18" customHeight="1" x14ac:dyDescent="0.2">
      <c r="A805" s="3">
        <v>2024</v>
      </c>
      <c r="B805" s="3" t="s">
        <v>37</v>
      </c>
      <c r="C805" s="3" t="s">
        <v>24</v>
      </c>
      <c r="D805" s="7" t="s">
        <v>25</v>
      </c>
      <c r="E805" s="8">
        <v>78</v>
      </c>
      <c r="F805" s="8">
        <v>4577.2</v>
      </c>
      <c r="G805" s="8">
        <v>5126.4639999999999</v>
      </c>
      <c r="H805" s="5">
        <v>915.44</v>
      </c>
      <c r="I805" s="6" t="s">
        <v>34</v>
      </c>
    </row>
    <row r="806" spans="1:9" ht="18" customHeight="1" x14ac:dyDescent="0.2">
      <c r="A806" s="3">
        <v>2024</v>
      </c>
      <c r="B806" s="3" t="s">
        <v>37</v>
      </c>
      <c r="C806" s="3" t="s">
        <v>24</v>
      </c>
      <c r="D806" s="7" t="s">
        <v>26</v>
      </c>
      <c r="E806" s="8">
        <v>76</v>
      </c>
      <c r="F806" s="8">
        <v>4576.8999999999996</v>
      </c>
      <c r="G806" s="8">
        <v>5126.1279999999997</v>
      </c>
      <c r="H806" s="5">
        <v>915.38</v>
      </c>
      <c r="I806" s="6" t="s">
        <v>34</v>
      </c>
    </row>
    <row r="807" spans="1:9" ht="18" customHeight="1" x14ac:dyDescent="0.2">
      <c r="A807" s="3">
        <v>2024</v>
      </c>
      <c r="B807" s="3" t="s">
        <v>37</v>
      </c>
      <c r="C807" s="3" t="s">
        <v>24</v>
      </c>
      <c r="D807" s="7" t="s">
        <v>27</v>
      </c>
      <c r="E807" s="8">
        <v>46</v>
      </c>
      <c r="F807" s="8">
        <v>200</v>
      </c>
      <c r="G807" s="8">
        <v>224</v>
      </c>
      <c r="H807" s="5">
        <v>40</v>
      </c>
      <c r="I807" s="6" t="s">
        <v>34</v>
      </c>
    </row>
    <row r="808" spans="1:9" ht="18" customHeight="1" x14ac:dyDescent="0.2">
      <c r="A808" s="3">
        <v>2024</v>
      </c>
      <c r="B808" s="3" t="s">
        <v>37</v>
      </c>
      <c r="C808" s="3" t="s">
        <v>24</v>
      </c>
      <c r="D808" s="7" t="s">
        <v>28</v>
      </c>
      <c r="E808" s="8">
        <v>34</v>
      </c>
      <c r="F808" s="8">
        <v>4576.8</v>
      </c>
      <c r="G808" s="8">
        <v>5126.0160000000005</v>
      </c>
      <c r="H808" s="5">
        <v>915.36000000000013</v>
      </c>
      <c r="I808" s="6" t="s">
        <v>34</v>
      </c>
    </row>
    <row r="809" spans="1:9" ht="18" customHeight="1" x14ac:dyDescent="0.2">
      <c r="A809" s="3">
        <v>2024</v>
      </c>
      <c r="B809" s="3" t="s">
        <v>37</v>
      </c>
      <c r="C809" s="3" t="s">
        <v>15</v>
      </c>
      <c r="D809" s="4" t="s">
        <v>29</v>
      </c>
      <c r="E809" s="5">
        <v>7</v>
      </c>
      <c r="F809" s="5">
        <v>200</v>
      </c>
      <c r="G809" s="5">
        <v>224</v>
      </c>
      <c r="H809" s="5">
        <v>40</v>
      </c>
      <c r="I809" s="6" t="s">
        <v>34</v>
      </c>
    </row>
    <row r="810" spans="1:9" ht="18" customHeight="1" x14ac:dyDescent="0.2">
      <c r="A810" s="3">
        <v>2024</v>
      </c>
      <c r="B810" s="3" t="s">
        <v>37</v>
      </c>
      <c r="C810" s="3" t="s">
        <v>30</v>
      </c>
      <c r="D810" s="7" t="s">
        <v>30</v>
      </c>
      <c r="E810" s="8">
        <v>3</v>
      </c>
      <c r="F810" s="8">
        <v>6600</v>
      </c>
      <c r="G810" s="8">
        <v>7392</v>
      </c>
      <c r="H810" s="5">
        <v>1320</v>
      </c>
      <c r="I810" s="6" t="s">
        <v>34</v>
      </c>
    </row>
    <row r="811" spans="1:9" ht="18" customHeight="1" x14ac:dyDescent="0.2">
      <c r="A811" s="3">
        <v>2024</v>
      </c>
      <c r="B811" s="3" t="s">
        <v>37</v>
      </c>
      <c r="C811" s="3" t="s">
        <v>24</v>
      </c>
      <c r="D811" s="7" t="s">
        <v>31</v>
      </c>
      <c r="E811" s="8">
        <v>3</v>
      </c>
      <c r="F811" s="8">
        <v>4577.3</v>
      </c>
      <c r="G811" s="8">
        <v>5126.576</v>
      </c>
      <c r="H811" s="5">
        <v>915.46</v>
      </c>
      <c r="I811" s="6" t="s">
        <v>34</v>
      </c>
    </row>
    <row r="812" spans="1:9" ht="18" customHeight="1" x14ac:dyDescent="0.2">
      <c r="A812" s="3">
        <v>2024</v>
      </c>
      <c r="B812" s="3" t="s">
        <v>38</v>
      </c>
      <c r="C812" s="3" t="s">
        <v>11</v>
      </c>
      <c r="D812" s="4" t="s">
        <v>12</v>
      </c>
      <c r="E812" s="5">
        <v>3566</v>
      </c>
      <c r="F812" s="5">
        <v>4577.3</v>
      </c>
      <c r="G812" s="5">
        <v>5126.576</v>
      </c>
      <c r="H812" s="5">
        <v>915.46</v>
      </c>
      <c r="I812" s="6" t="s">
        <v>34</v>
      </c>
    </row>
    <row r="813" spans="1:9" ht="18" customHeight="1" x14ac:dyDescent="0.2">
      <c r="A813" s="3">
        <v>2024</v>
      </c>
      <c r="B813" s="3" t="s">
        <v>38</v>
      </c>
      <c r="C813" s="3" t="s">
        <v>11</v>
      </c>
      <c r="D813" s="4" t="s">
        <v>14</v>
      </c>
      <c r="E813" s="5">
        <v>2498</v>
      </c>
      <c r="F813" s="5">
        <v>8000</v>
      </c>
      <c r="G813" s="5">
        <v>8960</v>
      </c>
      <c r="H813" s="5">
        <v>1600</v>
      </c>
      <c r="I813" s="6" t="s">
        <v>34</v>
      </c>
    </row>
    <row r="814" spans="1:9" ht="18" customHeight="1" x14ac:dyDescent="0.2">
      <c r="A814" s="3">
        <v>2024</v>
      </c>
      <c r="B814" s="3" t="s">
        <v>38</v>
      </c>
      <c r="C814" s="3" t="s">
        <v>15</v>
      </c>
      <c r="D814" s="4" t="s">
        <v>16</v>
      </c>
      <c r="E814" s="5">
        <v>1245</v>
      </c>
      <c r="F814" s="5">
        <v>4577.2</v>
      </c>
      <c r="G814" s="5">
        <v>5126.4639999999999</v>
      </c>
      <c r="H814" s="5">
        <v>915.44</v>
      </c>
      <c r="I814" s="6" t="s">
        <v>34</v>
      </c>
    </row>
    <row r="815" spans="1:9" ht="18" customHeight="1" x14ac:dyDescent="0.2">
      <c r="A815" s="3">
        <v>2024</v>
      </c>
      <c r="B815" s="3" t="s">
        <v>38</v>
      </c>
      <c r="C815" s="3" t="s">
        <v>17</v>
      </c>
      <c r="D815" s="7" t="s">
        <v>18</v>
      </c>
      <c r="E815" s="8">
        <v>644</v>
      </c>
      <c r="F815" s="8">
        <v>5743.5</v>
      </c>
      <c r="G815" s="8">
        <v>6432.72</v>
      </c>
      <c r="H815" s="5">
        <v>1148.7</v>
      </c>
      <c r="I815" s="6" t="s">
        <v>34</v>
      </c>
    </row>
    <row r="816" spans="1:9" ht="18" customHeight="1" x14ac:dyDescent="0.2">
      <c r="A816" s="3">
        <v>2024</v>
      </c>
      <c r="B816" s="3" t="s">
        <v>38</v>
      </c>
      <c r="C816" s="3" t="s">
        <v>19</v>
      </c>
      <c r="D816" s="7" t="s">
        <v>20</v>
      </c>
      <c r="E816" s="8">
        <v>643</v>
      </c>
      <c r="F816" s="8">
        <v>7000</v>
      </c>
      <c r="G816" s="8">
        <v>7840</v>
      </c>
      <c r="H816" s="5">
        <v>1400</v>
      </c>
      <c r="I816" s="6" t="s">
        <v>34</v>
      </c>
    </row>
    <row r="817" spans="1:9" ht="18" customHeight="1" x14ac:dyDescent="0.2">
      <c r="A817" s="3">
        <v>2024</v>
      </c>
      <c r="B817" s="3" t="s">
        <v>38</v>
      </c>
      <c r="C817" s="3" t="s">
        <v>17</v>
      </c>
      <c r="D817" s="7" t="s">
        <v>21</v>
      </c>
      <c r="E817" s="8">
        <v>455</v>
      </c>
      <c r="F817" s="8">
        <v>4578.6000000000004</v>
      </c>
      <c r="G817" s="8">
        <v>5128.0320000000002</v>
      </c>
      <c r="H817" s="5">
        <v>915.72000000000014</v>
      </c>
      <c r="I817" s="6" t="s">
        <v>34</v>
      </c>
    </row>
    <row r="818" spans="1:9" ht="18" customHeight="1" x14ac:dyDescent="0.2">
      <c r="A818" s="3">
        <v>2024</v>
      </c>
      <c r="B818" s="3" t="s">
        <v>38</v>
      </c>
      <c r="C818" s="3" t="s">
        <v>19</v>
      </c>
      <c r="D818" s="7" t="s">
        <v>22</v>
      </c>
      <c r="E818" s="9">
        <v>345</v>
      </c>
      <c r="F818" s="9">
        <v>7000</v>
      </c>
      <c r="G818" s="9">
        <v>7840</v>
      </c>
      <c r="H818" s="5">
        <v>1400</v>
      </c>
      <c r="I818" s="6" t="s">
        <v>34</v>
      </c>
    </row>
    <row r="819" spans="1:9" ht="18" customHeight="1" x14ac:dyDescent="0.2">
      <c r="A819" s="3">
        <v>2024</v>
      </c>
      <c r="B819" s="3" t="s">
        <v>38</v>
      </c>
      <c r="C819" s="3" t="s">
        <v>15</v>
      </c>
      <c r="D819" s="4" t="s">
        <v>23</v>
      </c>
      <c r="E819" s="5">
        <v>122</v>
      </c>
      <c r="F819" s="5">
        <v>100</v>
      </c>
      <c r="G819" s="5">
        <v>112</v>
      </c>
      <c r="H819" s="5">
        <v>20</v>
      </c>
      <c r="I819" s="6" t="s">
        <v>13</v>
      </c>
    </row>
    <row r="820" spans="1:9" ht="18" customHeight="1" x14ac:dyDescent="0.2">
      <c r="A820" s="3">
        <v>2024</v>
      </c>
      <c r="B820" s="3" t="s">
        <v>38</v>
      </c>
      <c r="C820" s="3" t="s">
        <v>24</v>
      </c>
      <c r="D820" s="7" t="s">
        <v>25</v>
      </c>
      <c r="E820" s="8">
        <v>78</v>
      </c>
      <c r="F820" s="8">
        <v>4577.2</v>
      </c>
      <c r="G820" s="8">
        <v>5126.4639999999999</v>
      </c>
      <c r="H820" s="5">
        <v>915.44</v>
      </c>
      <c r="I820" s="6" t="s">
        <v>13</v>
      </c>
    </row>
    <row r="821" spans="1:9" ht="18" customHeight="1" x14ac:dyDescent="0.2">
      <c r="A821" s="3">
        <v>2024</v>
      </c>
      <c r="B821" s="3" t="s">
        <v>38</v>
      </c>
      <c r="C821" s="3" t="s">
        <v>24</v>
      </c>
      <c r="D821" s="7" t="s">
        <v>26</v>
      </c>
      <c r="E821" s="8">
        <v>76</v>
      </c>
      <c r="F821" s="8">
        <v>4576.8999999999996</v>
      </c>
      <c r="G821" s="8">
        <v>5126.1279999999997</v>
      </c>
      <c r="H821" s="5">
        <v>915.38</v>
      </c>
      <c r="I821" s="6" t="s">
        <v>13</v>
      </c>
    </row>
    <row r="822" spans="1:9" ht="18" customHeight="1" x14ac:dyDescent="0.2">
      <c r="A822" s="3">
        <v>2024</v>
      </c>
      <c r="B822" s="3" t="s">
        <v>38</v>
      </c>
      <c r="C822" s="3" t="s">
        <v>24</v>
      </c>
      <c r="D822" s="7" t="s">
        <v>27</v>
      </c>
      <c r="E822" s="8">
        <v>46</v>
      </c>
      <c r="F822" s="8">
        <v>200</v>
      </c>
      <c r="G822" s="8">
        <v>224</v>
      </c>
      <c r="H822" s="5">
        <v>40</v>
      </c>
      <c r="I822" s="6" t="s">
        <v>13</v>
      </c>
    </row>
    <row r="823" spans="1:9" ht="18" customHeight="1" x14ac:dyDescent="0.2">
      <c r="A823" s="3">
        <v>2024</v>
      </c>
      <c r="B823" s="3" t="s">
        <v>38</v>
      </c>
      <c r="C823" s="3" t="s">
        <v>24</v>
      </c>
      <c r="D823" s="7" t="s">
        <v>28</v>
      </c>
      <c r="E823" s="8">
        <v>34</v>
      </c>
      <c r="F823" s="8">
        <v>4576.8</v>
      </c>
      <c r="G823" s="8">
        <v>5126.0160000000005</v>
      </c>
      <c r="H823" s="5">
        <v>915.36000000000013</v>
      </c>
      <c r="I823" s="6" t="s">
        <v>13</v>
      </c>
    </row>
    <row r="824" spans="1:9" ht="18" customHeight="1" x14ac:dyDescent="0.2">
      <c r="A824" s="3">
        <v>2024</v>
      </c>
      <c r="B824" s="3" t="s">
        <v>38</v>
      </c>
      <c r="C824" s="3" t="s">
        <v>15</v>
      </c>
      <c r="D824" s="4" t="s">
        <v>29</v>
      </c>
      <c r="E824" s="5">
        <v>7</v>
      </c>
      <c r="F824" s="5">
        <v>200</v>
      </c>
      <c r="G824" s="5">
        <v>224</v>
      </c>
      <c r="H824" s="5">
        <v>40</v>
      </c>
      <c r="I824" s="6" t="s">
        <v>13</v>
      </c>
    </row>
    <row r="825" spans="1:9" ht="18" customHeight="1" x14ac:dyDescent="0.2">
      <c r="A825" s="3">
        <v>2024</v>
      </c>
      <c r="B825" s="3" t="s">
        <v>38</v>
      </c>
      <c r="C825" s="3" t="s">
        <v>24</v>
      </c>
      <c r="D825" s="7" t="s">
        <v>31</v>
      </c>
      <c r="E825" s="8">
        <v>3</v>
      </c>
      <c r="F825" s="8">
        <v>4577.3</v>
      </c>
      <c r="G825" s="8">
        <v>5126.576</v>
      </c>
      <c r="H825" s="5">
        <v>915.46</v>
      </c>
      <c r="I825" s="6" t="s">
        <v>13</v>
      </c>
    </row>
    <row r="826" spans="1:9" ht="18" customHeight="1" x14ac:dyDescent="0.2">
      <c r="A826" s="3">
        <v>2024</v>
      </c>
      <c r="B826" s="3" t="s">
        <v>38</v>
      </c>
      <c r="C826" s="3" t="s">
        <v>30</v>
      </c>
      <c r="D826" s="7" t="s">
        <v>30</v>
      </c>
      <c r="E826" s="8">
        <v>2</v>
      </c>
      <c r="F826" s="8">
        <v>6600</v>
      </c>
      <c r="G826" s="8">
        <v>7392</v>
      </c>
      <c r="H826" s="5">
        <v>1320</v>
      </c>
      <c r="I826" s="6" t="s">
        <v>13</v>
      </c>
    </row>
    <row r="827" spans="1:9" ht="18" customHeight="1" x14ac:dyDescent="0.2">
      <c r="A827" s="3">
        <v>2024</v>
      </c>
      <c r="B827" s="3" t="s">
        <v>39</v>
      </c>
      <c r="C827" s="3" t="s">
        <v>11</v>
      </c>
      <c r="D827" s="4" t="s">
        <v>12</v>
      </c>
      <c r="E827" s="5">
        <v>3566</v>
      </c>
      <c r="F827" s="5">
        <v>4577.3</v>
      </c>
      <c r="G827" s="5">
        <v>5126.576</v>
      </c>
      <c r="H827" s="5">
        <v>915.46</v>
      </c>
      <c r="I827" s="6" t="s">
        <v>13</v>
      </c>
    </row>
    <row r="828" spans="1:9" ht="18" customHeight="1" x14ac:dyDescent="0.2">
      <c r="A828" s="3">
        <v>2024</v>
      </c>
      <c r="B828" s="3" t="s">
        <v>39</v>
      </c>
      <c r="C828" s="3" t="s">
        <v>11</v>
      </c>
      <c r="D828" s="4" t="s">
        <v>14</v>
      </c>
      <c r="E828" s="5">
        <v>2498</v>
      </c>
      <c r="F828" s="5">
        <v>8000</v>
      </c>
      <c r="G828" s="5">
        <v>8960</v>
      </c>
      <c r="H828" s="5">
        <v>1600</v>
      </c>
      <c r="I828" s="6" t="s">
        <v>13</v>
      </c>
    </row>
    <row r="829" spans="1:9" ht="18" customHeight="1" x14ac:dyDescent="0.2">
      <c r="A829" s="3">
        <v>2024</v>
      </c>
      <c r="B829" s="3" t="s">
        <v>39</v>
      </c>
      <c r="C829" s="3" t="s">
        <v>15</v>
      </c>
      <c r="D829" s="4" t="s">
        <v>16</v>
      </c>
      <c r="E829" s="5">
        <v>1245</v>
      </c>
      <c r="F829" s="5">
        <v>4577.2</v>
      </c>
      <c r="G829" s="5">
        <v>5126.4639999999999</v>
      </c>
      <c r="H829" s="5">
        <v>915.44</v>
      </c>
      <c r="I829" s="6" t="s">
        <v>13</v>
      </c>
    </row>
    <row r="830" spans="1:9" ht="18" customHeight="1" x14ac:dyDescent="0.2">
      <c r="A830" s="3">
        <v>2024</v>
      </c>
      <c r="B830" s="3" t="s">
        <v>39</v>
      </c>
      <c r="C830" s="3" t="s">
        <v>17</v>
      </c>
      <c r="D830" s="7" t="s">
        <v>18</v>
      </c>
      <c r="E830" s="8">
        <v>644</v>
      </c>
      <c r="F830" s="8">
        <v>5743.5</v>
      </c>
      <c r="G830" s="8">
        <v>6432.72</v>
      </c>
      <c r="H830" s="5">
        <v>1148.7</v>
      </c>
      <c r="I830" s="6" t="s">
        <v>13</v>
      </c>
    </row>
    <row r="831" spans="1:9" ht="18" customHeight="1" x14ac:dyDescent="0.2">
      <c r="A831" s="3">
        <v>2024</v>
      </c>
      <c r="B831" s="3" t="s">
        <v>39</v>
      </c>
      <c r="C831" s="3" t="s">
        <v>19</v>
      </c>
      <c r="D831" s="7" t="s">
        <v>20</v>
      </c>
      <c r="E831" s="8">
        <v>643</v>
      </c>
      <c r="F831" s="8">
        <v>7000</v>
      </c>
      <c r="G831" s="8">
        <v>7840</v>
      </c>
      <c r="H831" s="5">
        <v>1400</v>
      </c>
      <c r="I831" s="6" t="s">
        <v>13</v>
      </c>
    </row>
    <row r="832" spans="1:9" ht="18" customHeight="1" x14ac:dyDescent="0.2">
      <c r="A832" s="3">
        <v>2024</v>
      </c>
      <c r="B832" s="3" t="s">
        <v>39</v>
      </c>
      <c r="C832" s="3" t="s">
        <v>17</v>
      </c>
      <c r="D832" s="7" t="s">
        <v>21</v>
      </c>
      <c r="E832" s="8">
        <v>455</v>
      </c>
      <c r="F832" s="8">
        <v>4578.6000000000004</v>
      </c>
      <c r="G832" s="8">
        <v>5128.0320000000002</v>
      </c>
      <c r="H832" s="5">
        <v>915.72000000000014</v>
      </c>
      <c r="I832" s="6" t="s">
        <v>13</v>
      </c>
    </row>
    <row r="833" spans="1:9" ht="18" customHeight="1" x14ac:dyDescent="0.2">
      <c r="A833" s="3">
        <v>2024</v>
      </c>
      <c r="B833" s="3" t="s">
        <v>39</v>
      </c>
      <c r="C833" s="3" t="s">
        <v>19</v>
      </c>
      <c r="D833" s="7" t="s">
        <v>22</v>
      </c>
      <c r="E833" s="9">
        <v>345</v>
      </c>
      <c r="F833" s="9">
        <v>7000</v>
      </c>
      <c r="G833" s="9">
        <v>7840</v>
      </c>
      <c r="H833" s="5">
        <v>1400</v>
      </c>
      <c r="I833" s="6" t="s">
        <v>13</v>
      </c>
    </row>
    <row r="834" spans="1:9" ht="18" customHeight="1" x14ac:dyDescent="0.2">
      <c r="A834" s="3">
        <v>2024</v>
      </c>
      <c r="B834" s="3" t="s">
        <v>39</v>
      </c>
      <c r="C834" s="3" t="s">
        <v>15</v>
      </c>
      <c r="D834" s="4" t="s">
        <v>23</v>
      </c>
      <c r="E834" s="5">
        <v>122</v>
      </c>
      <c r="F834" s="5">
        <v>100</v>
      </c>
      <c r="G834" s="5">
        <v>112</v>
      </c>
      <c r="H834" s="5">
        <v>20</v>
      </c>
      <c r="I834" s="6" t="s">
        <v>13</v>
      </c>
    </row>
    <row r="835" spans="1:9" ht="18" customHeight="1" x14ac:dyDescent="0.2">
      <c r="A835" s="3">
        <v>2024</v>
      </c>
      <c r="B835" s="3" t="s">
        <v>39</v>
      </c>
      <c r="C835" s="3" t="s">
        <v>24</v>
      </c>
      <c r="D835" s="7" t="s">
        <v>25</v>
      </c>
      <c r="E835" s="8">
        <v>78</v>
      </c>
      <c r="F835" s="8">
        <v>4577.2</v>
      </c>
      <c r="G835" s="8">
        <v>5126.4639999999999</v>
      </c>
      <c r="H835" s="5">
        <v>915.44</v>
      </c>
      <c r="I835" s="6" t="s">
        <v>13</v>
      </c>
    </row>
    <row r="836" spans="1:9" ht="18" customHeight="1" x14ac:dyDescent="0.2">
      <c r="A836" s="3">
        <v>2024</v>
      </c>
      <c r="B836" s="3" t="s">
        <v>39</v>
      </c>
      <c r="C836" s="3" t="s">
        <v>24</v>
      </c>
      <c r="D836" s="7" t="s">
        <v>26</v>
      </c>
      <c r="E836" s="8">
        <v>76</v>
      </c>
      <c r="F836" s="8">
        <v>4576.8999999999996</v>
      </c>
      <c r="G836" s="8">
        <v>5126.1279999999997</v>
      </c>
      <c r="H836" s="5">
        <v>915.38</v>
      </c>
      <c r="I836" s="6" t="s">
        <v>13</v>
      </c>
    </row>
    <row r="837" spans="1:9" ht="18" customHeight="1" x14ac:dyDescent="0.2">
      <c r="A837" s="3">
        <v>2024</v>
      </c>
      <c r="B837" s="3" t="s">
        <v>39</v>
      </c>
      <c r="C837" s="3" t="s">
        <v>24</v>
      </c>
      <c r="D837" s="7" t="s">
        <v>27</v>
      </c>
      <c r="E837" s="8">
        <v>46</v>
      </c>
      <c r="F837" s="8">
        <v>200</v>
      </c>
      <c r="G837" s="8">
        <v>224</v>
      </c>
      <c r="H837" s="5">
        <v>40</v>
      </c>
      <c r="I837" s="6" t="s">
        <v>13</v>
      </c>
    </row>
    <row r="838" spans="1:9" ht="18" customHeight="1" x14ac:dyDescent="0.2">
      <c r="A838" s="3">
        <v>2024</v>
      </c>
      <c r="B838" s="3" t="s">
        <v>39</v>
      </c>
      <c r="C838" s="3" t="s">
        <v>24</v>
      </c>
      <c r="D838" s="7" t="s">
        <v>28</v>
      </c>
      <c r="E838" s="8">
        <v>34</v>
      </c>
      <c r="F838" s="8">
        <v>4576.8</v>
      </c>
      <c r="G838" s="8">
        <v>5126.0160000000005</v>
      </c>
      <c r="H838" s="5">
        <v>915.36000000000013</v>
      </c>
      <c r="I838" s="6" t="s">
        <v>13</v>
      </c>
    </row>
    <row r="839" spans="1:9" ht="18" customHeight="1" x14ac:dyDescent="0.2">
      <c r="A839" s="3">
        <v>2024</v>
      </c>
      <c r="B839" s="3" t="s">
        <v>39</v>
      </c>
      <c r="C839" s="3" t="s">
        <v>15</v>
      </c>
      <c r="D839" s="4" t="s">
        <v>29</v>
      </c>
      <c r="E839" s="5">
        <v>7</v>
      </c>
      <c r="F839" s="5">
        <v>200</v>
      </c>
      <c r="G839" s="5">
        <v>224</v>
      </c>
      <c r="H839" s="5">
        <v>40</v>
      </c>
      <c r="I839" s="6" t="s">
        <v>13</v>
      </c>
    </row>
    <row r="840" spans="1:9" ht="18" customHeight="1" x14ac:dyDescent="0.2">
      <c r="A840" s="3">
        <v>2024</v>
      </c>
      <c r="B840" s="3" t="s">
        <v>39</v>
      </c>
      <c r="C840" s="3" t="s">
        <v>24</v>
      </c>
      <c r="D840" s="7" t="s">
        <v>31</v>
      </c>
      <c r="E840" s="8">
        <v>3</v>
      </c>
      <c r="F840" s="8">
        <v>4577.3</v>
      </c>
      <c r="G840" s="8">
        <v>5126.576</v>
      </c>
      <c r="H840" s="5">
        <v>915.46</v>
      </c>
      <c r="I840" s="6" t="s">
        <v>13</v>
      </c>
    </row>
    <row r="841" spans="1:9" ht="18" customHeight="1" x14ac:dyDescent="0.2">
      <c r="A841" s="3">
        <v>2024</v>
      </c>
      <c r="B841" s="3" t="s">
        <v>39</v>
      </c>
      <c r="C841" s="3" t="s">
        <v>30</v>
      </c>
      <c r="D841" s="7" t="s">
        <v>30</v>
      </c>
      <c r="E841" s="8">
        <v>2</v>
      </c>
      <c r="F841" s="8">
        <v>6600</v>
      </c>
      <c r="G841" s="8">
        <v>7392</v>
      </c>
      <c r="H841" s="5">
        <v>1320</v>
      </c>
      <c r="I841" s="6" t="s">
        <v>13</v>
      </c>
    </row>
    <row r="842" spans="1:9" ht="18" customHeight="1" x14ac:dyDescent="0.2">
      <c r="A842" s="3">
        <v>2024</v>
      </c>
      <c r="B842" s="3" t="s">
        <v>40</v>
      </c>
      <c r="C842" s="3" t="s">
        <v>11</v>
      </c>
      <c r="D842" s="4" t="s">
        <v>12</v>
      </c>
      <c r="E842" s="5">
        <v>3566</v>
      </c>
      <c r="F842" s="5">
        <v>4577.3</v>
      </c>
      <c r="G842" s="5">
        <v>5126.576</v>
      </c>
      <c r="H842" s="5">
        <v>915.46</v>
      </c>
      <c r="I842" s="6" t="s">
        <v>13</v>
      </c>
    </row>
    <row r="843" spans="1:9" ht="18" customHeight="1" x14ac:dyDescent="0.2">
      <c r="A843" s="3">
        <v>2024</v>
      </c>
      <c r="B843" s="3" t="s">
        <v>40</v>
      </c>
      <c r="C843" s="3" t="s">
        <v>11</v>
      </c>
      <c r="D843" s="4" t="s">
        <v>14</v>
      </c>
      <c r="E843" s="5">
        <v>2498</v>
      </c>
      <c r="F843" s="5">
        <v>8000</v>
      </c>
      <c r="G843" s="5">
        <v>8960</v>
      </c>
      <c r="H843" s="5">
        <v>1600</v>
      </c>
      <c r="I843" s="6" t="s">
        <v>13</v>
      </c>
    </row>
    <row r="844" spans="1:9" ht="18" customHeight="1" x14ac:dyDescent="0.2">
      <c r="A844" s="3">
        <v>2024</v>
      </c>
      <c r="B844" s="3" t="s">
        <v>40</v>
      </c>
      <c r="C844" s="3" t="s">
        <v>15</v>
      </c>
      <c r="D844" s="4" t="s">
        <v>16</v>
      </c>
      <c r="E844" s="5">
        <v>1245</v>
      </c>
      <c r="F844" s="5">
        <v>4577.2</v>
      </c>
      <c r="G844" s="5">
        <v>5126.4639999999999</v>
      </c>
      <c r="H844" s="5">
        <v>915.44</v>
      </c>
      <c r="I844" s="6" t="s">
        <v>13</v>
      </c>
    </row>
    <row r="845" spans="1:9" ht="18" customHeight="1" x14ac:dyDescent="0.2">
      <c r="A845" s="3">
        <v>2024</v>
      </c>
      <c r="B845" s="3" t="s">
        <v>40</v>
      </c>
      <c r="C845" s="3" t="s">
        <v>17</v>
      </c>
      <c r="D845" s="7" t="s">
        <v>18</v>
      </c>
      <c r="E845" s="8">
        <v>644</v>
      </c>
      <c r="F845" s="8">
        <v>5743.5</v>
      </c>
      <c r="G845" s="8">
        <v>6432.72</v>
      </c>
      <c r="H845" s="5">
        <v>1148.7</v>
      </c>
      <c r="I845" s="6" t="s">
        <v>13</v>
      </c>
    </row>
    <row r="846" spans="1:9" ht="18" customHeight="1" x14ac:dyDescent="0.2">
      <c r="A846" s="3">
        <v>2024</v>
      </c>
      <c r="B846" s="3" t="s">
        <v>40</v>
      </c>
      <c r="C846" s="3" t="s">
        <v>19</v>
      </c>
      <c r="D846" s="7" t="s">
        <v>20</v>
      </c>
      <c r="E846" s="8">
        <v>643</v>
      </c>
      <c r="F846" s="8">
        <v>7000</v>
      </c>
      <c r="G846" s="8">
        <v>7840</v>
      </c>
      <c r="H846" s="5">
        <v>1400</v>
      </c>
      <c r="I846" s="6" t="s">
        <v>13</v>
      </c>
    </row>
    <row r="847" spans="1:9" ht="18" customHeight="1" x14ac:dyDescent="0.2">
      <c r="A847" s="3">
        <v>2024</v>
      </c>
      <c r="B847" s="3" t="s">
        <v>40</v>
      </c>
      <c r="C847" s="3" t="s">
        <v>17</v>
      </c>
      <c r="D847" s="7" t="s">
        <v>21</v>
      </c>
      <c r="E847" s="8">
        <v>455</v>
      </c>
      <c r="F847" s="8">
        <v>4578.6000000000004</v>
      </c>
      <c r="G847" s="8">
        <v>5128.0320000000002</v>
      </c>
      <c r="H847" s="5">
        <v>915.72000000000014</v>
      </c>
      <c r="I847" s="6" t="s">
        <v>13</v>
      </c>
    </row>
    <row r="848" spans="1:9" ht="18" customHeight="1" x14ac:dyDescent="0.2">
      <c r="A848" s="3">
        <v>2024</v>
      </c>
      <c r="B848" s="3" t="s">
        <v>40</v>
      </c>
      <c r="C848" s="3" t="s">
        <v>19</v>
      </c>
      <c r="D848" s="7" t="s">
        <v>22</v>
      </c>
      <c r="E848" s="9">
        <v>345</v>
      </c>
      <c r="F848" s="9">
        <v>7000</v>
      </c>
      <c r="G848" s="9">
        <v>7840</v>
      </c>
      <c r="H848" s="5">
        <v>1400</v>
      </c>
      <c r="I848" s="6" t="s">
        <v>13</v>
      </c>
    </row>
    <row r="849" spans="1:9" ht="18" customHeight="1" x14ac:dyDescent="0.2">
      <c r="A849" s="3">
        <v>2024</v>
      </c>
      <c r="B849" s="3" t="s">
        <v>40</v>
      </c>
      <c r="C849" s="3" t="s">
        <v>15</v>
      </c>
      <c r="D849" s="4" t="s">
        <v>23</v>
      </c>
      <c r="E849" s="5">
        <v>122</v>
      </c>
      <c r="F849" s="5">
        <v>100</v>
      </c>
      <c r="G849" s="5">
        <v>112</v>
      </c>
      <c r="H849" s="5">
        <v>20</v>
      </c>
      <c r="I849" s="6" t="s">
        <v>13</v>
      </c>
    </row>
    <row r="850" spans="1:9" ht="18" customHeight="1" x14ac:dyDescent="0.2">
      <c r="A850" s="3">
        <v>2024</v>
      </c>
      <c r="B850" s="3" t="s">
        <v>40</v>
      </c>
      <c r="C850" s="3" t="s">
        <v>24</v>
      </c>
      <c r="D850" s="7" t="s">
        <v>25</v>
      </c>
      <c r="E850" s="8">
        <v>78</v>
      </c>
      <c r="F850" s="8">
        <v>4577.2</v>
      </c>
      <c r="G850" s="8">
        <v>5126.4639999999999</v>
      </c>
      <c r="H850" s="5">
        <v>915.44</v>
      </c>
      <c r="I850" s="6" t="s">
        <v>13</v>
      </c>
    </row>
    <row r="851" spans="1:9" ht="18" customHeight="1" x14ac:dyDescent="0.2">
      <c r="A851" s="3">
        <v>2024</v>
      </c>
      <c r="B851" s="3" t="s">
        <v>40</v>
      </c>
      <c r="C851" s="3" t="s">
        <v>24</v>
      </c>
      <c r="D851" s="7" t="s">
        <v>26</v>
      </c>
      <c r="E851" s="8">
        <v>76</v>
      </c>
      <c r="F851" s="8">
        <v>4576.8999999999996</v>
      </c>
      <c r="G851" s="8">
        <v>5126.1279999999997</v>
      </c>
      <c r="H851" s="5">
        <v>915.38</v>
      </c>
      <c r="I851" s="6" t="s">
        <v>13</v>
      </c>
    </row>
    <row r="852" spans="1:9" ht="18" customHeight="1" x14ac:dyDescent="0.2">
      <c r="A852" s="3">
        <v>2024</v>
      </c>
      <c r="B852" s="3" t="s">
        <v>40</v>
      </c>
      <c r="C852" s="3" t="s">
        <v>24</v>
      </c>
      <c r="D852" s="7" t="s">
        <v>27</v>
      </c>
      <c r="E852" s="8">
        <v>46</v>
      </c>
      <c r="F852" s="8">
        <v>200</v>
      </c>
      <c r="G852" s="8">
        <v>224</v>
      </c>
      <c r="H852" s="5">
        <v>40</v>
      </c>
      <c r="I852" s="6" t="s">
        <v>13</v>
      </c>
    </row>
    <row r="853" spans="1:9" ht="18" customHeight="1" x14ac:dyDescent="0.2">
      <c r="A853" s="3">
        <v>2024</v>
      </c>
      <c r="B853" s="3" t="s">
        <v>40</v>
      </c>
      <c r="C853" s="3" t="s">
        <v>24</v>
      </c>
      <c r="D853" s="7" t="s">
        <v>28</v>
      </c>
      <c r="E853" s="8">
        <v>34</v>
      </c>
      <c r="F853" s="8">
        <v>4576.8</v>
      </c>
      <c r="G853" s="8">
        <v>5126.0160000000005</v>
      </c>
      <c r="H853" s="5">
        <v>915.36000000000013</v>
      </c>
      <c r="I853" s="6" t="s">
        <v>13</v>
      </c>
    </row>
    <row r="854" spans="1:9" ht="18" customHeight="1" x14ac:dyDescent="0.2">
      <c r="A854" s="3">
        <v>2024</v>
      </c>
      <c r="B854" s="3" t="s">
        <v>40</v>
      </c>
      <c r="C854" s="3" t="s">
        <v>15</v>
      </c>
      <c r="D854" s="4" t="s">
        <v>29</v>
      </c>
      <c r="E854" s="5">
        <v>7</v>
      </c>
      <c r="F854" s="5">
        <v>200</v>
      </c>
      <c r="G854" s="5">
        <v>224</v>
      </c>
      <c r="H854" s="5">
        <v>40</v>
      </c>
      <c r="I854" s="6" t="s">
        <v>13</v>
      </c>
    </row>
    <row r="855" spans="1:9" ht="18" customHeight="1" x14ac:dyDescent="0.2">
      <c r="A855" s="3">
        <v>2024</v>
      </c>
      <c r="B855" s="3" t="s">
        <v>40</v>
      </c>
      <c r="C855" s="3" t="s">
        <v>24</v>
      </c>
      <c r="D855" s="7" t="s">
        <v>31</v>
      </c>
      <c r="E855" s="8">
        <v>3</v>
      </c>
      <c r="F855" s="8">
        <v>4577.3</v>
      </c>
      <c r="G855" s="8">
        <v>5126.576</v>
      </c>
      <c r="H855" s="5">
        <v>915.46</v>
      </c>
      <c r="I855" s="6" t="s">
        <v>13</v>
      </c>
    </row>
    <row r="856" spans="1:9" ht="18" customHeight="1" x14ac:dyDescent="0.2">
      <c r="A856" s="3">
        <v>2024</v>
      </c>
      <c r="B856" s="3" t="s">
        <v>40</v>
      </c>
      <c r="C856" s="3" t="s">
        <v>30</v>
      </c>
      <c r="D856" s="7" t="s">
        <v>30</v>
      </c>
      <c r="E856" s="8">
        <v>2</v>
      </c>
      <c r="F856" s="8">
        <v>6600</v>
      </c>
      <c r="G856" s="8">
        <v>7392</v>
      </c>
      <c r="H856" s="5">
        <v>1320</v>
      </c>
      <c r="I856" s="6" t="s">
        <v>13</v>
      </c>
    </row>
    <row r="857" spans="1:9" ht="18" customHeight="1" x14ac:dyDescent="0.2">
      <c r="A857" s="3">
        <v>2024</v>
      </c>
      <c r="B857" s="3" t="s">
        <v>41</v>
      </c>
      <c r="C857" s="3" t="s">
        <v>11</v>
      </c>
      <c r="D857" s="4" t="s">
        <v>12</v>
      </c>
      <c r="E857" s="5">
        <v>3566</v>
      </c>
      <c r="F857" s="5">
        <v>4577.3</v>
      </c>
      <c r="G857" s="5">
        <v>5126.576</v>
      </c>
      <c r="H857" s="5">
        <v>915.46</v>
      </c>
      <c r="I857" s="6" t="s">
        <v>13</v>
      </c>
    </row>
    <row r="858" spans="1:9" ht="18" customHeight="1" x14ac:dyDescent="0.2">
      <c r="A858" s="3">
        <v>2024</v>
      </c>
      <c r="B858" s="3" t="s">
        <v>41</v>
      </c>
      <c r="C858" s="3" t="s">
        <v>11</v>
      </c>
      <c r="D858" s="4" t="s">
        <v>14</v>
      </c>
      <c r="E858" s="5">
        <v>2498</v>
      </c>
      <c r="F858" s="5">
        <v>8000</v>
      </c>
      <c r="G858" s="5">
        <v>8960</v>
      </c>
      <c r="H858" s="5">
        <v>1600</v>
      </c>
      <c r="I858" s="6" t="s">
        <v>13</v>
      </c>
    </row>
    <row r="859" spans="1:9" ht="18" customHeight="1" x14ac:dyDescent="0.2">
      <c r="A859" s="3">
        <v>2024</v>
      </c>
      <c r="B859" s="3" t="s">
        <v>41</v>
      </c>
      <c r="C859" s="3" t="s">
        <v>15</v>
      </c>
      <c r="D859" s="4" t="s">
        <v>16</v>
      </c>
      <c r="E859" s="5">
        <v>1245</v>
      </c>
      <c r="F859" s="5">
        <v>4577.2</v>
      </c>
      <c r="G859" s="5">
        <v>5126.4639999999999</v>
      </c>
      <c r="H859" s="5">
        <v>915.44</v>
      </c>
      <c r="I859" s="6" t="s">
        <v>13</v>
      </c>
    </row>
    <row r="860" spans="1:9" ht="18" customHeight="1" x14ac:dyDescent="0.2">
      <c r="A860" s="3">
        <v>2024</v>
      </c>
      <c r="B860" s="3" t="s">
        <v>41</v>
      </c>
      <c r="C860" s="3" t="s">
        <v>17</v>
      </c>
      <c r="D860" s="7" t="s">
        <v>18</v>
      </c>
      <c r="E860" s="8">
        <v>644</v>
      </c>
      <c r="F860" s="8">
        <v>5743.5</v>
      </c>
      <c r="G860" s="8">
        <v>6432.72</v>
      </c>
      <c r="H860" s="5">
        <v>1148.7</v>
      </c>
      <c r="I860" s="6" t="s">
        <v>13</v>
      </c>
    </row>
    <row r="861" spans="1:9" ht="18" customHeight="1" x14ac:dyDescent="0.2">
      <c r="A861" s="3">
        <v>2024</v>
      </c>
      <c r="B861" s="3" t="s">
        <v>41</v>
      </c>
      <c r="C861" s="3" t="s">
        <v>19</v>
      </c>
      <c r="D861" s="7" t="s">
        <v>20</v>
      </c>
      <c r="E861" s="8">
        <v>643</v>
      </c>
      <c r="F861" s="8">
        <v>7000</v>
      </c>
      <c r="G861" s="8">
        <v>7840</v>
      </c>
      <c r="H861" s="5">
        <v>1400</v>
      </c>
      <c r="I861" s="6" t="s">
        <v>34</v>
      </c>
    </row>
    <row r="862" spans="1:9" ht="18" customHeight="1" x14ac:dyDescent="0.2">
      <c r="A862" s="3">
        <v>2024</v>
      </c>
      <c r="B862" s="3" t="s">
        <v>41</v>
      </c>
      <c r="C862" s="3" t="s">
        <v>17</v>
      </c>
      <c r="D862" s="7" t="s">
        <v>21</v>
      </c>
      <c r="E862" s="8">
        <v>455</v>
      </c>
      <c r="F862" s="8">
        <v>4578.6000000000004</v>
      </c>
      <c r="G862" s="8">
        <v>5128.0320000000002</v>
      </c>
      <c r="H862" s="5">
        <v>915.72000000000014</v>
      </c>
      <c r="I862" s="6" t="s">
        <v>34</v>
      </c>
    </row>
    <row r="863" spans="1:9" ht="18" customHeight="1" x14ac:dyDescent="0.2">
      <c r="A863" s="3">
        <v>2024</v>
      </c>
      <c r="B863" s="3" t="s">
        <v>41</v>
      </c>
      <c r="C863" s="3" t="s">
        <v>19</v>
      </c>
      <c r="D863" s="7" t="s">
        <v>22</v>
      </c>
      <c r="E863" s="9">
        <v>345</v>
      </c>
      <c r="F863" s="9">
        <v>7000</v>
      </c>
      <c r="G863" s="9">
        <v>7840</v>
      </c>
      <c r="H863" s="5">
        <v>1400</v>
      </c>
      <c r="I863" s="6" t="s">
        <v>34</v>
      </c>
    </row>
    <row r="864" spans="1:9" ht="18" customHeight="1" x14ac:dyDescent="0.2">
      <c r="A864" s="3">
        <v>2024</v>
      </c>
      <c r="B864" s="3" t="s">
        <v>41</v>
      </c>
      <c r="C864" s="3" t="s">
        <v>15</v>
      </c>
      <c r="D864" s="4" t="s">
        <v>23</v>
      </c>
      <c r="E864" s="5">
        <v>122</v>
      </c>
      <c r="F864" s="5">
        <v>100</v>
      </c>
      <c r="G864" s="5">
        <v>112</v>
      </c>
      <c r="H864" s="5">
        <v>20</v>
      </c>
      <c r="I864" s="6" t="s">
        <v>34</v>
      </c>
    </row>
    <row r="865" spans="1:9" ht="18" customHeight="1" x14ac:dyDescent="0.2">
      <c r="A865" s="3">
        <v>2024</v>
      </c>
      <c r="B865" s="3" t="s">
        <v>41</v>
      </c>
      <c r="C865" s="3" t="s">
        <v>24</v>
      </c>
      <c r="D865" s="7" t="s">
        <v>25</v>
      </c>
      <c r="E865" s="8">
        <v>78</v>
      </c>
      <c r="F865" s="8">
        <v>4577.2</v>
      </c>
      <c r="G865" s="8">
        <v>5126.4639999999999</v>
      </c>
      <c r="H865" s="5">
        <v>915.44</v>
      </c>
      <c r="I865" s="6" t="s">
        <v>34</v>
      </c>
    </row>
    <row r="866" spans="1:9" ht="18" customHeight="1" x14ac:dyDescent="0.2">
      <c r="A866" s="3">
        <v>2024</v>
      </c>
      <c r="B866" s="3" t="s">
        <v>41</v>
      </c>
      <c r="C866" s="3" t="s">
        <v>24</v>
      </c>
      <c r="D866" s="7" t="s">
        <v>26</v>
      </c>
      <c r="E866" s="8">
        <v>76</v>
      </c>
      <c r="F866" s="8">
        <v>4576.8999999999996</v>
      </c>
      <c r="G866" s="8">
        <v>5126.1279999999997</v>
      </c>
      <c r="H866" s="5">
        <v>915.38</v>
      </c>
      <c r="I866" s="6" t="s">
        <v>34</v>
      </c>
    </row>
    <row r="867" spans="1:9" ht="18" customHeight="1" x14ac:dyDescent="0.2">
      <c r="A867" s="3">
        <v>2024</v>
      </c>
      <c r="B867" s="3" t="s">
        <v>41</v>
      </c>
      <c r="C867" s="3" t="s">
        <v>24</v>
      </c>
      <c r="D867" s="7" t="s">
        <v>27</v>
      </c>
      <c r="E867" s="8">
        <v>46</v>
      </c>
      <c r="F867" s="8">
        <v>200</v>
      </c>
      <c r="G867" s="8">
        <v>224</v>
      </c>
      <c r="H867" s="5">
        <v>40</v>
      </c>
      <c r="I867" s="6" t="s">
        <v>34</v>
      </c>
    </row>
    <row r="868" spans="1:9" ht="18" customHeight="1" x14ac:dyDescent="0.2">
      <c r="A868" s="3">
        <v>2024</v>
      </c>
      <c r="B868" s="3" t="s">
        <v>41</v>
      </c>
      <c r="C868" s="3" t="s">
        <v>24</v>
      </c>
      <c r="D868" s="7" t="s">
        <v>28</v>
      </c>
      <c r="E868" s="8">
        <v>34</v>
      </c>
      <c r="F868" s="8">
        <v>4576.8</v>
      </c>
      <c r="G868" s="8">
        <v>5126.0160000000005</v>
      </c>
      <c r="H868" s="5">
        <v>915.36000000000013</v>
      </c>
      <c r="I868" s="6" t="s">
        <v>34</v>
      </c>
    </row>
    <row r="869" spans="1:9" ht="18" customHeight="1" x14ac:dyDescent="0.2">
      <c r="A869" s="3">
        <v>2024</v>
      </c>
      <c r="B869" s="3" t="s">
        <v>41</v>
      </c>
      <c r="C869" s="3" t="s">
        <v>15</v>
      </c>
      <c r="D869" s="4" t="s">
        <v>29</v>
      </c>
      <c r="E869" s="5">
        <v>7</v>
      </c>
      <c r="F869" s="5">
        <v>200</v>
      </c>
      <c r="G869" s="5">
        <v>224</v>
      </c>
      <c r="H869" s="5">
        <v>40</v>
      </c>
      <c r="I869" s="6" t="s">
        <v>34</v>
      </c>
    </row>
    <row r="870" spans="1:9" ht="18" customHeight="1" x14ac:dyDescent="0.2">
      <c r="A870" s="3">
        <v>2024</v>
      </c>
      <c r="B870" s="3" t="s">
        <v>41</v>
      </c>
      <c r="C870" s="3" t="s">
        <v>24</v>
      </c>
      <c r="D870" s="7" t="s">
        <v>31</v>
      </c>
      <c r="E870" s="8">
        <v>3</v>
      </c>
      <c r="F870" s="8">
        <v>4577.3</v>
      </c>
      <c r="G870" s="8">
        <v>5126.576</v>
      </c>
      <c r="H870" s="5">
        <v>915.46</v>
      </c>
      <c r="I870" s="6" t="s">
        <v>34</v>
      </c>
    </row>
    <row r="871" spans="1:9" ht="18" customHeight="1" x14ac:dyDescent="0.2">
      <c r="A871" s="3">
        <v>2024</v>
      </c>
      <c r="B871" s="3" t="s">
        <v>41</v>
      </c>
      <c r="C871" s="3" t="s">
        <v>30</v>
      </c>
      <c r="D871" s="7" t="s">
        <v>30</v>
      </c>
      <c r="E871" s="8">
        <v>2</v>
      </c>
      <c r="F871" s="8">
        <v>6600</v>
      </c>
      <c r="G871" s="8">
        <v>7392</v>
      </c>
      <c r="H871" s="5">
        <v>1320</v>
      </c>
      <c r="I871" s="6" t="s">
        <v>34</v>
      </c>
    </row>
    <row r="872" spans="1:9" ht="18" customHeight="1" x14ac:dyDescent="0.2">
      <c r="A872" s="3">
        <v>2024</v>
      </c>
      <c r="B872" s="3" t="s">
        <v>42</v>
      </c>
      <c r="C872" s="3" t="s">
        <v>11</v>
      </c>
      <c r="D872" s="4" t="s">
        <v>12</v>
      </c>
      <c r="E872" s="5">
        <v>3566</v>
      </c>
      <c r="F872" s="5">
        <v>4577.3</v>
      </c>
      <c r="G872" s="5">
        <v>5126.576</v>
      </c>
      <c r="H872" s="5">
        <v>915.46</v>
      </c>
      <c r="I872" s="6" t="s">
        <v>34</v>
      </c>
    </row>
    <row r="873" spans="1:9" ht="18" customHeight="1" x14ac:dyDescent="0.2">
      <c r="A873" s="3">
        <v>2024</v>
      </c>
      <c r="B873" s="3" t="s">
        <v>42</v>
      </c>
      <c r="C873" s="3" t="s">
        <v>11</v>
      </c>
      <c r="D873" s="4" t="s">
        <v>14</v>
      </c>
      <c r="E873" s="5">
        <v>2498</v>
      </c>
      <c r="F873" s="5">
        <v>8000</v>
      </c>
      <c r="G873" s="5">
        <v>8960</v>
      </c>
      <c r="H873" s="5">
        <v>1600</v>
      </c>
      <c r="I873" s="6" t="s">
        <v>34</v>
      </c>
    </row>
    <row r="874" spans="1:9" ht="18" customHeight="1" x14ac:dyDescent="0.2">
      <c r="A874" s="3">
        <v>2024</v>
      </c>
      <c r="B874" s="3" t="s">
        <v>42</v>
      </c>
      <c r="C874" s="3" t="s">
        <v>15</v>
      </c>
      <c r="D874" s="4" t="s">
        <v>16</v>
      </c>
      <c r="E874" s="5">
        <v>1245</v>
      </c>
      <c r="F874" s="5">
        <v>4577.2</v>
      </c>
      <c r="G874" s="5">
        <v>5126.4639999999999</v>
      </c>
      <c r="H874" s="5">
        <v>915.44</v>
      </c>
      <c r="I874" s="6" t="s">
        <v>34</v>
      </c>
    </row>
    <row r="875" spans="1:9" ht="18" customHeight="1" x14ac:dyDescent="0.2">
      <c r="A875" s="3">
        <v>2024</v>
      </c>
      <c r="B875" s="3" t="s">
        <v>42</v>
      </c>
      <c r="C875" s="3" t="s">
        <v>17</v>
      </c>
      <c r="D875" s="7" t="s">
        <v>18</v>
      </c>
      <c r="E875" s="8">
        <v>644</v>
      </c>
      <c r="F875" s="8">
        <v>5743.5</v>
      </c>
      <c r="G875" s="8">
        <v>6432.72</v>
      </c>
      <c r="H875" s="5">
        <v>1148.7</v>
      </c>
      <c r="I875" s="6" t="s">
        <v>34</v>
      </c>
    </row>
    <row r="876" spans="1:9" ht="18" customHeight="1" x14ac:dyDescent="0.2">
      <c r="A876" s="3">
        <v>2024</v>
      </c>
      <c r="B876" s="3" t="s">
        <v>42</v>
      </c>
      <c r="C876" s="3" t="s">
        <v>19</v>
      </c>
      <c r="D876" s="7" t="s">
        <v>20</v>
      </c>
      <c r="E876" s="8">
        <v>643</v>
      </c>
      <c r="F876" s="8">
        <v>7000</v>
      </c>
      <c r="G876" s="8">
        <v>7840</v>
      </c>
      <c r="H876" s="5">
        <v>1400</v>
      </c>
      <c r="I876" s="6" t="s">
        <v>34</v>
      </c>
    </row>
    <row r="877" spans="1:9" ht="18" customHeight="1" x14ac:dyDescent="0.2">
      <c r="A877" s="3">
        <v>2024</v>
      </c>
      <c r="B877" s="3" t="s">
        <v>42</v>
      </c>
      <c r="C877" s="3" t="s">
        <v>17</v>
      </c>
      <c r="D877" s="7" t="s">
        <v>21</v>
      </c>
      <c r="E877" s="8">
        <v>455</v>
      </c>
      <c r="F877" s="8">
        <v>4578.6000000000004</v>
      </c>
      <c r="G877" s="8">
        <v>5128.0320000000002</v>
      </c>
      <c r="H877" s="5">
        <v>915.72000000000014</v>
      </c>
      <c r="I877" s="6" t="s">
        <v>34</v>
      </c>
    </row>
    <row r="878" spans="1:9" ht="18" customHeight="1" x14ac:dyDescent="0.2">
      <c r="A878" s="3">
        <v>2024</v>
      </c>
      <c r="B878" s="3" t="s">
        <v>42</v>
      </c>
      <c r="C878" s="3" t="s">
        <v>19</v>
      </c>
      <c r="D878" s="7" t="s">
        <v>22</v>
      </c>
      <c r="E878" s="9">
        <v>345</v>
      </c>
      <c r="F878" s="9">
        <v>7000</v>
      </c>
      <c r="G878" s="9">
        <v>7840</v>
      </c>
      <c r="H878" s="5">
        <v>1400</v>
      </c>
      <c r="I878" s="6" t="s">
        <v>34</v>
      </c>
    </row>
    <row r="879" spans="1:9" ht="18" customHeight="1" x14ac:dyDescent="0.2">
      <c r="A879" s="3">
        <v>2024</v>
      </c>
      <c r="B879" s="3" t="s">
        <v>42</v>
      </c>
      <c r="C879" s="3" t="s">
        <v>15</v>
      </c>
      <c r="D879" s="4" t="s">
        <v>23</v>
      </c>
      <c r="E879" s="5">
        <v>122</v>
      </c>
      <c r="F879" s="5">
        <v>100</v>
      </c>
      <c r="G879" s="5">
        <v>112</v>
      </c>
      <c r="H879" s="5">
        <v>20</v>
      </c>
      <c r="I879" s="6" t="s">
        <v>34</v>
      </c>
    </row>
    <row r="880" spans="1:9" ht="18" customHeight="1" x14ac:dyDescent="0.2">
      <c r="A880" s="3">
        <v>2024</v>
      </c>
      <c r="B880" s="3" t="s">
        <v>42</v>
      </c>
      <c r="C880" s="3" t="s">
        <v>24</v>
      </c>
      <c r="D880" s="7" t="s">
        <v>25</v>
      </c>
      <c r="E880" s="8">
        <v>78</v>
      </c>
      <c r="F880" s="8">
        <v>4577.2</v>
      </c>
      <c r="G880" s="8">
        <v>5126.4639999999999</v>
      </c>
      <c r="H880" s="5">
        <v>915.44</v>
      </c>
      <c r="I880" s="6" t="s">
        <v>34</v>
      </c>
    </row>
    <row r="881" spans="1:9" ht="18" customHeight="1" x14ac:dyDescent="0.2">
      <c r="A881" s="3">
        <v>2024</v>
      </c>
      <c r="B881" s="3" t="s">
        <v>42</v>
      </c>
      <c r="C881" s="3" t="s">
        <v>24</v>
      </c>
      <c r="D881" s="7" t="s">
        <v>26</v>
      </c>
      <c r="E881" s="8">
        <v>76</v>
      </c>
      <c r="F881" s="8">
        <v>4576.8999999999996</v>
      </c>
      <c r="G881" s="8">
        <v>5126.1279999999997</v>
      </c>
      <c r="H881" s="5">
        <v>915.38</v>
      </c>
      <c r="I881" s="6" t="s">
        <v>34</v>
      </c>
    </row>
    <row r="882" spans="1:9" ht="18" customHeight="1" x14ac:dyDescent="0.2">
      <c r="A882" s="3">
        <v>2024</v>
      </c>
      <c r="B882" s="3" t="s">
        <v>42</v>
      </c>
      <c r="C882" s="3" t="s">
        <v>24</v>
      </c>
      <c r="D882" s="7" t="s">
        <v>27</v>
      </c>
      <c r="E882" s="8">
        <v>46</v>
      </c>
      <c r="F882" s="8">
        <v>200</v>
      </c>
      <c r="G882" s="8">
        <v>224</v>
      </c>
      <c r="H882" s="5">
        <v>40</v>
      </c>
      <c r="I882" s="6" t="s">
        <v>34</v>
      </c>
    </row>
    <row r="883" spans="1:9" ht="18" customHeight="1" x14ac:dyDescent="0.2">
      <c r="A883" s="3">
        <v>2024</v>
      </c>
      <c r="B883" s="3" t="s">
        <v>42</v>
      </c>
      <c r="C883" s="3" t="s">
        <v>24</v>
      </c>
      <c r="D883" s="7" t="s">
        <v>28</v>
      </c>
      <c r="E883" s="8">
        <v>34</v>
      </c>
      <c r="F883" s="8">
        <v>4576.8</v>
      </c>
      <c r="G883" s="8">
        <v>5126.0160000000005</v>
      </c>
      <c r="H883" s="5">
        <v>915.36000000000013</v>
      </c>
      <c r="I883" s="6" t="s">
        <v>34</v>
      </c>
    </row>
    <row r="884" spans="1:9" ht="18" customHeight="1" x14ac:dyDescent="0.2">
      <c r="A884" s="3">
        <v>2024</v>
      </c>
      <c r="B884" s="3" t="s">
        <v>42</v>
      </c>
      <c r="C884" s="3" t="s">
        <v>15</v>
      </c>
      <c r="D884" s="4" t="s">
        <v>29</v>
      </c>
      <c r="E884" s="5">
        <v>7</v>
      </c>
      <c r="F884" s="5">
        <v>200</v>
      </c>
      <c r="G884" s="5">
        <v>224</v>
      </c>
      <c r="H884" s="5">
        <v>40</v>
      </c>
      <c r="I884" s="6" t="s">
        <v>34</v>
      </c>
    </row>
    <row r="885" spans="1:9" ht="18" customHeight="1" x14ac:dyDescent="0.2">
      <c r="A885" s="3">
        <v>2024</v>
      </c>
      <c r="B885" s="3" t="s">
        <v>42</v>
      </c>
      <c r="C885" s="3" t="s">
        <v>24</v>
      </c>
      <c r="D885" s="7" t="s">
        <v>31</v>
      </c>
      <c r="E885" s="8">
        <v>3</v>
      </c>
      <c r="F885" s="8">
        <v>4577.3</v>
      </c>
      <c r="G885" s="8">
        <v>5126.576</v>
      </c>
      <c r="H885" s="5">
        <v>915.46</v>
      </c>
      <c r="I885" s="6" t="s">
        <v>34</v>
      </c>
    </row>
    <row r="886" spans="1:9" ht="18" customHeight="1" x14ac:dyDescent="0.2">
      <c r="A886" s="3">
        <v>2024</v>
      </c>
      <c r="B886" s="3" t="s">
        <v>42</v>
      </c>
      <c r="C886" s="3" t="s">
        <v>30</v>
      </c>
      <c r="D886" s="7" t="s">
        <v>30</v>
      </c>
      <c r="E886" s="8">
        <v>2</v>
      </c>
      <c r="F886" s="8">
        <v>6600</v>
      </c>
      <c r="G886" s="8">
        <v>7392</v>
      </c>
      <c r="H886" s="5">
        <v>1320</v>
      </c>
      <c r="I886" s="6" t="s">
        <v>13</v>
      </c>
    </row>
    <row r="887" spans="1:9" ht="18" customHeight="1" x14ac:dyDescent="0.2">
      <c r="A887" s="3">
        <v>2024</v>
      </c>
      <c r="B887" s="3" t="s">
        <v>43</v>
      </c>
      <c r="C887" s="3" t="s">
        <v>11</v>
      </c>
      <c r="D887" s="4" t="s">
        <v>12</v>
      </c>
      <c r="E887" s="5">
        <v>3566</v>
      </c>
      <c r="F887" s="5">
        <v>4577.3</v>
      </c>
      <c r="G887" s="5">
        <v>5126.576</v>
      </c>
      <c r="H887" s="5">
        <v>915.46</v>
      </c>
      <c r="I887" s="6" t="s">
        <v>13</v>
      </c>
    </row>
    <row r="888" spans="1:9" ht="18" customHeight="1" x14ac:dyDescent="0.2">
      <c r="A888" s="3">
        <v>2024</v>
      </c>
      <c r="B888" s="3" t="s">
        <v>43</v>
      </c>
      <c r="C888" s="3" t="s">
        <v>11</v>
      </c>
      <c r="D888" s="4" t="s">
        <v>14</v>
      </c>
      <c r="E888" s="5">
        <v>2498</v>
      </c>
      <c r="F888" s="5">
        <v>8000</v>
      </c>
      <c r="G888" s="5">
        <v>8960</v>
      </c>
      <c r="H888" s="5">
        <v>1600</v>
      </c>
      <c r="I888" s="6" t="s">
        <v>13</v>
      </c>
    </row>
    <row r="889" spans="1:9" ht="18" customHeight="1" x14ac:dyDescent="0.2">
      <c r="A889" s="3">
        <v>2024</v>
      </c>
      <c r="B889" s="3" t="s">
        <v>43</v>
      </c>
      <c r="C889" s="3" t="s">
        <v>15</v>
      </c>
      <c r="D889" s="4" t="s">
        <v>16</v>
      </c>
      <c r="E889" s="5">
        <v>1245</v>
      </c>
      <c r="F889" s="5">
        <v>4577.2</v>
      </c>
      <c r="G889" s="5">
        <v>5126.4639999999999</v>
      </c>
      <c r="H889" s="5">
        <v>915.44</v>
      </c>
      <c r="I889" s="6" t="s">
        <v>13</v>
      </c>
    </row>
    <row r="890" spans="1:9" ht="18" customHeight="1" x14ac:dyDescent="0.2">
      <c r="A890" s="3">
        <v>2024</v>
      </c>
      <c r="B890" s="3" t="s">
        <v>43</v>
      </c>
      <c r="C890" s="3" t="s">
        <v>17</v>
      </c>
      <c r="D890" s="7" t="s">
        <v>18</v>
      </c>
      <c r="E890" s="8">
        <v>644</v>
      </c>
      <c r="F890" s="8">
        <v>5743.5</v>
      </c>
      <c r="G890" s="8">
        <v>6432.72</v>
      </c>
      <c r="H890" s="5">
        <v>1148.7</v>
      </c>
      <c r="I890" s="6" t="s">
        <v>13</v>
      </c>
    </row>
    <row r="891" spans="1:9" ht="18" customHeight="1" x14ac:dyDescent="0.2">
      <c r="A891" s="3">
        <v>2024</v>
      </c>
      <c r="B891" s="3" t="s">
        <v>43</v>
      </c>
      <c r="C891" s="3" t="s">
        <v>19</v>
      </c>
      <c r="D891" s="7" t="s">
        <v>20</v>
      </c>
      <c r="E891" s="8">
        <v>643</v>
      </c>
      <c r="F891" s="8">
        <v>7000</v>
      </c>
      <c r="G891" s="8">
        <v>7840</v>
      </c>
      <c r="H891" s="5">
        <v>1400</v>
      </c>
      <c r="I891" s="6" t="s">
        <v>13</v>
      </c>
    </row>
    <row r="892" spans="1:9" ht="18" customHeight="1" x14ac:dyDescent="0.2">
      <c r="A892" s="3">
        <v>2024</v>
      </c>
      <c r="B892" s="3" t="s">
        <v>43</v>
      </c>
      <c r="C892" s="3" t="s">
        <v>17</v>
      </c>
      <c r="D892" s="7" t="s">
        <v>21</v>
      </c>
      <c r="E892" s="8">
        <v>455</v>
      </c>
      <c r="F892" s="8">
        <v>4578.6000000000004</v>
      </c>
      <c r="G892" s="8">
        <v>5128.0320000000002</v>
      </c>
      <c r="H892" s="5">
        <v>915.72000000000014</v>
      </c>
      <c r="I892" s="6" t="s">
        <v>13</v>
      </c>
    </row>
    <row r="893" spans="1:9" ht="18" customHeight="1" x14ac:dyDescent="0.2">
      <c r="A893" s="3">
        <v>2024</v>
      </c>
      <c r="B893" s="3" t="s">
        <v>43</v>
      </c>
      <c r="C893" s="3" t="s">
        <v>19</v>
      </c>
      <c r="D893" s="7" t="s">
        <v>22</v>
      </c>
      <c r="E893" s="9">
        <v>345</v>
      </c>
      <c r="F893" s="9">
        <v>7000</v>
      </c>
      <c r="G893" s="9">
        <v>7840</v>
      </c>
      <c r="H893" s="5">
        <v>1400</v>
      </c>
      <c r="I893" s="6" t="s">
        <v>13</v>
      </c>
    </row>
    <row r="894" spans="1:9" ht="18" customHeight="1" x14ac:dyDescent="0.2">
      <c r="A894" s="3">
        <v>2024</v>
      </c>
      <c r="B894" s="3" t="s">
        <v>43</v>
      </c>
      <c r="C894" s="3" t="s">
        <v>15</v>
      </c>
      <c r="D894" s="4" t="s">
        <v>23</v>
      </c>
      <c r="E894" s="5">
        <v>122</v>
      </c>
      <c r="F894" s="5">
        <v>100</v>
      </c>
      <c r="G894" s="5">
        <v>112</v>
      </c>
      <c r="H894" s="5">
        <v>20</v>
      </c>
      <c r="I894" s="6" t="s">
        <v>13</v>
      </c>
    </row>
    <row r="895" spans="1:9" ht="18" customHeight="1" x14ac:dyDescent="0.2">
      <c r="A895" s="3">
        <v>2024</v>
      </c>
      <c r="B895" s="3" t="s">
        <v>43</v>
      </c>
      <c r="C895" s="3" t="s">
        <v>24</v>
      </c>
      <c r="D895" s="7" t="s">
        <v>25</v>
      </c>
      <c r="E895" s="8">
        <v>78</v>
      </c>
      <c r="F895" s="8">
        <v>4577.2</v>
      </c>
      <c r="G895" s="8">
        <v>5126.4639999999999</v>
      </c>
      <c r="H895" s="5">
        <v>915.44</v>
      </c>
      <c r="I895" s="6" t="s">
        <v>13</v>
      </c>
    </row>
    <row r="896" spans="1:9" ht="18" customHeight="1" x14ac:dyDescent="0.2">
      <c r="A896" s="3">
        <v>2024</v>
      </c>
      <c r="B896" s="3" t="s">
        <v>43</v>
      </c>
      <c r="C896" s="3" t="s">
        <v>24</v>
      </c>
      <c r="D896" s="7" t="s">
        <v>26</v>
      </c>
      <c r="E896" s="8">
        <v>76</v>
      </c>
      <c r="F896" s="8">
        <v>4576.8999999999996</v>
      </c>
      <c r="G896" s="8">
        <v>5126.1279999999997</v>
      </c>
      <c r="H896" s="5">
        <v>915.38</v>
      </c>
      <c r="I896" s="6" t="s">
        <v>13</v>
      </c>
    </row>
    <row r="897" spans="1:9" ht="18" customHeight="1" x14ac:dyDescent="0.2">
      <c r="A897" s="3">
        <v>2024</v>
      </c>
      <c r="B897" s="3" t="s">
        <v>43</v>
      </c>
      <c r="C897" s="3" t="s">
        <v>24</v>
      </c>
      <c r="D897" s="7" t="s">
        <v>27</v>
      </c>
      <c r="E897" s="8">
        <v>46</v>
      </c>
      <c r="F897" s="8">
        <v>200</v>
      </c>
      <c r="G897" s="8">
        <v>224</v>
      </c>
      <c r="H897" s="5">
        <v>40</v>
      </c>
      <c r="I897" s="6" t="s">
        <v>13</v>
      </c>
    </row>
    <row r="898" spans="1:9" ht="18" customHeight="1" x14ac:dyDescent="0.2">
      <c r="A898" s="3">
        <v>2024</v>
      </c>
      <c r="B898" s="3" t="s">
        <v>43</v>
      </c>
      <c r="C898" s="3" t="s">
        <v>24</v>
      </c>
      <c r="D898" s="7" t="s">
        <v>28</v>
      </c>
      <c r="E898" s="8">
        <v>34</v>
      </c>
      <c r="F898" s="8">
        <v>4576.8</v>
      </c>
      <c r="G898" s="8">
        <v>5126.0160000000005</v>
      </c>
      <c r="H898" s="5">
        <v>915.36000000000013</v>
      </c>
      <c r="I898" s="6" t="s">
        <v>13</v>
      </c>
    </row>
    <row r="899" spans="1:9" ht="18" customHeight="1" x14ac:dyDescent="0.2">
      <c r="A899" s="3">
        <v>2024</v>
      </c>
      <c r="B899" s="3" t="s">
        <v>43</v>
      </c>
      <c r="C899" s="3" t="s">
        <v>15</v>
      </c>
      <c r="D899" s="4" t="s">
        <v>29</v>
      </c>
      <c r="E899" s="5">
        <v>7</v>
      </c>
      <c r="F899" s="5">
        <v>200</v>
      </c>
      <c r="G899" s="5">
        <v>224</v>
      </c>
      <c r="H899" s="5">
        <v>40</v>
      </c>
      <c r="I899" s="6" t="s">
        <v>13</v>
      </c>
    </row>
    <row r="900" spans="1:9" ht="18" customHeight="1" x14ac:dyDescent="0.2">
      <c r="A900" s="3">
        <v>2024</v>
      </c>
      <c r="B900" s="3" t="s">
        <v>43</v>
      </c>
      <c r="C900" s="3" t="s">
        <v>24</v>
      </c>
      <c r="D900" s="7" t="s">
        <v>31</v>
      </c>
      <c r="E900" s="8">
        <v>3</v>
      </c>
      <c r="F900" s="8">
        <v>4577.3</v>
      </c>
      <c r="G900" s="8">
        <v>5126.576</v>
      </c>
      <c r="H900" s="5">
        <v>915.46</v>
      </c>
      <c r="I900" s="6" t="s">
        <v>13</v>
      </c>
    </row>
    <row r="901" spans="1:9" ht="18" customHeight="1" x14ac:dyDescent="0.2">
      <c r="A901" s="3">
        <v>2024</v>
      </c>
      <c r="B901" s="3" t="s">
        <v>43</v>
      </c>
      <c r="C901" s="3" t="s">
        <v>30</v>
      </c>
      <c r="D901" s="7" t="s">
        <v>30</v>
      </c>
      <c r="E901" s="8">
        <v>2</v>
      </c>
      <c r="F901" s="8">
        <v>6600</v>
      </c>
      <c r="G901" s="8">
        <v>7392</v>
      </c>
      <c r="H901" s="5">
        <v>1320</v>
      </c>
      <c r="I901" s="6" t="s">
        <v>13</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38A88-1C97-5749-BD38-D91752C7F680}">
  <sheetPr>
    <tabColor rgb="FF009396"/>
  </sheetPr>
  <dimension ref="A1:BF40"/>
  <sheetViews>
    <sheetView showGridLines="0" topLeftCell="AT11" workbookViewId="0">
      <selection activeCell="BC25" sqref="BC25"/>
    </sheetView>
  </sheetViews>
  <sheetFormatPr baseColWidth="10" defaultRowHeight="16" x14ac:dyDescent="0.2"/>
  <cols>
    <col min="1" max="1" width="16.33203125" bestFit="1" customWidth="1"/>
    <col min="2" max="2" width="14" bestFit="1" customWidth="1"/>
    <col min="3" max="4" width="11.1640625" bestFit="1" customWidth="1"/>
    <col min="5" max="5" width="11.1640625" customWidth="1"/>
    <col min="7" max="7" width="15.83203125" bestFit="1" customWidth="1"/>
    <col min="8" max="8" width="14" bestFit="1" customWidth="1"/>
    <col min="9" max="9" width="15" bestFit="1" customWidth="1"/>
    <col min="10" max="10" width="19.33203125" bestFit="1" customWidth="1"/>
    <col min="11" max="11" width="11.5" bestFit="1" customWidth="1"/>
    <col min="12" max="12" width="14.1640625" bestFit="1" customWidth="1"/>
    <col min="13" max="13" width="19.33203125" bestFit="1" customWidth="1"/>
    <col min="15" max="15" width="13.1640625" bestFit="1" customWidth="1"/>
    <col min="17" max="18" width="11.83203125" bestFit="1" customWidth="1"/>
    <col min="19" max="19" width="14" bestFit="1" customWidth="1"/>
    <col min="20" max="20" width="12.83203125" bestFit="1" customWidth="1"/>
    <col min="22" max="22" width="13.6640625" bestFit="1" customWidth="1"/>
    <col min="23" max="23" width="19.6640625" bestFit="1" customWidth="1"/>
    <col min="25" max="25" width="16.83203125" customWidth="1"/>
    <col min="26" max="26" width="14.6640625" customWidth="1"/>
    <col min="31" max="31" width="13.5" bestFit="1" customWidth="1"/>
    <col min="32" max="32" width="13.6640625" bestFit="1" customWidth="1"/>
    <col min="33" max="33" width="14.83203125" bestFit="1" customWidth="1"/>
    <col min="37" max="37" width="19.83203125" bestFit="1" customWidth="1"/>
    <col min="39" max="39" width="13.5" bestFit="1" customWidth="1"/>
    <col min="40" max="40" width="20.5" bestFit="1" customWidth="1"/>
    <col min="41" max="41" width="14.5" bestFit="1" customWidth="1"/>
    <col min="42" max="42" width="15.1640625" bestFit="1" customWidth="1"/>
    <col min="44" max="44" width="27.33203125" bestFit="1" customWidth="1"/>
    <col min="45" max="45" width="13.6640625" bestFit="1" customWidth="1"/>
    <col min="46" max="46" width="14.83203125" bestFit="1" customWidth="1"/>
    <col min="49" max="49" width="11.83203125" bestFit="1" customWidth="1"/>
    <col min="53" max="53" width="12.5" bestFit="1" customWidth="1"/>
    <col min="54" max="54" width="13.1640625" bestFit="1" customWidth="1"/>
  </cols>
  <sheetData>
    <row r="1" spans="1:58" x14ac:dyDescent="0.2">
      <c r="G1" t="s">
        <v>0</v>
      </c>
    </row>
    <row r="5" spans="1:58" x14ac:dyDescent="0.2">
      <c r="O5" s="15" t="s">
        <v>48</v>
      </c>
      <c r="P5" s="15" t="s">
        <v>49</v>
      </c>
      <c r="Q5" s="15" t="s">
        <v>50</v>
      </c>
      <c r="R5" s="15" t="s">
        <v>51</v>
      </c>
      <c r="S5" s="15" t="s">
        <v>52</v>
      </c>
      <c r="T5" s="15" t="s">
        <v>57</v>
      </c>
      <c r="U5" s="15" t="s">
        <v>58</v>
      </c>
    </row>
    <row r="6" spans="1:58" x14ac:dyDescent="0.2">
      <c r="N6" s="20" t="s">
        <v>24</v>
      </c>
      <c r="O6" s="21">
        <v>1</v>
      </c>
      <c r="P6" s="21">
        <v>3</v>
      </c>
      <c r="Q6" s="22">
        <f t="shared" ref="Q6:Q11" si="0">VLOOKUP(N6,$T$17:$V$22,2,0)</f>
        <v>224098.00999999989</v>
      </c>
      <c r="R6" s="23">
        <f>IF(Q6=MAX(Q6:Q11),Q6,"")</f>
        <v>224098.00999999989</v>
      </c>
      <c r="S6" s="23" t="str">
        <f>IF(Q6=MAX(Q6:Q11),"",Q6)</f>
        <v/>
      </c>
      <c r="T6" s="22">
        <f>VLOOKUP(N6,T17:W22,3,0)</f>
        <v>2844</v>
      </c>
      <c r="U6" s="24">
        <f>VLOOKUP(N6,T17:W22,4,0)</f>
        <v>2.4272424682085857E-2</v>
      </c>
    </row>
    <row r="7" spans="1:58" s="11" customFormat="1" x14ac:dyDescent="0.2">
      <c r="N7" s="25" t="s">
        <v>30</v>
      </c>
      <c r="O7" s="26">
        <v>7</v>
      </c>
      <c r="P7" s="26">
        <v>2</v>
      </c>
      <c r="Q7" s="27">
        <f t="shared" si="0"/>
        <v>79860</v>
      </c>
      <c r="R7" s="23" t="str">
        <f t="shared" ref="R7:R11" si="1">IF(Q7=MAX(Q7:Q12),Q7,"")</f>
        <v/>
      </c>
      <c r="S7" s="23">
        <f t="shared" ref="S7:S11" si="2">IF(Q7=MAX(Q7:Q12),"",Q7)</f>
        <v>79860</v>
      </c>
      <c r="T7" s="22">
        <f>VLOOKUP(N7,T18:W23,3,0)</f>
        <v>26</v>
      </c>
      <c r="U7" s="24">
        <f>VLOOKUP(N7,T18:W23,4,0)</f>
        <v>2.218998037040198E-4</v>
      </c>
      <c r="V7" t="s">
        <v>46</v>
      </c>
      <c r="W7" t="s">
        <v>53</v>
      </c>
      <c r="X7"/>
      <c r="Y7" s="15" t="s">
        <v>6</v>
      </c>
      <c r="Z7" s="15" t="s">
        <v>54</v>
      </c>
      <c r="AE7" s="10" t="s">
        <v>44</v>
      </c>
      <c r="AF7" t="s">
        <v>46</v>
      </c>
      <c r="AG7" t="s">
        <v>47</v>
      </c>
      <c r="AK7" s="15" t="s">
        <v>59</v>
      </c>
      <c r="AM7" s="10" t="s">
        <v>44</v>
      </c>
      <c r="AN7" t="s">
        <v>60</v>
      </c>
      <c r="AO7"/>
      <c r="AP7" s="15" t="s">
        <v>61</v>
      </c>
      <c r="AV7" s="15" t="s">
        <v>13</v>
      </c>
      <c r="AW7" s="16">
        <f>IFERROR(AN28,"")</f>
        <v>493010.04999999993</v>
      </c>
      <c r="AX7" s="18">
        <f>IFERROR(AO28,"")</f>
        <v>0.60005182492061793</v>
      </c>
    </row>
    <row r="8" spans="1:58" s="11" customFormat="1" x14ac:dyDescent="0.2">
      <c r="N8" s="25" t="s">
        <v>11</v>
      </c>
      <c r="O8" s="26">
        <v>4</v>
      </c>
      <c r="P8" s="26">
        <v>1</v>
      </c>
      <c r="Q8" s="27">
        <f t="shared" si="0"/>
        <v>154700.79</v>
      </c>
      <c r="R8" s="23" t="str">
        <f t="shared" si="1"/>
        <v/>
      </c>
      <c r="S8" s="23">
        <f t="shared" si="2"/>
        <v>154700.79</v>
      </c>
      <c r="T8" s="22" t="e">
        <f t="shared" ref="T8:T11" si="3">VLOOKUP(N8,I9:L14,3,0)</f>
        <v>#N/A</v>
      </c>
      <c r="U8" s="24" t="e">
        <f t="shared" ref="U8:U11" si="4">VLOOKUP(N8,I9:L14,4,0)</f>
        <v>#N/A</v>
      </c>
      <c r="V8" s="19">
        <v>821612.45000000019</v>
      </c>
      <c r="W8" s="19">
        <v>898931.71200000006</v>
      </c>
      <c r="X8"/>
      <c r="Y8" s="18">
        <f>GETPIVOTDATA("Sum of Income",$V$7)/GETPIVOTDATA("Sum of Target Income",$V$7)</f>
        <v>0.91398761333274681</v>
      </c>
      <c r="Z8" s="14">
        <f>100%-Y8</f>
        <v>8.6012386667253193E-2</v>
      </c>
      <c r="AE8" s="4" t="s">
        <v>10</v>
      </c>
      <c r="AF8" s="19">
        <v>84834.150000000009</v>
      </c>
      <c r="AG8" s="19">
        <v>84834.150000000009</v>
      </c>
      <c r="AK8" s="19">
        <f>AVERAGE(AF8:AF19)</f>
        <v>68467.704166666677</v>
      </c>
      <c r="AM8" s="4" t="s">
        <v>10</v>
      </c>
      <c r="AN8" s="19">
        <v>16966.830000000002</v>
      </c>
      <c r="AO8"/>
      <c r="AP8" s="16">
        <f>GETPIVOTDATA("operating profit",$AM$7)</f>
        <v>164322.48999999996</v>
      </c>
      <c r="AV8" s="15" t="s">
        <v>34</v>
      </c>
      <c r="AW8" s="16">
        <f>IFERROR(AN29,"")</f>
        <v>328602.39999999997</v>
      </c>
      <c r="AX8" s="18">
        <f>IFERROR(AO29,"")</f>
        <v>0.39994817507938202</v>
      </c>
    </row>
    <row r="9" spans="1:58" s="11" customFormat="1" x14ac:dyDescent="0.2">
      <c r="N9" s="25" t="s">
        <v>15</v>
      </c>
      <c r="O9" s="26">
        <v>2</v>
      </c>
      <c r="P9" s="26">
        <v>8</v>
      </c>
      <c r="Q9" s="27">
        <f t="shared" si="0"/>
        <v>65962.609999999986</v>
      </c>
      <c r="R9" s="23" t="str">
        <f t="shared" si="1"/>
        <v/>
      </c>
      <c r="S9" s="23">
        <f t="shared" si="2"/>
        <v>65962.609999999986</v>
      </c>
      <c r="T9" s="22" t="e">
        <f t="shared" si="3"/>
        <v>#N/A</v>
      </c>
      <c r="U9" s="24" t="e">
        <f t="shared" si="4"/>
        <v>#N/A</v>
      </c>
      <c r="V9"/>
      <c r="W9"/>
      <c r="X9"/>
      <c r="AE9" s="4" t="s">
        <v>32</v>
      </c>
      <c r="AF9" s="19">
        <v>69174.600000000006</v>
      </c>
      <c r="AG9" s="19">
        <v>69174.600000000006</v>
      </c>
      <c r="AM9" s="4" t="s">
        <v>32</v>
      </c>
      <c r="AN9" s="19">
        <v>13834.920000000002</v>
      </c>
      <c r="AO9"/>
    </row>
    <row r="10" spans="1:58" s="11" customFormat="1" x14ac:dyDescent="0.2">
      <c r="N10" s="25" t="s">
        <v>17</v>
      </c>
      <c r="O10" s="26">
        <v>6</v>
      </c>
      <c r="P10" s="26">
        <v>6</v>
      </c>
      <c r="Q10" s="27">
        <f t="shared" si="0"/>
        <v>126275.04000000004</v>
      </c>
      <c r="R10" s="23" t="str">
        <f t="shared" si="1"/>
        <v/>
      </c>
      <c r="S10" s="23">
        <f t="shared" si="2"/>
        <v>126275.04000000004</v>
      </c>
      <c r="T10" s="22" t="e">
        <f t="shared" si="3"/>
        <v>#N/A</v>
      </c>
      <c r="U10" s="24" t="e">
        <f t="shared" si="4"/>
        <v>#N/A</v>
      </c>
      <c r="V10"/>
      <c r="W10"/>
      <c r="X10"/>
      <c r="AE10" s="4" t="s">
        <v>33</v>
      </c>
      <c r="AF10" s="19">
        <v>65640.5</v>
      </c>
      <c r="AG10" s="19">
        <v>65640.5</v>
      </c>
      <c r="AM10" s="4" t="s">
        <v>33</v>
      </c>
      <c r="AN10" s="19">
        <v>13128.1</v>
      </c>
      <c r="AO10"/>
    </row>
    <row r="11" spans="1:58" s="11" customFormat="1" x14ac:dyDescent="0.2">
      <c r="N11" s="28" t="s">
        <v>19</v>
      </c>
      <c r="O11" s="29">
        <v>5</v>
      </c>
      <c r="P11" s="29">
        <v>9</v>
      </c>
      <c r="Q11" s="30">
        <f t="shared" si="0"/>
        <v>170716</v>
      </c>
      <c r="R11" s="31">
        <f t="shared" si="1"/>
        <v>170716</v>
      </c>
      <c r="S11" s="31" t="str">
        <f t="shared" si="2"/>
        <v/>
      </c>
      <c r="T11" s="32" t="e">
        <f t="shared" si="3"/>
        <v>#N/A</v>
      </c>
      <c r="U11" s="33" t="e">
        <f t="shared" si="4"/>
        <v>#N/A</v>
      </c>
      <c r="V11"/>
      <c r="W11"/>
      <c r="X11"/>
      <c r="AE11" s="4" t="s">
        <v>35</v>
      </c>
      <c r="AF11" s="19">
        <v>66884.800000000003</v>
      </c>
      <c r="AG11" s="19">
        <v>66884.800000000003</v>
      </c>
      <c r="AM11" s="4" t="s">
        <v>35</v>
      </c>
      <c r="AN11" s="19">
        <v>13376.96</v>
      </c>
      <c r="AO11"/>
    </row>
    <row r="12" spans="1:58" s="11" customFormat="1" x14ac:dyDescent="0.2">
      <c r="V12"/>
      <c r="W12"/>
      <c r="X12"/>
      <c r="AE12" s="4" t="s">
        <v>36</v>
      </c>
      <c r="AF12" s="19">
        <v>66884.800000000003</v>
      </c>
      <c r="AG12" s="19">
        <v>66884.800000000003</v>
      </c>
      <c r="AM12" s="4" t="s">
        <v>36</v>
      </c>
      <c r="AN12" s="19">
        <v>13376.96</v>
      </c>
      <c r="AO12"/>
    </row>
    <row r="13" spans="1:58" s="11" customFormat="1" x14ac:dyDescent="0.2">
      <c r="V13"/>
      <c r="W13"/>
      <c r="X13"/>
      <c r="AE13" s="4" t="s">
        <v>37</v>
      </c>
      <c r="AF13" s="19">
        <v>66884.800000000003</v>
      </c>
      <c r="AG13" s="19">
        <v>66884.800000000003</v>
      </c>
      <c r="AM13" s="4" t="s">
        <v>37</v>
      </c>
      <c r="AN13" s="19">
        <v>13376.96</v>
      </c>
      <c r="AO13"/>
      <c r="AR13"/>
      <c r="AS13"/>
      <c r="AT13"/>
    </row>
    <row r="14" spans="1:58" s="11" customFormat="1" x14ac:dyDescent="0.2">
      <c r="V14"/>
      <c r="W14"/>
      <c r="X14"/>
      <c r="AE14" s="4" t="s">
        <v>38</v>
      </c>
      <c r="AF14" s="19">
        <v>66884.800000000003</v>
      </c>
      <c r="AG14" s="19">
        <v>66884.800000000003</v>
      </c>
      <c r="AM14" s="4" t="s">
        <v>38</v>
      </c>
      <c r="AN14" s="19">
        <v>13376.96</v>
      </c>
      <c r="AO14"/>
      <c r="AR14"/>
      <c r="AS14"/>
      <c r="AT14"/>
    </row>
    <row r="15" spans="1:58" s="11" customFormat="1" x14ac:dyDescent="0.2">
      <c r="A15" s="11" t="s">
        <v>0</v>
      </c>
      <c r="S15"/>
      <c r="T15"/>
      <c r="U15"/>
      <c r="V15"/>
      <c r="W15"/>
      <c r="X15"/>
      <c r="AE15" s="4" t="s">
        <v>39</v>
      </c>
      <c r="AF15" s="19">
        <v>66884.800000000003</v>
      </c>
      <c r="AG15" s="19">
        <v>66884.800000000003</v>
      </c>
      <c r="AM15" s="4" t="s">
        <v>39</v>
      </c>
      <c r="AN15" s="19">
        <v>13376.96</v>
      </c>
      <c r="AO15"/>
      <c r="AR15" s="10" t="s">
        <v>44</v>
      </c>
      <c r="AS15" t="s">
        <v>46</v>
      </c>
      <c r="AT15" t="s">
        <v>47</v>
      </c>
      <c r="AV15" s="11" t="s">
        <v>24</v>
      </c>
      <c r="AW15" s="16">
        <f>VLOOKUP(AV15,AR:AT,2,0)</f>
        <v>224098.01</v>
      </c>
      <c r="AX15" s="36">
        <f>VLOOKUP(AV15,AR:AT,3,0)</f>
        <v>0.27275391213947647</v>
      </c>
    </row>
    <row r="16" spans="1:58" s="11" customFormat="1" x14ac:dyDescent="0.2">
      <c r="P16" s="11" t="s">
        <v>0</v>
      </c>
      <c r="S16"/>
      <c r="T16" s="10" t="s">
        <v>44</v>
      </c>
      <c r="U16" t="s">
        <v>46</v>
      </c>
      <c r="V16" t="s">
        <v>55</v>
      </c>
      <c r="W16" t="s">
        <v>56</v>
      </c>
      <c r="X16"/>
      <c r="AE16" s="4" t="s">
        <v>40</v>
      </c>
      <c r="AF16" s="19">
        <v>66884.800000000003</v>
      </c>
      <c r="AG16" s="19">
        <v>66884.800000000003</v>
      </c>
      <c r="AM16" s="4" t="s">
        <v>40</v>
      </c>
      <c r="AN16" s="19">
        <v>13376.96</v>
      </c>
      <c r="AO16"/>
      <c r="AR16" s="4" t="s">
        <v>24</v>
      </c>
      <c r="AS16" s="19">
        <v>224098.01</v>
      </c>
      <c r="AT16" s="14">
        <v>0.27275391213947647</v>
      </c>
      <c r="AV16" s="11" t="s">
        <v>27</v>
      </c>
      <c r="AW16" s="16">
        <f t="shared" ref="AW16:AW35" si="5">VLOOKUP(AV16,AR:AT,2,0)</f>
        <v>2440</v>
      </c>
      <c r="AX16" s="36">
        <f t="shared" ref="AX16:AX35" si="6">VLOOKUP(AV16,AR:AT,3,0)</f>
        <v>2.9697699931397095E-3</v>
      </c>
      <c r="BA16" s="50" t="s">
        <v>78</v>
      </c>
      <c r="BB16" s="50" t="s">
        <v>79</v>
      </c>
      <c r="BC16" s="50" t="s">
        <v>80</v>
      </c>
      <c r="BD16" s="50" t="s">
        <v>81</v>
      </c>
      <c r="BE16" s="96">
        <v>1</v>
      </c>
      <c r="BF16" s="50"/>
    </row>
    <row r="17" spans="1:57" s="11" customFormat="1" x14ac:dyDescent="0.2">
      <c r="A17" s="67"/>
      <c r="B17" s="65" t="s">
        <v>77</v>
      </c>
      <c r="C17" s="61"/>
      <c r="D17" s="65" t="s">
        <v>76</v>
      </c>
      <c r="E17" s="61"/>
      <c r="G17" s="10" t="s">
        <v>44</v>
      </c>
      <c r="H17" t="s">
        <v>69</v>
      </c>
      <c r="I17" t="s">
        <v>70</v>
      </c>
      <c r="T17" s="12" t="s">
        <v>24</v>
      </c>
      <c r="U17" s="13">
        <v>224098.00999999989</v>
      </c>
      <c r="V17" s="13">
        <v>2844</v>
      </c>
      <c r="W17" s="14">
        <v>2.4272424682085857E-2</v>
      </c>
      <c r="AE17" s="4" t="s">
        <v>41</v>
      </c>
      <c r="AF17" s="19">
        <v>66884.800000000003</v>
      </c>
      <c r="AG17" s="19">
        <v>66884.800000000003</v>
      </c>
      <c r="AM17" s="4" t="s">
        <v>41</v>
      </c>
      <c r="AN17" s="19">
        <v>13376.96</v>
      </c>
      <c r="AO17"/>
      <c r="AR17" s="35" t="s">
        <v>27</v>
      </c>
      <c r="AS17" s="19">
        <v>2440</v>
      </c>
      <c r="AT17" s="14">
        <v>2.9697699931397095E-3</v>
      </c>
      <c r="AV17" s="11" t="s">
        <v>25</v>
      </c>
      <c r="AW17" s="16">
        <f t="shared" si="5"/>
        <v>55841.839999999989</v>
      </c>
      <c r="AX17" s="36">
        <f t="shared" si="6"/>
        <v>6.7966156062995373E-2</v>
      </c>
      <c r="BA17" s="14">
        <v>9.1999999999999998E-2</v>
      </c>
      <c r="BB17" s="14">
        <v>7.3999999999999996E-2</v>
      </c>
      <c r="BC17" s="14">
        <v>6.2E-2</v>
      </c>
      <c r="BD17" s="18">
        <f>SUM(BA17:BC17)</f>
        <v>0.22799999999999998</v>
      </c>
      <c r="BE17" s="14">
        <f>100%-BD17</f>
        <v>0.77200000000000002</v>
      </c>
    </row>
    <row r="18" spans="1:57" s="11" customFormat="1" ht="26" x14ac:dyDescent="0.35">
      <c r="A18" s="62" t="s">
        <v>67</v>
      </c>
      <c r="B18" s="82" t="str">
        <f>IF(A18=$G$18,"•","")</f>
        <v/>
      </c>
      <c r="C18" s="86" t="str">
        <f>IF(A18=$G$18,"•","")</f>
        <v/>
      </c>
      <c r="D18" s="84" t="str">
        <f>IF(A18=$G$18,"","•")</f>
        <v>•</v>
      </c>
      <c r="E18" s="90" t="str">
        <f>IF(A18=$G$18,"","•")</f>
        <v>•</v>
      </c>
      <c r="G18" s="44" t="s">
        <v>63</v>
      </c>
      <c r="H18" s="45">
        <v>342724</v>
      </c>
      <c r="I18" s="46">
        <v>0.26617851273559845</v>
      </c>
      <c r="K18" s="42" t="s">
        <v>72</v>
      </c>
      <c r="M18" s="52" t="s">
        <v>67</v>
      </c>
      <c r="N18" s="53">
        <f>IFERROR(VLOOKUP(M18,G:I,3,0),"")</f>
        <v>0.10010158655205301</v>
      </c>
      <c r="O18" s="58">
        <f>IFERROR(VLOOKUP(M18,G:H,2,0),"")</f>
        <v>128888</v>
      </c>
      <c r="T18" s="12" t="s">
        <v>30</v>
      </c>
      <c r="U18" s="13">
        <v>79860</v>
      </c>
      <c r="V18" s="13">
        <v>26</v>
      </c>
      <c r="W18" s="14">
        <v>2.218998037040198E-4</v>
      </c>
      <c r="AE18" s="4" t="s">
        <v>42</v>
      </c>
      <c r="AF18" s="19">
        <v>66884.800000000003</v>
      </c>
      <c r="AG18" s="19">
        <v>66884.800000000003</v>
      </c>
      <c r="AM18" s="4" t="s">
        <v>42</v>
      </c>
      <c r="AN18" s="19">
        <v>13376.96</v>
      </c>
      <c r="AO18"/>
      <c r="AR18" s="35" t="s">
        <v>25</v>
      </c>
      <c r="AS18" s="19">
        <v>55841.839999999989</v>
      </c>
      <c r="AT18" s="14">
        <v>6.7966156062995373E-2</v>
      </c>
      <c r="AV18" s="11" t="s">
        <v>26</v>
      </c>
      <c r="AW18" s="16">
        <f t="shared" si="5"/>
        <v>55838.180000000008</v>
      </c>
      <c r="AX18" s="36">
        <f t="shared" si="6"/>
        <v>6.7961701408005684E-2</v>
      </c>
      <c r="BA18" s="94">
        <f>BA17*$K$19</f>
        <v>118456.624</v>
      </c>
      <c r="BB18" s="93">
        <f t="shared" ref="BB18:BD18" si="7">BB17*$K$19</f>
        <v>95280.327999999994</v>
      </c>
      <c r="BC18" s="93">
        <f t="shared" si="7"/>
        <v>79829.463999999993</v>
      </c>
      <c r="BD18" s="93">
        <f t="shared" si="7"/>
        <v>293566.41599999997</v>
      </c>
    </row>
    <row r="19" spans="1:57" ht="26" x14ac:dyDescent="0.35">
      <c r="A19" s="63" t="s">
        <v>68</v>
      </c>
      <c r="B19" s="82" t="str">
        <f t="shared" ref="B19:B23" si="8">IF(A19=$G$18,"•","")</f>
        <v/>
      </c>
      <c r="C19" s="87" t="str">
        <f t="shared" ref="C19:C23" si="9">IF(A19=$G$18,"•","")</f>
        <v/>
      </c>
      <c r="D19" s="84" t="str">
        <f t="shared" ref="D19:D23" si="10">IF(A19=$G$18,"","•")</f>
        <v>•</v>
      </c>
      <c r="E19" s="90" t="str">
        <f t="shared" ref="E19:E23" si="11">IF(A19=$G$18,"","•")</f>
        <v>•</v>
      </c>
      <c r="G19" s="44" t="s">
        <v>64</v>
      </c>
      <c r="H19" s="45">
        <v>238460</v>
      </c>
      <c r="I19" s="46">
        <v>0.18520129359756193</v>
      </c>
      <c r="K19" s="43">
        <f>GETPIVOTDATA("Sum of Amount",$G$17)</f>
        <v>1287572</v>
      </c>
      <c r="M19" s="54" t="s">
        <v>68</v>
      </c>
      <c r="N19" s="55">
        <f t="shared" ref="N19:N23" si="12">IFERROR(VLOOKUP(M19,G:I,3,0),"")</f>
        <v>0.10561273466648856</v>
      </c>
      <c r="O19" s="59">
        <f t="shared" ref="O19:O23" si="13">IFERROR(VLOOKUP(M19,G:H,2,0),"")</f>
        <v>135984</v>
      </c>
      <c r="S19" s="11"/>
      <c r="T19" s="12" t="s">
        <v>11</v>
      </c>
      <c r="U19" s="13">
        <v>154700.79</v>
      </c>
      <c r="V19" s="13">
        <v>72768</v>
      </c>
      <c r="W19" s="14">
        <v>0.62104634292054284</v>
      </c>
      <c r="X19" s="11"/>
      <c r="AE19" s="4" t="s">
        <v>43</v>
      </c>
      <c r="AF19" s="19">
        <v>66884.800000000003</v>
      </c>
      <c r="AG19" s="19">
        <v>66884.800000000003</v>
      </c>
      <c r="AM19" s="4" t="s">
        <v>43</v>
      </c>
      <c r="AN19" s="19">
        <v>13376.96</v>
      </c>
      <c r="AR19" s="35" t="s">
        <v>26</v>
      </c>
      <c r="AS19" s="19">
        <v>55838.180000000008</v>
      </c>
      <c r="AT19" s="14">
        <v>6.7961701408005684E-2</v>
      </c>
      <c r="AV19" t="s">
        <v>31</v>
      </c>
      <c r="AW19" s="16">
        <f t="shared" si="5"/>
        <v>54141.030000000013</v>
      </c>
      <c r="AX19" s="36">
        <f t="shared" si="6"/>
        <v>6.589606815232657E-2</v>
      </c>
      <c r="BA19" s="95"/>
    </row>
    <row r="20" spans="1:57" ht="26" x14ac:dyDescent="0.35">
      <c r="A20" s="63" t="s">
        <v>63</v>
      </c>
      <c r="B20" s="81" t="str">
        <f t="shared" si="8"/>
        <v>•</v>
      </c>
      <c r="C20" s="85" t="str">
        <f t="shared" si="9"/>
        <v>•</v>
      </c>
      <c r="D20" s="84" t="str">
        <f t="shared" si="10"/>
        <v/>
      </c>
      <c r="E20" s="90" t="str">
        <f t="shared" si="11"/>
        <v/>
      </c>
      <c r="G20" s="44" t="s">
        <v>65</v>
      </c>
      <c r="H20" s="45">
        <v>231288</v>
      </c>
      <c r="I20" s="46">
        <v>0.17963111965777448</v>
      </c>
      <c r="M20" s="54" t="s">
        <v>63</v>
      </c>
      <c r="N20" s="55">
        <f t="shared" si="12"/>
        <v>0.26617851273559845</v>
      </c>
      <c r="O20" s="59">
        <f t="shared" si="13"/>
        <v>342724</v>
      </c>
      <c r="P20" t="s">
        <v>0</v>
      </c>
      <c r="S20" s="11"/>
      <c r="T20" s="12" t="s">
        <v>15</v>
      </c>
      <c r="U20" s="13">
        <v>65962.609999999986</v>
      </c>
      <c r="V20" s="13">
        <v>16488</v>
      </c>
      <c r="W20" s="14">
        <v>0.14071861397968763</v>
      </c>
      <c r="X20" s="11"/>
      <c r="AE20" s="12" t="s">
        <v>45</v>
      </c>
      <c r="AF20" s="19">
        <v>821612.45000000019</v>
      </c>
      <c r="AG20" s="19">
        <v>821612.45000000019</v>
      </c>
      <c r="AM20" s="12" t="s">
        <v>45</v>
      </c>
      <c r="AN20" s="19">
        <v>164322.48999999996</v>
      </c>
      <c r="AR20" s="35" t="s">
        <v>31</v>
      </c>
      <c r="AS20" s="19">
        <v>54141.030000000013</v>
      </c>
      <c r="AT20" s="14">
        <v>6.589606815232657E-2</v>
      </c>
      <c r="AV20" t="s">
        <v>28</v>
      </c>
      <c r="AW20" s="16">
        <f t="shared" si="5"/>
        <v>55836.960000000014</v>
      </c>
      <c r="AX20" s="36">
        <f t="shared" si="6"/>
        <v>6.7960216523009126E-2</v>
      </c>
      <c r="AY20" t="s">
        <v>0</v>
      </c>
    </row>
    <row r="21" spans="1:57" ht="26" x14ac:dyDescent="0.35">
      <c r="A21" s="63" t="s">
        <v>65</v>
      </c>
      <c r="B21" s="82" t="str">
        <f t="shared" si="8"/>
        <v/>
      </c>
      <c r="C21" s="87" t="str">
        <f t="shared" si="9"/>
        <v/>
      </c>
      <c r="D21" s="84" t="str">
        <f t="shared" si="10"/>
        <v>•</v>
      </c>
      <c r="E21" s="90" t="str">
        <f t="shared" si="11"/>
        <v>•</v>
      </c>
      <c r="G21" s="44" t="s">
        <v>66</v>
      </c>
      <c r="H21" s="45">
        <v>210228</v>
      </c>
      <c r="I21" s="46">
        <v>0.16327475279052356</v>
      </c>
      <c r="M21" s="54" t="s">
        <v>65</v>
      </c>
      <c r="N21" s="55">
        <f t="shared" si="12"/>
        <v>0.17963111965777448</v>
      </c>
      <c r="O21" s="59">
        <f t="shared" si="13"/>
        <v>231288</v>
      </c>
      <c r="S21" s="11"/>
      <c r="T21" s="12" t="s">
        <v>17</v>
      </c>
      <c r="U21" s="13">
        <v>126275.04000000004</v>
      </c>
      <c r="V21" s="13">
        <v>13188</v>
      </c>
      <c r="W21" s="14">
        <v>0.11255440812494666</v>
      </c>
      <c r="X21" s="11"/>
      <c r="AR21" s="35" t="s">
        <v>28</v>
      </c>
      <c r="AS21" s="19">
        <v>55836.960000000014</v>
      </c>
      <c r="AT21" s="14">
        <v>6.7960216523009126E-2</v>
      </c>
      <c r="AV21" t="s">
        <v>30</v>
      </c>
      <c r="AW21" s="16">
        <f t="shared" si="5"/>
        <v>79860</v>
      </c>
      <c r="AX21" s="36">
        <f t="shared" si="6"/>
        <v>9.7199111332843105E-2</v>
      </c>
      <c r="BB21" s="92"/>
      <c r="BC21" s="92"/>
      <c r="BD21" s="92"/>
    </row>
    <row r="22" spans="1:57" ht="26" x14ac:dyDescent="0.35">
      <c r="A22" s="63" t="s">
        <v>66</v>
      </c>
      <c r="B22" s="82" t="str">
        <f t="shared" si="8"/>
        <v/>
      </c>
      <c r="C22" s="87" t="str">
        <f t="shared" si="9"/>
        <v/>
      </c>
      <c r="D22" s="84" t="str">
        <f t="shared" si="10"/>
        <v>•</v>
      </c>
      <c r="E22" s="90" t="str">
        <f t="shared" si="11"/>
        <v>•</v>
      </c>
      <c r="G22" s="44" t="s">
        <v>68</v>
      </c>
      <c r="H22" s="45">
        <v>135984</v>
      </c>
      <c r="I22" s="46">
        <v>0.10561273466648856</v>
      </c>
      <c r="M22" s="54" t="s">
        <v>66</v>
      </c>
      <c r="N22" s="55">
        <f t="shared" si="12"/>
        <v>0.16327475279052356</v>
      </c>
      <c r="O22" s="59">
        <f t="shared" si="13"/>
        <v>210228</v>
      </c>
      <c r="S22" s="11"/>
      <c r="T22" s="12" t="s">
        <v>19</v>
      </c>
      <c r="U22" s="13">
        <v>170716</v>
      </c>
      <c r="V22" s="13">
        <v>11856</v>
      </c>
      <c r="W22" s="14">
        <v>0.10118631048903302</v>
      </c>
      <c r="X22" s="11"/>
      <c r="AR22" s="4" t="s">
        <v>30</v>
      </c>
      <c r="AS22" s="19">
        <v>79860</v>
      </c>
      <c r="AT22" s="14">
        <v>9.7199111332843105E-2</v>
      </c>
      <c r="AV22" t="s">
        <v>30</v>
      </c>
      <c r="AW22" s="16">
        <f t="shared" si="5"/>
        <v>79860</v>
      </c>
      <c r="AX22" s="36">
        <f t="shared" si="6"/>
        <v>9.7199111332843105E-2</v>
      </c>
    </row>
    <row r="23" spans="1:57" ht="26" x14ac:dyDescent="0.35">
      <c r="A23" s="64" t="s">
        <v>64</v>
      </c>
      <c r="B23" s="83" t="str">
        <f t="shared" si="8"/>
        <v/>
      </c>
      <c r="C23" s="88" t="str">
        <f t="shared" si="9"/>
        <v/>
      </c>
      <c r="D23" s="89" t="str">
        <f t="shared" si="10"/>
        <v>•</v>
      </c>
      <c r="E23" s="91" t="str">
        <f t="shared" si="11"/>
        <v>•</v>
      </c>
      <c r="G23" s="44" t="s">
        <v>67</v>
      </c>
      <c r="H23" s="45">
        <v>128888</v>
      </c>
      <c r="I23" s="46">
        <v>0.10010158655205301</v>
      </c>
      <c r="M23" s="56" t="s">
        <v>64</v>
      </c>
      <c r="N23" s="57">
        <f t="shared" si="12"/>
        <v>0.18520129359756193</v>
      </c>
      <c r="O23" s="60">
        <f t="shared" si="13"/>
        <v>238460</v>
      </c>
      <c r="S23" s="11"/>
      <c r="T23" s="12" t="s">
        <v>45</v>
      </c>
      <c r="U23" s="13">
        <v>821612.45</v>
      </c>
      <c r="V23" s="13">
        <v>117170</v>
      </c>
      <c r="W23" s="14">
        <v>1</v>
      </c>
      <c r="X23" s="11"/>
      <c r="AR23" s="35" t="s">
        <v>30</v>
      </c>
      <c r="AS23" s="19">
        <v>79860</v>
      </c>
      <c r="AT23" s="14">
        <v>9.7199111332843105E-2</v>
      </c>
      <c r="AV23" t="s">
        <v>11</v>
      </c>
      <c r="AW23" s="16">
        <f t="shared" si="5"/>
        <v>154700.79</v>
      </c>
      <c r="AX23" s="36">
        <f t="shared" si="6"/>
        <v>0.1882892475643474</v>
      </c>
    </row>
    <row r="24" spans="1:57" x14ac:dyDescent="0.2">
      <c r="D24" s="66"/>
      <c r="E24" s="66"/>
      <c r="G24" s="47" t="s">
        <v>45</v>
      </c>
      <c r="H24" s="48">
        <v>1287572</v>
      </c>
      <c r="I24" s="49">
        <v>1</v>
      </c>
      <c r="AR24" s="4" t="s">
        <v>11</v>
      </c>
      <c r="AS24" s="19">
        <v>154700.79</v>
      </c>
      <c r="AT24" s="14">
        <v>0.1882892475643474</v>
      </c>
      <c r="AV24" t="s">
        <v>14</v>
      </c>
      <c r="AW24" s="16">
        <f t="shared" si="5"/>
        <v>98400</v>
      </c>
      <c r="AX24" s="36">
        <f t="shared" si="6"/>
        <v>0.11976449480530631</v>
      </c>
    </row>
    <row r="25" spans="1:57" x14ac:dyDescent="0.2">
      <c r="AR25" s="35" t="s">
        <v>14</v>
      </c>
      <c r="AS25" s="19">
        <v>98400</v>
      </c>
      <c r="AT25" s="14">
        <v>0.11976449480530631</v>
      </c>
      <c r="AV25" t="s">
        <v>12</v>
      </c>
      <c r="AW25" s="16">
        <f t="shared" si="5"/>
        <v>56300.790000000015</v>
      </c>
      <c r="AX25" s="36">
        <f t="shared" si="6"/>
        <v>6.8524752759041088E-2</v>
      </c>
    </row>
    <row r="26" spans="1:57" x14ac:dyDescent="0.2">
      <c r="AR26" s="35" t="s">
        <v>12</v>
      </c>
      <c r="AS26" s="19">
        <v>56300.790000000015</v>
      </c>
      <c r="AT26" s="14">
        <v>6.8524752759041088E-2</v>
      </c>
      <c r="AV26" t="s">
        <v>15</v>
      </c>
      <c r="AW26" s="16">
        <f t="shared" si="5"/>
        <v>65962.609999999986</v>
      </c>
      <c r="AX26" s="36">
        <f t="shared" si="6"/>
        <v>8.0284336002941506E-2</v>
      </c>
    </row>
    <row r="27" spans="1:57" x14ac:dyDescent="0.2">
      <c r="AM27" s="10" t="s">
        <v>44</v>
      </c>
      <c r="AN27" t="s">
        <v>46</v>
      </c>
      <c r="AO27" t="s">
        <v>47</v>
      </c>
      <c r="AR27" s="4" t="s">
        <v>15</v>
      </c>
      <c r="AS27" s="19">
        <v>65962.609999999986</v>
      </c>
      <c r="AT27" s="14">
        <v>8.0284336002941506E-2</v>
      </c>
      <c r="AV27" t="s">
        <v>16</v>
      </c>
      <c r="AW27" s="16">
        <f t="shared" si="5"/>
        <v>56299.559999999983</v>
      </c>
      <c r="AX27" s="36">
        <f t="shared" si="6"/>
        <v>6.8523255702855987E-2</v>
      </c>
    </row>
    <row r="28" spans="1:57" x14ac:dyDescent="0.2">
      <c r="AM28" s="4" t="s">
        <v>13</v>
      </c>
      <c r="AN28" s="19">
        <v>493010.04999999993</v>
      </c>
      <c r="AO28" s="14">
        <v>0.60005182492061793</v>
      </c>
      <c r="AR28" s="35" t="s">
        <v>16</v>
      </c>
      <c r="AS28" s="19">
        <v>56299.559999999983</v>
      </c>
      <c r="AT28" s="14">
        <v>6.8523255702855987E-2</v>
      </c>
      <c r="AV28" t="s">
        <v>29</v>
      </c>
      <c r="AW28" s="16">
        <f t="shared" si="5"/>
        <v>5866.3</v>
      </c>
      <c r="AX28" s="36">
        <f t="shared" si="6"/>
        <v>7.1399843076866715E-3</v>
      </c>
    </row>
    <row r="29" spans="1:57" x14ac:dyDescent="0.2">
      <c r="AM29" s="4" t="s">
        <v>34</v>
      </c>
      <c r="AN29" s="19">
        <v>328602.39999999997</v>
      </c>
      <c r="AO29" s="14">
        <v>0.39994817507938202</v>
      </c>
      <c r="AR29" s="35" t="s">
        <v>29</v>
      </c>
      <c r="AS29" s="19">
        <v>5866.3</v>
      </c>
      <c r="AT29" s="14">
        <v>7.1399843076866715E-3</v>
      </c>
      <c r="AV29" t="s">
        <v>23</v>
      </c>
      <c r="AW29" s="16">
        <f t="shared" si="5"/>
        <v>3796.75</v>
      </c>
      <c r="AX29" s="36">
        <f t="shared" si="6"/>
        <v>4.6210959923988493E-3</v>
      </c>
    </row>
    <row r="30" spans="1:57" x14ac:dyDescent="0.2">
      <c r="A30" s="68"/>
      <c r="B30" s="69"/>
      <c r="C30" s="69"/>
      <c r="D30" s="69"/>
      <c r="E30" s="69"/>
      <c r="M30" s="50" t="s">
        <v>74</v>
      </c>
      <c r="N30" s="50" t="s">
        <v>75</v>
      </c>
      <c r="AM30" s="12" t="s">
        <v>45</v>
      </c>
      <c r="AN30" s="19">
        <v>821612.45</v>
      </c>
      <c r="AO30" s="14">
        <v>1</v>
      </c>
      <c r="AR30" s="35" t="s">
        <v>23</v>
      </c>
      <c r="AS30" s="19">
        <v>3796.75</v>
      </c>
      <c r="AT30" s="14">
        <v>4.6210959923988493E-3</v>
      </c>
      <c r="AV30" t="s">
        <v>17</v>
      </c>
      <c r="AW30" s="16">
        <f t="shared" si="5"/>
        <v>126275.04</v>
      </c>
      <c r="AX30" s="36">
        <f t="shared" si="6"/>
        <v>0.15369173142398218</v>
      </c>
    </row>
    <row r="31" spans="1:57" ht="26" x14ac:dyDescent="0.3">
      <c r="A31" s="70"/>
      <c r="B31" s="71"/>
      <c r="C31" s="72"/>
      <c r="D31" s="73"/>
      <c r="E31" s="74"/>
      <c r="M31" s="33">
        <f>100%-N31</f>
        <v>0.2654583197063265</v>
      </c>
      <c r="N31" s="33">
        <f>GETPIVOTDATA("Sum of Amount",$S$39)/GETPIVOTDATA("Sum of Target",$S$39)</f>
        <v>0.7345416802936735</v>
      </c>
      <c r="AR31" s="4" t="s">
        <v>17</v>
      </c>
      <c r="AS31" s="19">
        <v>126275.04</v>
      </c>
      <c r="AT31" s="14">
        <v>0.15369173142398218</v>
      </c>
      <c r="AV31" t="s">
        <v>21</v>
      </c>
      <c r="AW31" s="16">
        <f t="shared" si="5"/>
        <v>55629.989999999991</v>
      </c>
      <c r="AX31" s="36">
        <f t="shared" si="6"/>
        <v>6.7708309434697564E-2</v>
      </c>
    </row>
    <row r="32" spans="1:57" ht="26" x14ac:dyDescent="0.3">
      <c r="A32" s="75"/>
      <c r="B32" s="76"/>
      <c r="C32" s="77"/>
      <c r="D32" s="78"/>
      <c r="E32" s="79"/>
      <c r="AR32" s="35" t="s">
        <v>21</v>
      </c>
      <c r="AS32" s="19">
        <v>55629.989999999991</v>
      </c>
      <c r="AT32" s="14">
        <v>6.7708309434697564E-2</v>
      </c>
      <c r="AV32" t="s">
        <v>18</v>
      </c>
      <c r="AW32" s="16">
        <f t="shared" si="5"/>
        <v>70645.05</v>
      </c>
      <c r="AX32" s="36">
        <f t="shared" si="6"/>
        <v>8.5983421989284603E-2</v>
      </c>
    </row>
    <row r="33" spans="1:50" ht="26" x14ac:dyDescent="0.3">
      <c r="A33" s="75"/>
      <c r="B33" s="76"/>
      <c r="C33" s="77"/>
      <c r="D33" s="78"/>
      <c r="E33" s="79"/>
      <c r="AR33" s="35" t="s">
        <v>18</v>
      </c>
      <c r="AS33" s="19">
        <v>70645.05</v>
      </c>
      <c r="AT33" s="14">
        <v>8.5983421989284603E-2</v>
      </c>
      <c r="AV33" t="s">
        <v>19</v>
      </c>
      <c r="AW33" s="16">
        <f t="shared" si="5"/>
        <v>170716</v>
      </c>
      <c r="AX33" s="36">
        <f t="shared" si="6"/>
        <v>0.20778166153640928</v>
      </c>
    </row>
    <row r="34" spans="1:50" ht="26" x14ac:dyDescent="0.3">
      <c r="A34" s="75"/>
      <c r="B34" s="76"/>
      <c r="C34" s="77"/>
      <c r="D34" s="78"/>
      <c r="E34" s="79"/>
      <c r="R34" s="51" t="s">
        <v>48</v>
      </c>
      <c r="S34" s="51" t="s">
        <v>49</v>
      </c>
      <c r="AR34" s="4" t="s">
        <v>19</v>
      </c>
      <c r="AS34" s="19">
        <v>170716</v>
      </c>
      <c r="AT34" s="14">
        <v>0.20778166153640928</v>
      </c>
      <c r="AV34" t="s">
        <v>22</v>
      </c>
      <c r="AW34" s="16">
        <f t="shared" si="5"/>
        <v>86016</v>
      </c>
      <c r="AX34" s="36">
        <f t="shared" si="6"/>
        <v>0.10469169497127263</v>
      </c>
    </row>
    <row r="35" spans="1:50" ht="26" x14ac:dyDescent="0.3">
      <c r="A35" s="75"/>
      <c r="B35" s="76"/>
      <c r="C35" s="77"/>
      <c r="D35" s="78"/>
      <c r="E35" s="79"/>
      <c r="R35" s="17">
        <v>0</v>
      </c>
      <c r="S35" s="17">
        <v>1</v>
      </c>
      <c r="AR35" s="35" t="s">
        <v>22</v>
      </c>
      <c r="AS35" s="19">
        <v>86016</v>
      </c>
      <c r="AT35" s="14">
        <v>0.10469169497127263</v>
      </c>
      <c r="AV35" t="s">
        <v>20</v>
      </c>
      <c r="AW35" s="16">
        <f t="shared" si="5"/>
        <v>84700</v>
      </c>
      <c r="AX35" s="36">
        <f t="shared" si="6"/>
        <v>0.10308996656513664</v>
      </c>
    </row>
    <row r="36" spans="1:50" ht="26" x14ac:dyDescent="0.3">
      <c r="A36" s="75"/>
      <c r="B36" s="76"/>
      <c r="C36" s="77"/>
      <c r="D36" s="78"/>
      <c r="E36" s="79"/>
      <c r="R36" s="17">
        <f>SIN(M31*2*PI())</f>
        <v>0.99528683259481632</v>
      </c>
      <c r="S36" s="17">
        <f>COS(N31*2*PI())</f>
        <v>-9.6974846549907651E-2</v>
      </c>
      <c r="AR36" s="35" t="s">
        <v>20</v>
      </c>
      <c r="AS36" s="19">
        <v>84700</v>
      </c>
      <c r="AT36" s="14">
        <v>0.10308996656513664</v>
      </c>
    </row>
    <row r="37" spans="1:50" x14ac:dyDescent="0.2">
      <c r="A37" s="80"/>
      <c r="B37" s="80"/>
      <c r="C37" s="80"/>
      <c r="D37" s="80"/>
      <c r="E37" s="80"/>
      <c r="J37" s="17"/>
      <c r="K37" s="17"/>
      <c r="R37" t="s">
        <v>0</v>
      </c>
      <c r="AR37" s="12" t="s">
        <v>45</v>
      </c>
      <c r="AS37" s="19">
        <v>821612.45000000007</v>
      </c>
      <c r="AT37" s="14">
        <v>1</v>
      </c>
    </row>
    <row r="39" spans="1:50" x14ac:dyDescent="0.2">
      <c r="S39" t="s">
        <v>69</v>
      </c>
      <c r="T39" t="s">
        <v>73</v>
      </c>
    </row>
    <row r="40" spans="1:50" x14ac:dyDescent="0.2">
      <c r="S40" s="48">
        <v>1287572</v>
      </c>
      <c r="T40" s="48">
        <v>1752891.6799999997</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5DEBE-3C9E-634F-A976-1BEB6696D6F8}">
  <sheetPr>
    <tabColor rgb="FF7030A0"/>
  </sheetPr>
  <dimension ref="E12:J43"/>
  <sheetViews>
    <sheetView showGridLines="0" showRowColHeaders="0" zoomScaleNormal="100" workbookViewId="0"/>
  </sheetViews>
  <sheetFormatPr baseColWidth="10" defaultRowHeight="16" x14ac:dyDescent="0.2"/>
  <cols>
    <col min="1" max="16384" width="10.83203125" style="1"/>
  </cols>
  <sheetData>
    <row r="12" spans="10:10" x14ac:dyDescent="0.2">
      <c r="J12" s="1" t="s">
        <v>0</v>
      </c>
    </row>
    <row r="41" spans="5:5" x14ac:dyDescent="0.2">
      <c r="E41" s="34"/>
    </row>
    <row r="43" spans="5:5" x14ac:dyDescent="0.2">
      <c r="E43"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F2662-2234-AA41-8647-41C782E3B69D}">
  <sheetPr>
    <tabColor rgb="FF7030A0"/>
  </sheetPr>
  <dimension ref="G12:H19"/>
  <sheetViews>
    <sheetView showRowColHeaders="0" tabSelected="1" zoomScaleNormal="100" workbookViewId="0"/>
  </sheetViews>
  <sheetFormatPr baseColWidth="10" defaultRowHeight="16" x14ac:dyDescent="0.2"/>
  <cols>
    <col min="1" max="16384" width="10.83203125" style="1"/>
  </cols>
  <sheetData>
    <row r="12" spans="7:8" x14ac:dyDescent="0.2">
      <c r="G12" s="1" t="s">
        <v>0</v>
      </c>
    </row>
    <row r="13" spans="7:8" x14ac:dyDescent="0.2">
      <c r="H13" s="1" t="s">
        <v>0</v>
      </c>
    </row>
    <row r="19" spans="7:7" x14ac:dyDescent="0.2">
      <c r="G19" s="1" t="s">
        <v>71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Pivottables</vt:lpstr>
      <vt:lpstr>Income Sources </vt:lpstr>
      <vt:lpstr>Geographically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2022-11-01T11:44:39Z</dcterms:created>
  <dcterms:modified xsi:type="dcterms:W3CDTF">2023-01-10T18:06:52Z</dcterms:modified>
</cp:coreProperties>
</file>