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kordhalenamiotowe-my.sharepoint.com/personal/monika_weglowska_halenamiotowe_com_pl/Documents/Pulpit/WYCENY/WYCENY AGREGATÓW/"/>
    </mc:Choice>
  </mc:AlternateContent>
  <xr:revisionPtr revIDLastSave="221" documentId="8_{252BE419-CE6E-4E39-8D7E-FFA31F7C9527}" xr6:coauthVersionLast="47" xr6:coauthVersionMax="47" xr10:uidLastSave="{83A5B6A7-6314-44FA-842B-1F1EA04EEC5B}"/>
  <bookViews>
    <workbookView xWindow="-108" yWindow="-108" windowWidth="30936" windowHeight="16896" xr2:uid="{EFEAC675-90A2-46FE-86C1-787BB614F5B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G21" i="1" s="1"/>
  <c r="D35" i="1"/>
  <c r="G35" i="1" s="1"/>
  <c r="D25" i="1"/>
  <c r="G25" i="1" s="1"/>
  <c r="J25" i="1" s="1"/>
  <c r="H12" i="1"/>
  <c r="H13" i="1"/>
  <c r="H4" i="1"/>
  <c r="H20" i="1" s="1"/>
  <c r="G4" i="1"/>
  <c r="G31" i="1"/>
  <c r="G30" i="1"/>
  <c r="G29" i="1"/>
  <c r="G24" i="1"/>
  <c r="J24" i="1" s="1"/>
  <c r="G20" i="1"/>
  <c r="G28" i="1"/>
  <c r="J28" i="1" s="1"/>
  <c r="J32" i="1" s="1"/>
  <c r="G34" i="1"/>
  <c r="G12" i="1"/>
  <c r="G13" i="1"/>
  <c r="G14" i="1"/>
  <c r="G15" i="1"/>
  <c r="G16" i="1"/>
  <c r="G17" i="1"/>
  <c r="G18" i="1"/>
  <c r="G11" i="1"/>
  <c r="H11" i="1" l="1"/>
  <c r="J11" i="1" s="1"/>
  <c r="H17" i="1"/>
  <c r="H18" i="1"/>
  <c r="J18" i="1" s="1"/>
  <c r="H16" i="1"/>
  <c r="H15" i="1"/>
  <c r="J15" i="1" s="1"/>
  <c r="H14" i="1"/>
  <c r="J14" i="1" s="1"/>
  <c r="H21" i="1"/>
  <c r="J17" i="1"/>
  <c r="J20" i="1"/>
  <c r="J21" i="1"/>
  <c r="J16" i="1"/>
  <c r="J13" i="1"/>
  <c r="J12" i="1"/>
  <c r="J4" i="1"/>
  <c r="J26" i="1"/>
  <c r="J22" i="1" l="1"/>
  <c r="J35" i="1"/>
  <c r="J34" i="1"/>
  <c r="J36" i="1" l="1"/>
  <c r="N11" i="1" s="1"/>
  <c r="M11" i="1"/>
</calcChain>
</file>

<file path=xl/sharedStrings.xml><?xml version="1.0" encoding="utf-8"?>
<sst xmlns="http://schemas.openxmlformats.org/spreadsheetml/2006/main" count="113" uniqueCount="63">
  <si>
    <t>FILTR</t>
  </si>
  <si>
    <t>SN 70233</t>
  </si>
  <si>
    <t>SN 70273</t>
  </si>
  <si>
    <t>SN 926010</t>
  </si>
  <si>
    <t>SO 10044</t>
  </si>
  <si>
    <t>SA 16125</t>
  </si>
  <si>
    <t>SAO 5235</t>
  </si>
  <si>
    <t>SA 16127</t>
  </si>
  <si>
    <t>OLEJ</t>
  </si>
  <si>
    <t>15W40</t>
  </si>
  <si>
    <t>[zł]</t>
  </si>
  <si>
    <t>TANKOWANIE</t>
  </si>
  <si>
    <t>czas pracy pracownika</t>
  </si>
  <si>
    <t>j.m</t>
  </si>
  <si>
    <t>[szt.]</t>
  </si>
  <si>
    <t>[l]</t>
  </si>
  <si>
    <t>ilość</t>
  </si>
  <si>
    <t>[h]</t>
  </si>
  <si>
    <t>[km]</t>
  </si>
  <si>
    <t>serwis agregatu R165</t>
  </si>
  <si>
    <t>ilość całkowita</t>
  </si>
  <si>
    <t>awaria</t>
  </si>
  <si>
    <t>wartość całkowita [netto]</t>
  </si>
  <si>
    <t>RAZEM [netto]</t>
  </si>
  <si>
    <t>przewód uziomowy LGY 6,0/750</t>
  </si>
  <si>
    <t>[m]</t>
  </si>
  <si>
    <t>szpila uziomowa 1,5m</t>
  </si>
  <si>
    <t>cena zakupu nowego zbiornika wraz z oprzyrządowaniem</t>
  </si>
  <si>
    <t>koszt usługi tankowania, który nie zawiera paliwa</t>
  </si>
  <si>
    <t>[kpl]</t>
  </si>
  <si>
    <t>należy rozwazyć czy nie warto doliczyć do kosztów eksploatacji dojazd serwisanta w razie awarii</t>
  </si>
  <si>
    <t>koszt motogodziny pracy</t>
  </si>
  <si>
    <t>[l/h]</t>
  </si>
  <si>
    <t>przyjęte parametry do wyceny:</t>
  </si>
  <si>
    <t>motogodzina nie zawiera:</t>
  </si>
  <si>
    <t>-kosztu zakupu paliwa</t>
  </si>
  <si>
    <t>FORTIS 2500l</t>
  </si>
  <si>
    <t>DOJAZD SERWISANTA z Bemowa Piskiego</t>
  </si>
  <si>
    <t>DOJAZD SERWISANTA z Biemowa Piskiego</t>
  </si>
  <si>
    <t>spalanie paliwa przy obciążeniu 50%</t>
  </si>
  <si>
    <t>dni</t>
  </si>
  <si>
    <t>- praca ciągła przy obciążeniu 50%</t>
  </si>
  <si>
    <t>- wystąpi 2 awarie (bez kosztów części)</t>
  </si>
  <si>
    <t>6 WOG - USTKA  -&gt; m. KRYNKI</t>
  </si>
  <si>
    <t>cena paliwa 1h pracy agregatu</t>
  </si>
  <si>
    <t>ilość h pracy agregatu w okresie wynajmu</t>
  </si>
  <si>
    <t>łączna ilośc spalonego paliwa</t>
  </si>
  <si>
    <t>przewód paliwowy agregat-zbiornik (wraz z wszystkimi złączkami)</t>
  </si>
  <si>
    <t>serwis agregatu co 500mth</t>
  </si>
  <si>
    <t>okres wynajmu 3msc (przyjęto daty 25.04.2025 - 25.07.2025)</t>
  </si>
  <si>
    <t>cena paliwa na dzień 21.03.2025</t>
  </si>
  <si>
    <t>koszt eksploatacji przez 3msc agregatu R165 jaki ponosi firma</t>
  </si>
  <si>
    <t>cena paliwa różna w każdym dniu</t>
  </si>
  <si>
    <t>- dojazd serwisanta do tankowania</t>
  </si>
  <si>
    <t>agregat</t>
  </si>
  <si>
    <t xml:space="preserve">SDMO R165C3 </t>
  </si>
  <si>
    <r>
      <t xml:space="preserve">agregat </t>
    </r>
    <r>
      <rPr>
        <sz val="11"/>
        <color rgb="FFFF0000"/>
        <rFont val="Aptos Narrow"/>
        <family val="2"/>
        <scheme val="minor"/>
      </rPr>
      <t>R165 C3</t>
    </r>
  </si>
  <si>
    <t>przewody paliwowe agregat-zbiornik</t>
  </si>
  <si>
    <t>cena zakupu nowego agregatu wraz z oprzyrządowaniem</t>
  </si>
  <si>
    <t>- kosztu zakupu agregatu i zbiornika</t>
  </si>
  <si>
    <t>zbiornik FORTIS 2500l</t>
  </si>
  <si>
    <t>ilość tankowań wyliczona na podstawie spalania agregatu (dzienne spalanie 432l, tankowanie 2x w tygodniu - ze względu na brak możliwości tanowania w weekend )</t>
  </si>
  <si>
    <t>koszt motogodziny pracy z paliwem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</si>
</sst>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zł&quot;;[Red]\-#,##0.00\ &quot;zł&quot;"/>
    <numFmt numFmtId="164" formatCode="#,##0.00\ &quot;zł&quot;"/>
  </numFmts>
  <fonts count="15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9"/>
      <color theme="1"/>
      <name val="Aptos Narrow"/>
      <family val="2"/>
      <charset val="238"/>
      <scheme val="minor"/>
    </font>
    <font>
      <sz val="8"/>
      <color theme="1"/>
      <name val="Aptos Narrow"/>
      <family val="2"/>
      <charset val="238"/>
      <scheme val="minor"/>
    </font>
    <font>
      <sz val="11"/>
      <color rgb="FF000000"/>
      <name val="Calibri"/>
      <family val="2"/>
      <charset val="238"/>
    </font>
    <font>
      <i/>
      <sz val="11"/>
      <color rgb="FFA6A6A6"/>
      <name val="Calibri"/>
      <family val="2"/>
      <charset val="238"/>
    </font>
    <font>
      <sz val="1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sz val="10"/>
      <color rgb="FF000000"/>
      <name val="Calibri"/>
      <family val="2"/>
      <charset val="238"/>
    </font>
    <font>
      <sz val="11"/>
      <color theme="0" tint="-4.9989318521683403E-2"/>
      <name val="Aptos Narrow"/>
      <family val="2"/>
      <charset val="238"/>
      <scheme val="minor"/>
    </font>
    <font>
      <sz val="11"/>
      <color rgb="FF000000"/>
      <name val="Aptos Narrow"/>
      <family val="2"/>
      <charset val="238"/>
      <scheme val="minor"/>
    </font>
    <font>
      <sz val="11"/>
      <color rgb="FFFF0000"/>
      <name val="Aptos Narrow"/>
      <family val="2"/>
      <scheme val="minor"/>
    </font>
    <font>
      <i/>
      <sz val="11"/>
      <color rgb="FF808080"/>
      <name val="Aptos Narrow"/>
      <family val="2"/>
      <charset val="238"/>
      <scheme val="minor"/>
    </font>
    <font>
      <sz val="16"/>
      <name val="Aptos Narrow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5E6A2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164" fontId="0" fillId="0" borderId="0" xfId="0" applyNumberFormat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164" fontId="0" fillId="0" borderId="6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0" fillId="2" borderId="1" xfId="0" applyNumberFormat="1" applyFill="1" applyBorder="1"/>
    <xf numFmtId="8" fontId="4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/>
    <xf numFmtId="2" fontId="0" fillId="0" borderId="1" xfId="0" applyNumberFormat="1" applyBorder="1"/>
    <xf numFmtId="0" fontId="0" fillId="0" borderId="6" xfId="0" applyBorder="1" applyAlignment="1">
      <alignment horizontal="center"/>
    </xf>
    <xf numFmtId="2" fontId="0" fillId="0" borderId="6" xfId="0" applyNumberFormat="1" applyBorder="1"/>
    <xf numFmtId="164" fontId="1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164" fontId="0" fillId="0" borderId="7" xfId="0" applyNumberFormat="1" applyBorder="1"/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164" fontId="1" fillId="4" borderId="1" xfId="0" applyNumberFormat="1" applyFont="1" applyFill="1" applyBorder="1"/>
    <xf numFmtId="1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5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10" fillId="6" borderId="0" xfId="0" applyNumberFormat="1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49" fontId="0" fillId="0" borderId="1" xfId="0" applyNumberFormat="1" applyBorder="1"/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 wrapText="1"/>
    </xf>
    <xf numFmtId="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164" fontId="1" fillId="0" borderId="6" xfId="0" applyNumberFormat="1" applyFont="1" applyFill="1" applyBorder="1"/>
    <xf numFmtId="164" fontId="10" fillId="0" borderId="0" xfId="0" applyNumberFormat="1" applyFont="1" applyFill="1" applyAlignment="1">
      <alignment horizontal="center"/>
    </xf>
    <xf numFmtId="8" fontId="11" fillId="0" borderId="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8" fontId="1" fillId="7" borderId="5" xfId="0" applyNumberFormat="1" applyFont="1" applyFill="1" applyBorder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164" fontId="14" fillId="0" borderId="10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C51A-3AEA-427F-8B22-CF4C352B0AC6}">
  <sheetPr>
    <pageSetUpPr fitToPage="1"/>
  </sheetPr>
  <dimension ref="A1:O36"/>
  <sheetViews>
    <sheetView tabSelected="1" workbookViewId="0">
      <selection activeCell="O30" sqref="O30"/>
    </sheetView>
  </sheetViews>
  <sheetFormatPr defaultRowHeight="14.4" x14ac:dyDescent="0.3"/>
  <cols>
    <col min="1" max="1" width="21.5546875" customWidth="1"/>
    <col min="2" max="2" width="10.5546875" customWidth="1"/>
    <col min="3" max="3" width="29" customWidth="1"/>
    <col min="4" max="4" width="11.33203125" style="3" customWidth="1"/>
    <col min="5" max="5" width="8.77734375" customWidth="1"/>
    <col min="6" max="6" width="12.88671875" style="1" customWidth="1"/>
    <col min="7" max="7" width="12.88671875" customWidth="1"/>
    <col min="9" max="9" width="8.77734375" customWidth="1"/>
    <col min="10" max="10" width="15.33203125" customWidth="1"/>
    <col min="11" max="11" width="8.77734375" customWidth="1"/>
    <col min="12" max="12" width="4.33203125" customWidth="1"/>
    <col min="13" max="13" width="35.5546875" customWidth="1"/>
    <col min="14" max="14" width="37.88671875" customWidth="1"/>
    <col min="15" max="15" width="10.88671875" bestFit="1" customWidth="1"/>
    <col min="18" max="18" width="9.44140625" bestFit="1" customWidth="1"/>
  </cols>
  <sheetData>
    <row r="1" spans="1:14" x14ac:dyDescent="0.3">
      <c r="A1" s="64" t="s">
        <v>43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4" ht="23.4" customHeight="1" x14ac:dyDescent="0.3">
      <c r="A2" s="63" t="s">
        <v>49</v>
      </c>
      <c r="B2" s="63"/>
      <c r="C2" s="63"/>
      <c r="D2" s="63"/>
      <c r="E2" s="63"/>
      <c r="F2" s="63"/>
      <c r="G2" s="63"/>
      <c r="H2" s="11">
        <v>91</v>
      </c>
      <c r="I2" s="11" t="s">
        <v>40</v>
      </c>
      <c r="J2" s="31"/>
      <c r="K2" s="10"/>
    </row>
    <row r="3" spans="1:14" ht="72" x14ac:dyDescent="0.3">
      <c r="A3" s="9"/>
      <c r="B3" s="9"/>
      <c r="D3" s="42" t="s">
        <v>39</v>
      </c>
      <c r="E3" s="41" t="s">
        <v>13</v>
      </c>
      <c r="F3" s="48" t="s">
        <v>50</v>
      </c>
      <c r="G3" s="42" t="s">
        <v>44</v>
      </c>
      <c r="H3" s="42" t="s">
        <v>45</v>
      </c>
      <c r="I3" s="41" t="s">
        <v>13</v>
      </c>
      <c r="J3" s="43" t="s">
        <v>46</v>
      </c>
      <c r="K3" s="41" t="s">
        <v>13</v>
      </c>
    </row>
    <row r="4" spans="1:14" x14ac:dyDescent="0.3">
      <c r="A4" s="9"/>
      <c r="D4" s="11">
        <v>18</v>
      </c>
      <c r="E4" s="38" t="s">
        <v>32</v>
      </c>
      <c r="F4" s="36">
        <v>4.47</v>
      </c>
      <c r="G4" s="12">
        <f>F4*D4</f>
        <v>80.459999999999994</v>
      </c>
      <c r="H4" s="11">
        <f>24*$H$2</f>
        <v>2184</v>
      </c>
      <c r="I4" s="38" t="s">
        <v>17</v>
      </c>
      <c r="J4" s="25">
        <f>H4*D4</f>
        <v>39312</v>
      </c>
      <c r="K4" s="38" t="s">
        <v>15</v>
      </c>
      <c r="L4" s="47"/>
      <c r="M4" s="50" t="s">
        <v>52</v>
      </c>
      <c r="N4" s="50"/>
    </row>
    <row r="5" spans="1:14" x14ac:dyDescent="0.3">
      <c r="A5" s="9"/>
      <c r="D5" s="7"/>
      <c r="E5" s="68"/>
      <c r="F5" s="87"/>
      <c r="G5" s="8"/>
      <c r="H5" s="7"/>
      <c r="I5" s="69"/>
      <c r="J5" s="27"/>
      <c r="K5" s="68"/>
      <c r="L5" s="47"/>
      <c r="M5" s="88"/>
      <c r="N5" s="88"/>
    </row>
    <row r="6" spans="1:14" ht="14.4" customHeight="1" x14ac:dyDescent="0.3">
      <c r="A6" s="70" t="s">
        <v>54</v>
      </c>
      <c r="B6" s="79" t="s">
        <v>56</v>
      </c>
      <c r="C6" s="80"/>
      <c r="D6" s="72">
        <v>1</v>
      </c>
      <c r="E6" s="73" t="s">
        <v>14</v>
      </c>
      <c r="F6" s="74">
        <v>250577.15</v>
      </c>
      <c r="G6" s="75">
        <v>250577.15</v>
      </c>
      <c r="H6" s="72">
        <v>1</v>
      </c>
      <c r="I6" s="38" t="s">
        <v>14</v>
      </c>
      <c r="J6" s="89">
        <v>250577.15</v>
      </c>
      <c r="K6" s="91"/>
      <c r="L6" s="47"/>
      <c r="M6" s="88"/>
      <c r="N6" s="88"/>
    </row>
    <row r="7" spans="1:14" ht="14.4" customHeight="1" x14ac:dyDescent="0.3">
      <c r="A7" s="71" t="s">
        <v>55</v>
      </c>
      <c r="B7" s="79" t="s">
        <v>57</v>
      </c>
      <c r="C7" s="80"/>
      <c r="D7" s="76">
        <v>1</v>
      </c>
      <c r="E7" s="77" t="s">
        <v>29</v>
      </c>
      <c r="F7" s="74">
        <v>340</v>
      </c>
      <c r="G7" s="75">
        <v>340</v>
      </c>
      <c r="H7" s="72">
        <v>1</v>
      </c>
      <c r="I7" s="38" t="s">
        <v>14</v>
      </c>
      <c r="J7" s="89">
        <v>340</v>
      </c>
      <c r="K7" s="91"/>
      <c r="L7" s="47"/>
      <c r="M7" s="88"/>
      <c r="N7" s="88"/>
    </row>
    <row r="8" spans="1:14" x14ac:dyDescent="0.3">
      <c r="A8" s="78"/>
      <c r="B8" s="84" t="s">
        <v>58</v>
      </c>
      <c r="C8" s="85"/>
      <c r="D8" s="85"/>
      <c r="E8" s="85"/>
      <c r="F8" s="85"/>
      <c r="G8" s="85"/>
      <c r="H8" s="85"/>
      <c r="I8" s="86"/>
      <c r="J8" s="101">
        <v>21005.41</v>
      </c>
      <c r="K8" s="92"/>
      <c r="L8" s="3"/>
    </row>
    <row r="9" spans="1:14" x14ac:dyDescent="0.3">
      <c r="A9" s="5"/>
      <c r="B9" s="26"/>
      <c r="C9" s="26"/>
      <c r="D9" s="7"/>
      <c r="E9" s="4"/>
      <c r="F9" s="8"/>
      <c r="G9" s="8"/>
      <c r="H9" s="7"/>
      <c r="I9" s="7"/>
      <c r="J9" s="27"/>
      <c r="K9" s="90"/>
      <c r="L9" s="3"/>
    </row>
    <row r="10" spans="1:14" ht="21.75" customHeight="1" x14ac:dyDescent="0.3">
      <c r="A10" s="57" t="s">
        <v>19</v>
      </c>
      <c r="B10" s="6"/>
      <c r="C10" s="6"/>
      <c r="D10" s="11" t="s">
        <v>16</v>
      </c>
      <c r="E10" s="11" t="s">
        <v>13</v>
      </c>
      <c r="F10" s="13" t="s">
        <v>10</v>
      </c>
      <c r="G10" s="16" t="s">
        <v>23</v>
      </c>
      <c r="H10" s="14" t="s">
        <v>20</v>
      </c>
      <c r="I10" s="11" t="s">
        <v>13</v>
      </c>
      <c r="J10" s="23" t="s">
        <v>22</v>
      </c>
      <c r="K10" s="65" t="s">
        <v>48</v>
      </c>
      <c r="M10" s="45" t="s">
        <v>31</v>
      </c>
      <c r="N10" s="45" t="s">
        <v>62</v>
      </c>
    </row>
    <row r="11" spans="1:14" x14ac:dyDescent="0.3">
      <c r="A11" s="57"/>
      <c r="B11" s="15" t="s">
        <v>0</v>
      </c>
      <c r="C11" s="10" t="s">
        <v>1</v>
      </c>
      <c r="D11" s="11">
        <v>1</v>
      </c>
      <c r="E11" s="38" t="s">
        <v>14</v>
      </c>
      <c r="F11" s="12">
        <v>49</v>
      </c>
      <c r="G11" s="12">
        <f>F11*D11</f>
        <v>49</v>
      </c>
      <c r="H11" s="37">
        <f>$H$4/500</f>
        <v>4.3680000000000003</v>
      </c>
      <c r="I11" s="38" t="s">
        <v>14</v>
      </c>
      <c r="J11" s="12">
        <f>G11*H11</f>
        <v>214.03200000000001</v>
      </c>
      <c r="K11" s="65"/>
      <c r="M11" s="102">
        <f>(J22+J26+J36)/H4</f>
        <v>24.242021978021977</v>
      </c>
      <c r="N11" s="102">
        <f>((J22+J26+J36)+(G4*H4))/H4</f>
        <v>104.70202197802197</v>
      </c>
    </row>
    <row r="12" spans="1:14" x14ac:dyDescent="0.3">
      <c r="A12" s="57"/>
      <c r="B12" s="15"/>
      <c r="C12" s="10" t="s">
        <v>2</v>
      </c>
      <c r="D12" s="11">
        <v>1</v>
      </c>
      <c r="E12" s="38" t="s">
        <v>14</v>
      </c>
      <c r="F12" s="12">
        <v>89</v>
      </c>
      <c r="G12" s="12">
        <f t="shared" ref="G12:G35" si="0">F12*D12</f>
        <v>89</v>
      </c>
      <c r="H12" s="37">
        <f t="shared" ref="H12:H21" si="1">$H$4/500</f>
        <v>4.3680000000000003</v>
      </c>
      <c r="I12" s="38" t="s">
        <v>14</v>
      </c>
      <c r="J12" s="12">
        <f t="shared" ref="J12:J18" si="2">G12*H12</f>
        <v>388.75200000000001</v>
      </c>
      <c r="K12" s="65"/>
      <c r="M12" s="103"/>
      <c r="N12" s="103"/>
    </row>
    <row r="13" spans="1:14" x14ac:dyDescent="0.3">
      <c r="A13" s="57"/>
      <c r="B13" s="15"/>
      <c r="C13" s="10" t="s">
        <v>3</v>
      </c>
      <c r="D13" s="11">
        <v>1</v>
      </c>
      <c r="E13" s="38" t="s">
        <v>14</v>
      </c>
      <c r="F13" s="12">
        <v>90</v>
      </c>
      <c r="G13" s="12">
        <f t="shared" si="0"/>
        <v>90</v>
      </c>
      <c r="H13" s="37">
        <f t="shared" si="1"/>
        <v>4.3680000000000003</v>
      </c>
      <c r="I13" s="38" t="s">
        <v>14</v>
      </c>
      <c r="J13" s="12">
        <f t="shared" si="2"/>
        <v>393.12</v>
      </c>
      <c r="K13" s="65"/>
      <c r="M13" s="103"/>
      <c r="N13" s="103"/>
    </row>
    <row r="14" spans="1:14" x14ac:dyDescent="0.3">
      <c r="A14" s="57"/>
      <c r="B14" s="15"/>
      <c r="C14" s="10" t="s">
        <v>4</v>
      </c>
      <c r="D14" s="11">
        <v>1</v>
      </c>
      <c r="E14" s="38" t="s">
        <v>14</v>
      </c>
      <c r="F14" s="12">
        <v>46</v>
      </c>
      <c r="G14" s="12">
        <f t="shared" si="0"/>
        <v>46</v>
      </c>
      <c r="H14" s="37">
        <f t="shared" si="1"/>
        <v>4.3680000000000003</v>
      </c>
      <c r="I14" s="38" t="s">
        <v>14</v>
      </c>
      <c r="J14" s="12">
        <f t="shared" si="2"/>
        <v>200.92800000000003</v>
      </c>
      <c r="K14" s="65"/>
      <c r="M14" s="103"/>
      <c r="N14" s="103"/>
    </row>
    <row r="15" spans="1:14" x14ac:dyDescent="0.3">
      <c r="A15" s="57"/>
      <c r="B15" s="15"/>
      <c r="C15" s="10" t="s">
        <v>5</v>
      </c>
      <c r="D15" s="11">
        <v>1</v>
      </c>
      <c r="E15" s="38" t="s">
        <v>14</v>
      </c>
      <c r="F15" s="12">
        <v>148</v>
      </c>
      <c r="G15" s="12">
        <f t="shared" si="0"/>
        <v>148</v>
      </c>
      <c r="H15" s="37">
        <f t="shared" si="1"/>
        <v>4.3680000000000003</v>
      </c>
      <c r="I15" s="38" t="s">
        <v>14</v>
      </c>
      <c r="J15" s="12">
        <f t="shared" si="2"/>
        <v>646.46400000000006</v>
      </c>
      <c r="K15" s="65"/>
      <c r="M15" s="103"/>
      <c r="N15" s="103"/>
    </row>
    <row r="16" spans="1:14" x14ac:dyDescent="0.3">
      <c r="A16" s="57"/>
      <c r="B16" s="15"/>
      <c r="C16" s="10" t="s">
        <v>7</v>
      </c>
      <c r="D16" s="11">
        <v>1</v>
      </c>
      <c r="E16" s="38" t="s">
        <v>14</v>
      </c>
      <c r="F16" s="12">
        <v>60</v>
      </c>
      <c r="G16" s="12">
        <f t="shared" si="0"/>
        <v>60</v>
      </c>
      <c r="H16" s="37">
        <f t="shared" si="1"/>
        <v>4.3680000000000003</v>
      </c>
      <c r="I16" s="38" t="s">
        <v>14</v>
      </c>
      <c r="J16" s="12">
        <f t="shared" si="2"/>
        <v>262.08000000000004</v>
      </c>
      <c r="K16" s="65"/>
      <c r="M16" s="103"/>
      <c r="N16" s="103"/>
    </row>
    <row r="17" spans="1:15" x14ac:dyDescent="0.3">
      <c r="A17" s="57"/>
      <c r="B17" s="15"/>
      <c r="C17" s="10" t="s">
        <v>6</v>
      </c>
      <c r="D17" s="11">
        <v>1</v>
      </c>
      <c r="E17" s="38" t="s">
        <v>14</v>
      </c>
      <c r="F17" s="12">
        <v>119</v>
      </c>
      <c r="G17" s="12">
        <f t="shared" si="0"/>
        <v>119</v>
      </c>
      <c r="H17" s="37">
        <f t="shared" si="1"/>
        <v>4.3680000000000003</v>
      </c>
      <c r="I17" s="38" t="s">
        <v>14</v>
      </c>
      <c r="J17" s="12">
        <f t="shared" si="2"/>
        <v>519.79200000000003</v>
      </c>
      <c r="K17" s="65"/>
      <c r="M17" s="103"/>
      <c r="N17" s="103"/>
      <c r="O17" s="1"/>
    </row>
    <row r="18" spans="1:15" x14ac:dyDescent="0.3">
      <c r="A18" s="57"/>
      <c r="B18" s="15" t="s">
        <v>8</v>
      </c>
      <c r="C18" s="10" t="s">
        <v>9</v>
      </c>
      <c r="D18" s="11">
        <v>20</v>
      </c>
      <c r="E18" s="38" t="s">
        <v>15</v>
      </c>
      <c r="F18" s="12">
        <v>11.05</v>
      </c>
      <c r="G18" s="12">
        <f t="shared" si="0"/>
        <v>221</v>
      </c>
      <c r="H18" s="37">
        <f t="shared" si="1"/>
        <v>4.3680000000000003</v>
      </c>
      <c r="I18" s="38" t="s">
        <v>15</v>
      </c>
      <c r="J18" s="12">
        <f t="shared" si="2"/>
        <v>965.32800000000009</v>
      </c>
      <c r="K18" s="65"/>
      <c r="M18" s="103"/>
      <c r="N18" s="103"/>
      <c r="O18" s="1"/>
    </row>
    <row r="19" spans="1:15" x14ac:dyDescent="0.3">
      <c r="A19" s="57"/>
      <c r="H19" s="3"/>
      <c r="J19" s="2"/>
      <c r="K19" s="65"/>
      <c r="M19" s="44" t="s">
        <v>33</v>
      </c>
      <c r="N19" s="44" t="s">
        <v>33</v>
      </c>
    </row>
    <row r="20" spans="1:15" x14ac:dyDescent="0.3">
      <c r="A20" s="57"/>
      <c r="B20" s="62" t="s">
        <v>12</v>
      </c>
      <c r="C20" s="52"/>
      <c r="D20" s="11">
        <v>6</v>
      </c>
      <c r="E20" s="38" t="s">
        <v>17</v>
      </c>
      <c r="F20" s="12">
        <v>100</v>
      </c>
      <c r="G20" s="12">
        <f t="shared" ref="G20" si="3">F20*D20</f>
        <v>600</v>
      </c>
      <c r="H20" s="37">
        <f t="shared" si="1"/>
        <v>4.3680000000000003</v>
      </c>
      <c r="I20" s="38" t="s">
        <v>17</v>
      </c>
      <c r="J20" s="12">
        <f t="shared" ref="J20" si="4">G20*H20</f>
        <v>2620.8000000000002</v>
      </c>
      <c r="K20" s="65"/>
      <c r="M20" s="29" t="s">
        <v>41</v>
      </c>
      <c r="N20" s="29" t="s">
        <v>41</v>
      </c>
    </row>
    <row r="21" spans="1:15" x14ac:dyDescent="0.3">
      <c r="A21" s="57"/>
      <c r="B21" s="52" t="s">
        <v>37</v>
      </c>
      <c r="C21" s="52"/>
      <c r="D21" s="11">
        <f>2*160</f>
        <v>320</v>
      </c>
      <c r="E21" s="38" t="s">
        <v>18</v>
      </c>
      <c r="F21" s="12">
        <v>3</v>
      </c>
      <c r="G21" s="12">
        <f t="shared" si="0"/>
        <v>960</v>
      </c>
      <c r="H21" s="37">
        <f t="shared" si="1"/>
        <v>4.3680000000000003</v>
      </c>
      <c r="I21" s="38" t="s">
        <v>18</v>
      </c>
      <c r="J21" s="12">
        <f>G21*H21</f>
        <v>4193.2800000000007</v>
      </c>
      <c r="K21" s="65"/>
      <c r="M21" s="29" t="s">
        <v>42</v>
      </c>
      <c r="N21" s="29" t="s">
        <v>42</v>
      </c>
    </row>
    <row r="22" spans="1:15" x14ac:dyDescent="0.3">
      <c r="B22" s="58" t="s">
        <v>51</v>
      </c>
      <c r="C22" s="59"/>
      <c r="D22" s="59"/>
      <c r="E22" s="59"/>
      <c r="F22" s="59"/>
      <c r="G22" s="59"/>
      <c r="H22" s="60"/>
      <c r="I22" s="33"/>
      <c r="J22" s="24">
        <f>SUM(J11:J21)</f>
        <v>10404.576000000001</v>
      </c>
      <c r="K22" s="65"/>
      <c r="M22" s="67" t="s">
        <v>53</v>
      </c>
      <c r="N22" s="29" t="s">
        <v>35</v>
      </c>
    </row>
    <row r="23" spans="1:15" x14ac:dyDescent="0.3">
      <c r="B23" s="9"/>
      <c r="C23" s="9"/>
      <c r="D23" s="9"/>
      <c r="E23" s="9"/>
      <c r="F23" s="9"/>
      <c r="G23" s="9"/>
      <c r="H23" s="9"/>
      <c r="I23" s="9"/>
      <c r="J23" s="1"/>
      <c r="N23" s="67" t="s">
        <v>53</v>
      </c>
    </row>
    <row r="24" spans="1:15" x14ac:dyDescent="0.3">
      <c r="A24" s="53" t="s">
        <v>21</v>
      </c>
      <c r="B24" s="52" t="s">
        <v>12</v>
      </c>
      <c r="C24" s="52"/>
      <c r="D24" s="11">
        <v>6</v>
      </c>
      <c r="E24" s="38" t="s">
        <v>17</v>
      </c>
      <c r="F24" s="12">
        <v>100</v>
      </c>
      <c r="G24" s="12">
        <f t="shared" ref="G24:G25" si="5">F24*D24</f>
        <v>600</v>
      </c>
      <c r="H24" s="11">
        <v>2</v>
      </c>
      <c r="I24" s="38" t="s">
        <v>17</v>
      </c>
      <c r="J24" s="12">
        <f t="shared" ref="J24" si="6">G24*H24</f>
        <v>1200</v>
      </c>
      <c r="K24" s="66"/>
      <c r="M24" s="44" t="s">
        <v>34</v>
      </c>
      <c r="N24" s="44" t="s">
        <v>34</v>
      </c>
    </row>
    <row r="25" spans="1:15" x14ac:dyDescent="0.3">
      <c r="A25" s="54"/>
      <c r="B25" s="52" t="s">
        <v>37</v>
      </c>
      <c r="C25" s="52"/>
      <c r="D25" s="11">
        <f>2*160</f>
        <v>320</v>
      </c>
      <c r="E25" s="38" t="s">
        <v>18</v>
      </c>
      <c r="F25" s="12">
        <v>3</v>
      </c>
      <c r="G25" s="12">
        <f t="shared" si="5"/>
        <v>960</v>
      </c>
      <c r="H25" s="11">
        <v>2</v>
      </c>
      <c r="I25" s="38" t="s">
        <v>18</v>
      </c>
      <c r="J25" s="12">
        <f>G25*H25</f>
        <v>1920</v>
      </c>
      <c r="K25" s="66"/>
      <c r="M25" s="29" t="s">
        <v>35</v>
      </c>
      <c r="N25" s="28"/>
    </row>
    <row r="26" spans="1:15" ht="40.5" customHeight="1" x14ac:dyDescent="0.3">
      <c r="B26" s="61" t="s">
        <v>30</v>
      </c>
      <c r="C26" s="61"/>
      <c r="D26" s="61"/>
      <c r="E26" s="61"/>
      <c r="F26" s="61"/>
      <c r="G26" s="61"/>
      <c r="H26" s="61"/>
      <c r="I26" s="35"/>
      <c r="J26" s="24">
        <f>SUM(J24:J25)</f>
        <v>3120</v>
      </c>
      <c r="K26" s="66"/>
      <c r="M26" s="46" t="s">
        <v>59</v>
      </c>
      <c r="N26" s="46" t="s">
        <v>59</v>
      </c>
    </row>
    <row r="27" spans="1:15" x14ac:dyDescent="0.3">
      <c r="B27" s="26"/>
      <c r="C27" s="26"/>
      <c r="D27" s="26"/>
      <c r="E27" s="26"/>
      <c r="F27" s="26"/>
      <c r="G27" s="26"/>
      <c r="H27" s="26"/>
      <c r="I27" s="26"/>
      <c r="J27" s="30"/>
    </row>
    <row r="28" spans="1:15" ht="14.25" customHeight="1" x14ac:dyDescent="0.3">
      <c r="A28" s="81" t="s">
        <v>60</v>
      </c>
      <c r="B28" s="10"/>
      <c r="C28" s="10" t="s">
        <v>36</v>
      </c>
      <c r="D28" s="11">
        <v>1</v>
      </c>
      <c r="E28" s="38" t="s">
        <v>14</v>
      </c>
      <c r="F28" s="12">
        <v>5923.21</v>
      </c>
      <c r="G28" s="12">
        <f>F28*D28</f>
        <v>5923.21</v>
      </c>
      <c r="H28" s="11">
        <v>1</v>
      </c>
      <c r="I28" s="38" t="s">
        <v>14</v>
      </c>
      <c r="J28" s="12">
        <f>G28*H28</f>
        <v>5923.21</v>
      </c>
    </row>
    <row r="29" spans="1:15" ht="24.75" customHeight="1" x14ac:dyDescent="0.3">
      <c r="A29" s="81"/>
      <c r="B29" s="10"/>
      <c r="C29" s="40" t="s">
        <v>24</v>
      </c>
      <c r="D29" s="17">
        <v>1.5</v>
      </c>
      <c r="E29" s="18" t="s">
        <v>25</v>
      </c>
      <c r="F29" s="19">
        <v>4.7699999999999996</v>
      </c>
      <c r="G29" s="13">
        <f>F29*D29</f>
        <v>7.1549999999999994</v>
      </c>
      <c r="H29" s="20">
        <v>1</v>
      </c>
      <c r="I29" s="18" t="s">
        <v>25</v>
      </c>
      <c r="J29" s="22">
        <v>7.16</v>
      </c>
    </row>
    <row r="30" spans="1:15" ht="24.75" customHeight="1" x14ac:dyDescent="0.3">
      <c r="A30" s="81"/>
      <c r="B30" s="10"/>
      <c r="C30" s="40" t="s">
        <v>26</v>
      </c>
      <c r="D30" s="17">
        <v>1.5</v>
      </c>
      <c r="E30" s="18" t="s">
        <v>25</v>
      </c>
      <c r="F30" s="19">
        <v>55</v>
      </c>
      <c r="G30" s="13">
        <f>F30*D30</f>
        <v>82.5</v>
      </c>
      <c r="H30" s="20">
        <v>1</v>
      </c>
      <c r="I30" s="18" t="s">
        <v>25</v>
      </c>
      <c r="J30" s="22">
        <v>82.5</v>
      </c>
    </row>
    <row r="31" spans="1:15" ht="33" customHeight="1" x14ac:dyDescent="0.3">
      <c r="A31" s="81"/>
      <c r="B31" s="10"/>
      <c r="C31" s="39" t="s">
        <v>47</v>
      </c>
      <c r="D31" s="20">
        <v>1</v>
      </c>
      <c r="E31" s="18" t="s">
        <v>29</v>
      </c>
      <c r="F31" s="19">
        <v>340</v>
      </c>
      <c r="G31" s="13">
        <f>F31*D31</f>
        <v>340</v>
      </c>
      <c r="H31" s="20">
        <v>1</v>
      </c>
      <c r="I31" s="18" t="s">
        <v>29</v>
      </c>
      <c r="J31" s="22">
        <v>82.5</v>
      </c>
    </row>
    <row r="32" spans="1:15" x14ac:dyDescent="0.3">
      <c r="A32" s="9"/>
      <c r="B32" s="82" t="s">
        <v>27</v>
      </c>
      <c r="C32" s="82"/>
      <c r="D32" s="82"/>
      <c r="E32" s="82"/>
      <c r="F32" s="82"/>
      <c r="G32" s="82"/>
      <c r="H32" s="82"/>
      <c r="I32" s="34"/>
      <c r="J32" s="83">
        <f>SUM(J28:J30)</f>
        <v>6012.87</v>
      </c>
    </row>
    <row r="33" spans="1:13" x14ac:dyDescent="0.3">
      <c r="H33" s="3"/>
      <c r="I33" s="3"/>
    </row>
    <row r="34" spans="1:13" ht="14.4" customHeight="1" x14ac:dyDescent="0.3">
      <c r="A34" s="55" t="s">
        <v>11</v>
      </c>
      <c r="B34" s="52" t="s">
        <v>12</v>
      </c>
      <c r="C34" s="52"/>
      <c r="D34" s="11">
        <v>5</v>
      </c>
      <c r="E34" s="38" t="s">
        <v>17</v>
      </c>
      <c r="F34" s="12">
        <v>100</v>
      </c>
      <c r="G34" s="12">
        <f t="shared" si="0"/>
        <v>500</v>
      </c>
      <c r="H34" s="37">
        <v>27</v>
      </c>
      <c r="I34" s="38" t="s">
        <v>17</v>
      </c>
      <c r="J34" s="12">
        <f t="shared" ref="J34:J35" si="7">G34*H34</f>
        <v>13500</v>
      </c>
      <c r="K34" s="93" t="s">
        <v>61</v>
      </c>
      <c r="L34" s="94"/>
      <c r="M34" s="95"/>
    </row>
    <row r="35" spans="1:13" x14ac:dyDescent="0.3">
      <c r="A35" s="56"/>
      <c r="B35" s="52" t="s">
        <v>38</v>
      </c>
      <c r="C35" s="52"/>
      <c r="D35" s="11">
        <f>2*160</f>
        <v>320</v>
      </c>
      <c r="E35" s="38" t="s">
        <v>18</v>
      </c>
      <c r="F35" s="12">
        <v>3</v>
      </c>
      <c r="G35" s="12">
        <f t="shared" si="0"/>
        <v>960</v>
      </c>
      <c r="H35" s="37">
        <v>27</v>
      </c>
      <c r="I35" s="38" t="s">
        <v>18</v>
      </c>
      <c r="J35" s="12">
        <f t="shared" si="7"/>
        <v>25920</v>
      </c>
      <c r="K35" s="49"/>
      <c r="L35" s="96"/>
      <c r="M35" s="97"/>
    </row>
    <row r="36" spans="1:13" x14ac:dyDescent="0.3">
      <c r="A36" s="3"/>
      <c r="B36" s="51" t="s">
        <v>28</v>
      </c>
      <c r="C36" s="51"/>
      <c r="D36" s="51"/>
      <c r="E36" s="51"/>
      <c r="F36" s="51"/>
      <c r="G36" s="51"/>
      <c r="H36" s="51"/>
      <c r="I36" s="32"/>
      <c r="J36" s="21">
        <f>SUM(J34:J35)</f>
        <v>39420</v>
      </c>
      <c r="K36" s="98"/>
      <c r="L36" s="99"/>
      <c r="M36" s="100"/>
    </row>
  </sheetData>
  <mergeCells count="25">
    <mergeCell ref="B25:C25"/>
    <mergeCell ref="B20:C20"/>
    <mergeCell ref="A2:G2"/>
    <mergeCell ref="A1:K1"/>
    <mergeCell ref="K10:K22"/>
    <mergeCell ref="K24:K26"/>
    <mergeCell ref="B6:C6"/>
    <mergeCell ref="B7:C7"/>
    <mergeCell ref="B8:I8"/>
    <mergeCell ref="K34:M36"/>
    <mergeCell ref="N11:N18"/>
    <mergeCell ref="M4:N4"/>
    <mergeCell ref="B36:H36"/>
    <mergeCell ref="A28:A31"/>
    <mergeCell ref="B21:C21"/>
    <mergeCell ref="B34:C34"/>
    <mergeCell ref="B35:C35"/>
    <mergeCell ref="A24:A25"/>
    <mergeCell ref="A34:A35"/>
    <mergeCell ref="A10:A21"/>
    <mergeCell ref="B22:H22"/>
    <mergeCell ref="B32:H32"/>
    <mergeCell ref="B26:H26"/>
    <mergeCell ref="M11:M18"/>
    <mergeCell ref="B24:C24"/>
  </mergeCells>
  <pageMargins left="0.7" right="0.7" top="0.75" bottom="0.75" header="0.3" footer="0.3"/>
  <pageSetup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Węglowska</dc:creator>
  <cp:lastModifiedBy>Monika Węglowska</cp:lastModifiedBy>
  <cp:lastPrinted>2024-09-12T07:39:13Z</cp:lastPrinted>
  <dcterms:created xsi:type="dcterms:W3CDTF">2024-08-06T09:15:01Z</dcterms:created>
  <dcterms:modified xsi:type="dcterms:W3CDTF">2025-03-24T09:49:03Z</dcterms:modified>
</cp:coreProperties>
</file>