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Usha Sree\Downloads\HR Project\"/>
    </mc:Choice>
  </mc:AlternateContent>
  <xr:revisionPtr revIDLastSave="0" documentId="13_ncr:1_{4CC3E54A-287A-479A-BC64-91302F08ED85}" xr6:coauthVersionLast="47" xr6:coauthVersionMax="47" xr10:uidLastSave="{00000000-0000-0000-0000-000000000000}"/>
  <bookViews>
    <workbookView xWindow="-108" yWindow="-108" windowWidth="23256" windowHeight="12456" firstSheet="6"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s>
  <definedNames>
    <definedName name="_xlchart.v1.0" hidden="1">'Attrition By Job Role'!$E$4:$E$12</definedName>
    <definedName name="_xlchart.v1.1" hidden="1">'Attrition By Job Role'!$F$3</definedName>
    <definedName name="_xlchart.v1.2" hidden="1">'Attrition By Job Role'!$F$4:$F$12</definedName>
    <definedName name="_xlchart.v1.5" hidden="1">'Attrition By Job Role'!$E$4:$E$12</definedName>
    <definedName name="_xlchart.v1.6" hidden="1">'Attrition By Job Role'!$F$3</definedName>
    <definedName name="_xlchart.v1.7" hidden="1">'Attrition By Job Role'!$F$4:$F$12</definedName>
    <definedName name="_xlchart.v2.3" hidden="1">'Attrition By Marriage Status'!$D$4:$D$6</definedName>
    <definedName name="_xlchart.v2.4" hidden="1">'Attrition By Marriage Status'!$E$4:$E$6</definedName>
    <definedName name="_xlchart.v2.8" hidden="1">'Attrition By Marriage Status'!$D$4:$D$6</definedName>
    <definedName name="_xlchart.v2.9"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6" i="16"/>
  <c r="F9" i="13"/>
  <c r="B6" i="9"/>
  <c r="F6" i="13"/>
  <c r="F10" i="13"/>
  <c r="E4" i="16"/>
  <c r="F8" i="13"/>
  <c r="E7" i="7"/>
  <c r="C7" i="7"/>
  <c r="B11" i="10"/>
  <c r="E5" i="14"/>
  <c r="F7" i="13"/>
  <c r="D7" i="7"/>
  <c r="A7" i="7"/>
  <c r="E6" i="14"/>
  <c r="E4" i="14"/>
  <c r="F5" i="13"/>
  <c r="B7" i="7"/>
  <c r="F4" i="13"/>
  <c r="B12" i="10"/>
  <c r="F12" i="13"/>
  <c r="F11" i="13"/>
  <c r="E5" i="16"/>
  <c r="C11" i="10" l="1"/>
  <c r="C12" i="10"/>
  <c r="C6" i="9"/>
  <c r="B7" i="9"/>
  <c r="C7" i="9" s="1"/>
  <c r="F6" i="14"/>
  <c r="F5" i="14"/>
  <c r="F4" i="14"/>
</calcChain>
</file>

<file path=xl/sharedStrings.xml><?xml version="1.0" encoding="utf-8"?>
<sst xmlns="http://schemas.openxmlformats.org/spreadsheetml/2006/main" count="19218" uniqueCount="1569">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</sst>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9" tint="0.59999389629810485"/>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0" borderId="0" xfId="0" pivotButton="1"/>
    <xf numFmtId="0" fontId="0" fillId="0" borderId="0" xfId="0" applyAlignment="1">
      <alignment horizontal="left"/>
    </xf>
    <xf numFmtId="0" fontId="3" fillId="2" borderId="0" xfId="0" applyFont="1" applyFill="1"/>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3-8303-364E-BB2E-395230F4C85C}"/>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0.54098360655737709</c:v>
                </c:pt>
                <c:pt idx="1">
                  <c:v>0.45901639344262291</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2-F486-544C-9DC9-6F287EEE215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c:v>
                </c:pt>
                <c:pt idx="1">
                  <c:v>1</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9261-8742-BEAF-DF5750B7B81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c:v>
                </c:pt>
                <c:pt idx="1">
                  <c:v>1</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[HR-Employee-Analysis-Project.xlsx]Education-wise Attrition!Education-wise Attrition</c:name>
    <c:fmtId val="1"/>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0</c:v>
                </c:pt>
                <c:pt idx="1">
                  <c:v>4</c:v>
                </c:pt>
                <c:pt idx="2">
                  <c:v>9</c:v>
                </c:pt>
                <c:pt idx="3">
                  <c:v>17</c:v>
                </c:pt>
                <c:pt idx="4">
                  <c:v>21</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2"/>
              </a:solidFill>
              <a:ln w="19050">
                <a:solidFill>
                  <a:schemeClr val="lt1"/>
                </a:solidFill>
              </a:ln>
              <a:effectLst/>
            </c:spPr>
            <c:extLst>
              <c:ext xmlns:c16="http://schemas.microsoft.com/office/drawing/2014/chart" uri="{C3380CC4-5D6E-409C-BE32-E72D297353CC}">
                <c16:uniqueId val="{00000001-EDF3-3E4B-B154-B6EA24DF0CE1}"/>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2-EDF3-3E4B-B154-B6EA24DF0CE1}"/>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3-EDF3-3E4B-B154-B6EA24DF0CE1}"/>
              </c:ext>
            </c:extLst>
          </c:dPt>
          <c:dLbls>
            <c:dLbl>
              <c:idx val="0"/>
              <c:tx>
                <c:rich>
                  <a:bodyPr/>
                  <a:lstStyle/>
                  <a:p>
                    <a:fld id="{3904D02D-0C0A-42A4-ACC7-3BF8A7321A13}" type="CELLRANGE">
                      <a:rPr lang="en-US"/>
                      <a:pPr/>
                      <a:t>[CELLRANGE]</a:t>
                    </a:fld>
                    <a:r>
                      <a:rPr lang="en-US" baseline="0"/>
                      <a:t>, </a:t>
                    </a:r>
                    <a:fld id="{343CF139-7963-4D33-92CA-008F85C47334}"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6F412226-D019-4AD5-83FD-8F348F645C4F}" type="CELLRANGE">
                      <a:rPr lang="en-US"/>
                      <a:pPr/>
                      <a:t>[CELLRANGE]</a:t>
                    </a:fld>
                    <a:r>
                      <a:rPr lang="en-US" baseline="0"/>
                      <a:t>, </a:t>
                    </a:r>
                    <a:fld id="{643E51E0-F244-40C6-99DF-0C82211F72B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A225E359-9F2C-47E4-9107-D6E9F91592B1}" type="CELLRANGE">
                      <a:rPr lang="en-US"/>
                      <a:pPr/>
                      <a:t>[CELLRANGE]</a:t>
                    </a:fld>
                    <a:r>
                      <a:rPr lang="en-US" baseline="0"/>
                      <a:t>, </a:t>
                    </a:r>
                    <a:fld id="{286CAE64-732E-4A22-BAD3-CCBF98A6E350}"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0</c:v>
                </c:pt>
                <c:pt idx="1">
                  <c:v>0.68627450980392157</c:v>
                </c:pt>
                <c:pt idx="2">
                  <c:v>0.31372549019607843</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[HR-Employee-Analysis-Project.xlsx]Attrition By Age-Group!Attrition By Age-Group</c:name>
    <c:fmtId val="2"/>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137</c:v>
                </c:pt>
                <c:pt idx="1">
                  <c:v>136</c:v>
                </c:pt>
                <c:pt idx="2">
                  <c:v>55</c:v>
                </c:pt>
                <c:pt idx="3">
                  <c:v>22</c:v>
                </c:pt>
                <c:pt idx="4">
                  <c:v>16</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EF88-D948-9500-993CCCAD96D4}"/>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0.54098360655737709</c:v>
                </c:pt>
                <c:pt idx="1">
                  <c:v>0.45901639344262291</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2050-A140-8018-58D20CE32266}"/>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c:v>
                </c:pt>
                <c:pt idx="1">
                  <c:v>1</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F445-5747-BFE6-B8866D715152}"/>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c:v>
                </c:pt>
                <c:pt idx="1">
                  <c:v>1</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[HR-Employee-Analysis-Project.xlsx]Education-wise Attrition!Education-wise Attrition</c:name>
    <c:fmtId val="3"/>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0</c:v>
                </c:pt>
                <c:pt idx="1">
                  <c:v>4</c:v>
                </c:pt>
                <c:pt idx="2">
                  <c:v>9</c:v>
                </c:pt>
                <c:pt idx="3">
                  <c:v>17</c:v>
                </c:pt>
                <c:pt idx="4">
                  <c:v>21</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2"/>
              </a:solidFill>
              <a:ln w="19050">
                <a:solidFill>
                  <a:schemeClr val="lt1"/>
                </a:solidFill>
              </a:ln>
              <a:effectLst/>
            </c:spPr>
            <c:extLst>
              <c:ext xmlns:c16="http://schemas.microsoft.com/office/drawing/2014/chart" uri="{C3380CC4-5D6E-409C-BE32-E72D297353CC}">
                <c16:uniqueId val="{00000001-7B93-CC4A-864B-7C380233025D}"/>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7B93-CC4A-864B-7C380233025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7B93-CC4A-864B-7C380233025D}"/>
              </c:ext>
            </c:extLst>
          </c:dPt>
          <c:dLbls>
            <c:dLbl>
              <c:idx val="0"/>
              <c:tx>
                <c:rich>
                  <a:bodyPr/>
                  <a:lstStyle/>
                  <a:p>
                    <a:fld id="{E9C5891A-032B-4F31-A4BF-D83EEDD19BB0}" type="CELLRANGE">
                      <a:rPr lang="en-US"/>
                      <a:pPr/>
                      <a:t>[CELLRANGE]</a:t>
                    </a:fld>
                    <a:r>
                      <a:rPr lang="en-US" baseline="0"/>
                      <a:t>, </a:t>
                    </a:r>
                    <a:fld id="{CC4128DE-CD9F-4F1C-B96D-20818469E43A}"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008F1437-D246-4E67-88C0-BA7A3EA4A9EC}" type="CELLRANGE">
                      <a:rPr lang="en-US"/>
                      <a:pPr/>
                      <a:t>[CELLRANGE]</a:t>
                    </a:fld>
                    <a:r>
                      <a:rPr lang="en-US" baseline="0"/>
                      <a:t>, </a:t>
                    </a:r>
                    <a:fld id="{311DEE38-5936-4572-8A9D-4EC525D0B3C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EFCE9397-0157-47E4-B929-537945439B47}" type="CELLRANGE">
                      <a:rPr lang="en-US"/>
                      <a:pPr/>
                      <a:t>[CELLRANGE]</a:t>
                    </a:fld>
                    <a:r>
                      <a:rPr lang="en-US" baseline="0"/>
                      <a:t>, </a:t>
                    </a:r>
                    <a:fld id="{0F8A6862-4854-451C-A1A2-9A95A9738B17}"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0</c:v>
                </c:pt>
                <c:pt idx="1">
                  <c:v>0.68627450980392157</c:v>
                </c:pt>
                <c:pt idx="2">
                  <c:v>0.31372549019607843</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[HR-Employee-Analysis-Project.xlsx]Attrition By Age-Group!Attrition By Age-Group</c:name>
    <c:fmtId val="4"/>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137</c:v>
                </c:pt>
                <c:pt idx="1">
                  <c:v>136</c:v>
                </c:pt>
                <c:pt idx="2">
                  <c:v>55</c:v>
                </c:pt>
                <c:pt idx="3">
                  <c:v>22</c:v>
                </c:pt>
                <c:pt idx="4">
                  <c:v>16</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90</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725989-8B5B-D341-8478-E6A4692692CA}">
          <cx:tx>
            <cx:txData>
              <cx:f>_xlchart.v1.6</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1013460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88260" y="2786380"/>
              <a:ext cx="10370820" cy="3903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00850" y="2786380"/>
              <a:ext cx="4739640" cy="2677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751840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320040</xdr:colOff>
      <xdr:row>7</xdr:row>
      <xdr:rowOff>83820</xdr:rowOff>
    </xdr:from>
    <xdr:to>
      <xdr:col>5</xdr:col>
      <xdr:colOff>345440</xdr:colOff>
      <xdr:row>20</xdr:row>
      <xdr:rowOff>61592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3962400" y="1470660"/>
              <a:ext cx="1854200" cy="2553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592777" cy="7910047"/>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rgbClr val="7030A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rgbClr val="7030A0"/>
                </a:solidFill>
              </a:rPr>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rgbClr val="7030A0"/>
              </a:solidFill>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2"/>
              </a:solidFill>
              <a:latin typeface="Britannic Bold" panose="020B0903060703020204" pitchFamily="34" charset="77"/>
              <a:cs typeface="Calibri"/>
            </a:rPr>
            <a:pPr algn="ctr"/>
            <a:t>366</a:t>
          </a:fld>
          <a:endParaRPr lang="en-GB" sz="4000">
            <a:solidFill>
              <a:schemeClr val="accent2"/>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rgbClr val="7030A0"/>
              </a:solidFill>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2"/>
              </a:solidFill>
              <a:latin typeface="Britannic Bold" panose="020B0903060703020204" pitchFamily="34" charset="77"/>
              <a:cs typeface="Calibri"/>
            </a:rPr>
            <a:pPr algn="ctr"/>
            <a:t>51</a:t>
          </a:fld>
          <a:endParaRPr lang="en-GB" sz="9600">
            <a:solidFill>
              <a:schemeClr val="accent2"/>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rgbClr val="7030A0"/>
              </a:solidFill>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2"/>
              </a:solidFill>
              <a:latin typeface="Britannic Bold" panose="020B0903060703020204" pitchFamily="34" charset="77"/>
              <a:cs typeface="Calibri"/>
            </a:rPr>
            <a:pPr algn="ctr"/>
            <a:t>315</a:t>
          </a:fld>
          <a:endParaRPr lang="en-GB" sz="4000">
            <a:solidFill>
              <a:schemeClr val="accent2"/>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rgbClr val="7030A0"/>
              </a:solidFill>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2"/>
              </a:solidFill>
              <a:latin typeface="Britannic Bold" panose="020B0903060703020204" pitchFamily="34" charset="77"/>
              <a:cs typeface="Calibri"/>
            </a:rPr>
            <a:pPr algn="ctr"/>
            <a:t>13.93%</a:t>
          </a:fld>
          <a:endParaRPr lang="en-GB" sz="4000">
            <a:solidFill>
              <a:schemeClr val="accent2"/>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rgbClr val="7030A0"/>
              </a:solidFill>
              <a:latin typeface="Britannic Bold" panose="020B0903060703020204" pitchFamily="34" charset="77"/>
              <a:cs typeface="Baloo Bhaijaan" panose="03080902040302020200" pitchFamily="66" charset="-78"/>
            </a:rPr>
            <a:t>AVERAGE</a:t>
          </a:r>
          <a:r>
            <a:rPr lang="en-GB" sz="2000" baseline="0">
              <a:solidFill>
                <a:srgbClr val="7030A0"/>
              </a:solidFill>
              <a:latin typeface="Britannic Bold" panose="020B0903060703020204" pitchFamily="34" charset="77"/>
              <a:cs typeface="Baloo Bhaijaan" panose="03080902040302020200" pitchFamily="66" charset="-78"/>
            </a:rPr>
            <a:t> AGE</a:t>
          </a:r>
          <a:endParaRPr lang="en-GB" sz="2000">
            <a:solidFill>
              <a:srgbClr val="7030A0"/>
            </a:solidFill>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2"/>
              </a:solidFill>
              <a:latin typeface="Britannic Bold" panose="020B0903060703020204" pitchFamily="34" charset="77"/>
              <a:cs typeface="Calibri"/>
            </a:rPr>
            <a:pPr algn="ctr"/>
            <a:t>36.9</a:t>
          </a:fld>
          <a:endParaRPr lang="en-GB" sz="4000">
            <a:solidFill>
              <a:schemeClr val="accent2"/>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solidFill>
                <a:srgbClr val="7030A0"/>
              </a:solidFill>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solidFill>
                <a:srgbClr val="7030A0"/>
              </a:solidFill>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7030A0"/>
              </a:solidFill>
              <a:latin typeface="Britannic Bold" panose="020B0903060703020204" pitchFamily="34" charset="77"/>
              <a:cs typeface="Calibri"/>
            </a:rPr>
            <a:pPr algn="ctr"/>
            <a:t>2.2</a:t>
          </a:fld>
          <a:endParaRPr lang="en-GB" sz="1100">
            <a:solidFill>
              <a:srgbClr val="7030A0"/>
            </a:solidFill>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solidFill>
                <a:srgbClr val="7030A0"/>
              </a:solidFill>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696087"/>
              <a:ext cx="4719894" cy="6153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solidFill>
                <a:srgbClr val="7030A0"/>
              </a:solidFill>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solidFill>
                <a:srgbClr val="7030A0"/>
              </a:solidFill>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40260" y="2677160"/>
              <a:ext cx="5923280" cy="2550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solidFill>
                <a:srgbClr val="7030A0"/>
              </a:solidFill>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solidFill>
                <a:srgbClr val="7030A0"/>
              </a:solidFill>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solidFill>
                <a:srgbClr val="7030A0"/>
              </a:solidFill>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34980" y="5648960"/>
              <a:ext cx="3743960" cy="2364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441948" y="6787535"/>
              <a:ext cx="3531829" cy="11798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441948" y="5594965"/>
              <a:ext cx="3506429" cy="11163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100%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dataField="1"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Number" fld="7" subtotal="count"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i x="0" s="1"/>
        <i x="3"/>
        <i x="2"/>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style="SlicerStyleLight4"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style="SlicerStyleLight4" rowHeight="251883"/>
  <slicer name="Education Field" xr10:uid="{A16B6899-6D0D-D244-A4F2-BA5BCA2ABD57}" cache="Slicer_Education_Field2" caption="Education Field" style="SlicerStyleLight4"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style="SlicerStyleLight4" rowHeight="251883"/>
  <slicer name="Education Field 1" xr10:uid="{9E536ABD-FFC3-4248-BE70-70BBAFBF2647}" cache="Slicer_Education_Field2" caption="Education Field" style="SlicerStyleLight4"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style="SlicerStyleLight4" rowHeight="251883"/>
  <slicer name="Department" xr10:uid="{0C04C096-2994-5147-B9BA-91385FADF1DB}" cache="Slicer_Department" caption="Department" style="SlicerStyleLight4" rowHeight="251883"/>
  <slicer name="Education Field 2" xr10:uid="{39A6E8F2-6B3A-DB4E-924E-FDE2CD6C58CD}" cache="Slicer_Education_Field2" caption="Education Field" style="SlicerStyleLight4"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style="SlicerStyleLight4" rowHeight="251883"/>
  <slicer name="Department 1" xr10:uid="{4A847CF6-F13A-7443-BC6C-EE8307477491}" cache="Slicer_Department" caption="Department" style="SlicerStyleLight4" rowHeight="251883"/>
  <slicer name="Education Field 3" xr10:uid="{950209E2-E17A-E04D-AF21-243C76BB033B}" cache="Slicer_Education_Field2" caption="Education Field" columnCount="2" style="SlicerStyleLight4"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H13" sqref="H13"/>
    </sheetView>
  </sheetViews>
  <sheetFormatPr defaultColWidth="8.796875" defaultRowHeight="15.6" x14ac:dyDescent="0.3"/>
  <cols>
    <col min="1" max="1" width="10.5" bestFit="1" customWidth="1"/>
    <col min="2" max="2" width="16.5" bestFit="1" customWidth="1"/>
    <col min="3" max="3" width="14.19921875" bestFit="1" customWidth="1"/>
    <col min="4" max="4" width="17.796875" bestFit="1" customWidth="1"/>
    <col min="5" max="5" width="13.69921875" bestFit="1" customWidth="1"/>
    <col min="6" max="6" width="16.19921875" bestFit="1" customWidth="1"/>
    <col min="7" max="7" width="11" bestFit="1" customWidth="1"/>
    <col min="8" max="8" width="19.19921875" bestFit="1" customWidth="1"/>
    <col min="9" max="9" width="9.69921875" bestFit="1" customWidth="1"/>
    <col min="10" max="10" width="23.19921875" bestFit="1" customWidth="1"/>
    <col min="11" max="11" width="15.296875" bestFit="1" customWidth="1"/>
    <col min="12" max="12" width="12.296875" bestFit="1" customWidth="1"/>
    <col min="13" max="13" width="9.69921875" bestFit="1" customWidth="1"/>
    <col min="14" max="14" width="24.19921875" bestFit="1" customWidth="1"/>
    <col min="15" max="15" width="5.296875" bestFit="1" customWidth="1"/>
    <col min="16" max="16" width="4.69921875" bestFit="1" customWidth="1"/>
    <col min="17" max="17" width="6.796875" bestFit="1" customWidth="1"/>
    <col min="18" max="18" width="18.296875" bestFit="1" customWidth="1"/>
    <col min="19" max="19" width="19.296875" bestFit="1" customWidth="1"/>
    <col min="20" max="20" width="17.19921875" bestFit="1" customWidth="1"/>
    <col min="21" max="21" width="21.296875" bestFit="1" customWidth="1"/>
    <col min="22" max="22" width="12.296875" bestFit="1" customWidth="1"/>
    <col min="23" max="23" width="21.296875" bestFit="1" customWidth="1"/>
    <col min="24" max="24" width="16.296875" bestFit="1" customWidth="1"/>
    <col min="25" max="25" width="17" bestFit="1" customWidth="1"/>
    <col min="26" max="26" width="24.69921875" bestFit="1" customWidth="1"/>
    <col min="27" max="27" width="13.5" bestFit="1" customWidth="1"/>
    <col min="28" max="28" width="17.19921875" bestFit="1" customWidth="1"/>
    <col min="29" max="29" width="11.19921875" bestFit="1" customWidth="1"/>
    <col min="30" max="30" width="16.5" bestFit="1" customWidth="1"/>
    <col min="31" max="31" width="17" bestFit="1" customWidth="1"/>
    <col min="32" max="32" width="14.796875" bestFit="1" customWidth="1"/>
    <col min="33" max="33" width="24.5" bestFit="1" customWidth="1"/>
    <col min="34" max="34" width="20" bestFit="1" customWidth="1"/>
    <col min="35" max="35" width="20.19921875" bestFit="1" customWidth="1"/>
    <col min="36" max="36" width="24.296875" bestFit="1" customWidth="1"/>
    <col min="37" max="37" width="16.296875" bestFit="1" customWidth="1"/>
    <col min="38" max="38" width="19.19921875" bestFit="1" customWidth="1"/>
    <col min="39" max="39" width="20.5" bestFit="1" customWidth="1"/>
    <col min="40" max="41" width="18.796875" bestFit="1" customWidth="1"/>
    <col min="42" max="42" width="21" bestFit="1" customWidth="1"/>
    <col min="43" max="43" width="26.19921875" bestFit="1" customWidth="1"/>
    <col min="44" max="44" width="24.699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A4" sqref="A3:C4"/>
    </sheetView>
  </sheetViews>
  <sheetFormatPr defaultColWidth="11.19921875" defaultRowHeight="15.6" x14ac:dyDescent="0.3"/>
  <cols>
    <col min="1" max="1" width="24.5" bestFit="1" customWidth="1"/>
    <col min="2" max="2" width="22.796875" bestFit="1" customWidth="1"/>
    <col min="3" max="3" width="13.5" bestFit="1" customWidth="1"/>
    <col min="4" max="4" width="15.5" bestFit="1" customWidth="1"/>
    <col min="5" max="5" width="12.296875" bestFit="1" customWidth="1"/>
  </cols>
  <sheetData>
    <row r="3" spans="1:5" x14ac:dyDescent="0.3">
      <c r="A3" t="s">
        <v>1554</v>
      </c>
      <c r="B3" t="s">
        <v>1555</v>
      </c>
      <c r="C3" t="s">
        <v>1556</v>
      </c>
    </row>
    <row r="4" spans="1:5" x14ac:dyDescent="0.3">
      <c r="A4">
        <v>366</v>
      </c>
      <c r="B4">
        <v>51</v>
      </c>
      <c r="C4">
        <v>36.898907103825138</v>
      </c>
    </row>
    <row r="6" spans="1:5" x14ac:dyDescent="0.3">
      <c r="A6" s="1" t="s">
        <v>1557</v>
      </c>
      <c r="B6" s="1" t="s">
        <v>1558</v>
      </c>
      <c r="C6" s="1" t="s">
        <v>1559</v>
      </c>
      <c r="D6" s="1" t="s">
        <v>1560</v>
      </c>
      <c r="E6" s="1" t="s">
        <v>1561</v>
      </c>
    </row>
    <row r="7" spans="1:5" x14ac:dyDescent="0.3">
      <c r="A7">
        <f>GETPIVOTDATA("Count of Employee Number",$A$3)</f>
        <v>366</v>
      </c>
      <c r="B7">
        <f>GETPIVOTDATA("Sum of CF_attrition count",$A$3)</f>
        <v>51</v>
      </c>
      <c r="C7" s="4">
        <f>GETPIVOTDATA("Average of Age",$A$3)</f>
        <v>36.898907103825138</v>
      </c>
      <c r="D7">
        <f>GETPIVOTDATA("Count of Employee Number",$A$3)-GETPIVOTDATA("Sum of CF_attrition count",$A$3)</f>
        <v>315</v>
      </c>
      <c r="E7" s="3">
        <f>GETPIVOTDATA("Sum of CF_attrition count",$A$3)/GETPIVOTDATA("Count of Employee Number",$A$3)</f>
        <v>0.13934426229508196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A4" sqref="A3:A4"/>
    </sheetView>
  </sheetViews>
  <sheetFormatPr defaultColWidth="11.19921875" defaultRowHeight="15.6" x14ac:dyDescent="0.3"/>
  <cols>
    <col min="1" max="1" width="23.69921875" bestFit="1" customWidth="1"/>
  </cols>
  <sheetData>
    <row r="3" spans="1:3" x14ac:dyDescent="0.3">
      <c r="A3" t="s">
        <v>1562</v>
      </c>
    </row>
    <row r="4" spans="1:3" x14ac:dyDescent="0.3">
      <c r="A4" s="4">
        <v>2.1639344262295084</v>
      </c>
    </row>
    <row r="6" spans="1:3" x14ac:dyDescent="0.3">
      <c r="A6" t="s">
        <v>1563</v>
      </c>
      <c r="B6" s="4">
        <f>GETPIVOTDATA("Job Satisfaction",$A$3)</f>
        <v>2.1639344262295084</v>
      </c>
      <c r="C6" s="3">
        <f>B6/4</f>
        <v>0.54098360655737709</v>
      </c>
    </row>
    <row r="7" spans="1:3" x14ac:dyDescent="0.3">
      <c r="A7" s="4" t="s">
        <v>1564</v>
      </c>
      <c r="B7" s="4">
        <f>4-B6</f>
        <v>1.8360655737704916</v>
      </c>
      <c r="C7" s="3">
        <f>B7/4</f>
        <v>0.45901639344262291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B5" sqref="A3:B5"/>
    </sheetView>
  </sheetViews>
  <sheetFormatPr defaultColWidth="11.19921875" defaultRowHeight="15.6" x14ac:dyDescent="0.3"/>
  <cols>
    <col min="1" max="1" width="12.296875" bestFit="1" customWidth="1"/>
    <col min="2" max="2" width="24.5" bestFit="1" customWidth="1"/>
    <col min="3" max="3" width="12.19921875" bestFit="1" customWidth="1"/>
    <col min="4" max="7" width="2.19921875" bestFit="1" customWidth="1"/>
    <col min="8" max="77" width="3.19921875" bestFit="1" customWidth="1"/>
    <col min="78" max="718" width="4.19921875" bestFit="1" customWidth="1"/>
    <col min="719" max="1471" width="5.19921875" bestFit="1" customWidth="1"/>
  </cols>
  <sheetData>
    <row r="3" spans="1:3" x14ac:dyDescent="0.3">
      <c r="A3" s="5" t="s">
        <v>1565</v>
      </c>
      <c r="B3" t="s">
        <v>1554</v>
      </c>
    </row>
    <row r="4" spans="1:3" x14ac:dyDescent="0.3">
      <c r="A4" s="6" t="s">
        <v>62</v>
      </c>
      <c r="B4">
        <v>366</v>
      </c>
    </row>
    <row r="5" spans="1:3" x14ac:dyDescent="0.3">
      <c r="A5" s="6" t="s">
        <v>1566</v>
      </c>
      <c r="B5">
        <v>366</v>
      </c>
    </row>
    <row r="11" spans="1:3" x14ac:dyDescent="0.3">
      <c r="A11" t="s">
        <v>51</v>
      </c>
      <c r="B11">
        <f>IFERROR(GETPIVOTDATA("Employee Number",$A$3,"Gender","Female"),0)</f>
        <v>0</v>
      </c>
      <c r="C11" s="2">
        <f>IFERROR(B11/($B$11+$B$12),0)</f>
        <v>0</v>
      </c>
    </row>
    <row r="12" spans="1:3" x14ac:dyDescent="0.3">
      <c r="A12" t="s">
        <v>62</v>
      </c>
      <c r="B12">
        <f>IFERROR(GETPIVOTDATA("Employee Number",$A$3,"Gender","Male"),0)</f>
        <v>366</v>
      </c>
      <c r="C12" s="2">
        <f>IFERROR(B12/($B$11+$B$12),0)</f>
        <v>1</v>
      </c>
    </row>
    <row r="13" spans="1:3" x14ac:dyDescent="0.3">
      <c r="C13" s="3"/>
    </row>
    <row r="16" spans="1:3" x14ac:dyDescent="0.3">
      <c r="C16" s="3"/>
    </row>
    <row r="17" spans="3:3" x14ac:dyDescent="0.3">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I8" sqref="I8"/>
    </sheetView>
  </sheetViews>
  <sheetFormatPr defaultColWidth="11.19921875" defaultRowHeight="15.6" x14ac:dyDescent="0.3"/>
  <cols>
    <col min="1" max="1" width="16" bestFit="1" customWidth="1"/>
    <col min="2" max="2" width="22.796875" bestFit="1" customWidth="1"/>
    <col min="3" max="3" width="22.5" bestFit="1" customWidth="1"/>
  </cols>
  <sheetData>
    <row r="3" spans="1:2" x14ac:dyDescent="0.3">
      <c r="A3" s="5" t="s">
        <v>1565</v>
      </c>
      <c r="B3" t="s">
        <v>1555</v>
      </c>
    </row>
    <row r="4" spans="1:2" x14ac:dyDescent="0.3">
      <c r="A4" s="6" t="s">
        <v>134</v>
      </c>
      <c r="B4">
        <v>0</v>
      </c>
    </row>
    <row r="5" spans="1:2" x14ac:dyDescent="0.3">
      <c r="A5" s="6" t="s">
        <v>65</v>
      </c>
      <c r="B5">
        <v>4</v>
      </c>
    </row>
    <row r="6" spans="1:2" x14ac:dyDescent="0.3">
      <c r="A6" s="6" t="s">
        <v>55</v>
      </c>
      <c r="B6">
        <v>9</v>
      </c>
    </row>
    <row r="7" spans="1:2" x14ac:dyDescent="0.3">
      <c r="A7" s="6" t="s">
        <v>71</v>
      </c>
      <c r="B7">
        <v>17</v>
      </c>
    </row>
    <row r="8" spans="1:2" x14ac:dyDescent="0.3">
      <c r="A8" s="6" t="s">
        <v>77</v>
      </c>
      <c r="B8">
        <v>21</v>
      </c>
    </row>
    <row r="9" spans="1:2" x14ac:dyDescent="0.3">
      <c r="A9" s="6" t="s">
        <v>1566</v>
      </c>
      <c r="B9">
        <v>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E7" sqref="E4:F12"/>
    </sheetView>
  </sheetViews>
  <sheetFormatPr defaultColWidth="11.19921875" defaultRowHeight="15.6" x14ac:dyDescent="0.3"/>
  <cols>
    <col min="1" max="1" width="23.296875" bestFit="1" customWidth="1"/>
    <col min="2" max="2" width="24.296875" bestFit="1" customWidth="1"/>
    <col min="5" max="5" width="23.19921875" bestFit="1" customWidth="1"/>
  </cols>
  <sheetData>
    <row r="3" spans="1:6" x14ac:dyDescent="0.3">
      <c r="A3" s="5" t="s">
        <v>1565</v>
      </c>
      <c r="B3" t="s">
        <v>1567</v>
      </c>
      <c r="E3" t="s">
        <v>9</v>
      </c>
      <c r="F3" t="s">
        <v>0</v>
      </c>
    </row>
    <row r="4" spans="1:6" x14ac:dyDescent="0.3">
      <c r="A4" s="6" t="s">
        <v>83</v>
      </c>
      <c r="B4">
        <v>45</v>
      </c>
      <c r="E4" t="str">
        <f>A4</f>
        <v>Healthcare Representative</v>
      </c>
      <c r="F4">
        <f>GETPIVOTDATA("CF_attrition count",$A$3,"Job Role","Healthcare Representative")</f>
        <v>45</v>
      </c>
    </row>
    <row r="5" spans="1:6" x14ac:dyDescent="0.3">
      <c r="A5" s="6" t="s">
        <v>163</v>
      </c>
      <c r="B5">
        <v>5</v>
      </c>
      <c r="E5" t="str">
        <f t="shared" ref="E5:E12" si="0">A5</f>
        <v>Human Resources</v>
      </c>
      <c r="F5">
        <f>GETPIVOTDATA("CF_attrition count",$A$3,"Job Role","Human Resources")</f>
        <v>5</v>
      </c>
    </row>
    <row r="6" spans="1:6" x14ac:dyDescent="0.3">
      <c r="A6" s="6" t="s">
        <v>68</v>
      </c>
      <c r="B6">
        <v>78</v>
      </c>
      <c r="E6" t="str">
        <f t="shared" si="0"/>
        <v>Laboratory Technician</v>
      </c>
      <c r="F6">
        <f>GETPIVOTDATA("CF_attrition count",$A$3,"Job Role","Laboratory Technician")</f>
        <v>78</v>
      </c>
    </row>
    <row r="7" spans="1:6" x14ac:dyDescent="0.3">
      <c r="A7" s="6" t="s">
        <v>95</v>
      </c>
      <c r="B7">
        <v>23</v>
      </c>
      <c r="E7" t="str">
        <f t="shared" si="0"/>
        <v>Manager</v>
      </c>
      <c r="F7">
        <f>GETPIVOTDATA("CF_attrition count",$A$3,"Job Role","Manager")</f>
        <v>23</v>
      </c>
    </row>
    <row r="8" spans="1:6" x14ac:dyDescent="0.3">
      <c r="A8" s="6" t="s">
        <v>81</v>
      </c>
      <c r="B8">
        <v>36</v>
      </c>
      <c r="E8" t="str">
        <f t="shared" si="0"/>
        <v>Manufacturing Director</v>
      </c>
      <c r="F8">
        <f>GETPIVOTDATA("CF_attrition count",$A$3,"Job Role","Manufacturing Director")</f>
        <v>36</v>
      </c>
    </row>
    <row r="9" spans="1:6" x14ac:dyDescent="0.3">
      <c r="A9" s="6" t="s">
        <v>101</v>
      </c>
      <c r="B9">
        <v>20</v>
      </c>
      <c r="E9" t="str">
        <f t="shared" si="0"/>
        <v>Research Director</v>
      </c>
      <c r="F9">
        <f>GETPIVOTDATA("CF_attrition count",$A$3,"Job Role","Research Director")</f>
        <v>20</v>
      </c>
    </row>
    <row r="10" spans="1:6" x14ac:dyDescent="0.3">
      <c r="A10" s="6" t="s">
        <v>63</v>
      </c>
      <c r="B10">
        <v>81</v>
      </c>
      <c r="E10" t="str">
        <f t="shared" si="0"/>
        <v>Research Scientist</v>
      </c>
      <c r="F10">
        <f>GETPIVOTDATA("CF_attrition count",$A$3,"Job Role","Research Scientist")</f>
        <v>81</v>
      </c>
    </row>
    <row r="11" spans="1:6" x14ac:dyDescent="0.3">
      <c r="A11" s="6" t="s">
        <v>52</v>
      </c>
      <c r="B11">
        <v>64</v>
      </c>
      <c r="E11" t="str">
        <f t="shared" si="0"/>
        <v>Sales Executive</v>
      </c>
      <c r="F11">
        <f>GETPIVOTDATA("CF_attrition count",$A$3,"Job Role","Sales Executive")</f>
        <v>64</v>
      </c>
    </row>
    <row r="12" spans="1:6" x14ac:dyDescent="0.3">
      <c r="A12" s="6" t="s">
        <v>99</v>
      </c>
      <c r="B12">
        <v>14</v>
      </c>
      <c r="E12" t="str">
        <f t="shared" si="0"/>
        <v>Sales Representative</v>
      </c>
      <c r="F12">
        <f>GETPIVOTDATA("CF_attrition count",$A$3,"Job Role","Sales Representative")</f>
        <v>14</v>
      </c>
    </row>
    <row r="13" spans="1:6" x14ac:dyDescent="0.3">
      <c r="A13" s="6" t="s">
        <v>1566</v>
      </c>
      <c r="B13">
        <v>366</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F9" sqref="F9"/>
    </sheetView>
  </sheetViews>
  <sheetFormatPr defaultColWidth="11.19921875" defaultRowHeight="15.6" x14ac:dyDescent="0.3"/>
  <cols>
    <col min="1" max="1" width="12.296875" bestFit="1" customWidth="1"/>
    <col min="2" max="2" width="22.796875" bestFit="1" customWidth="1"/>
    <col min="4" max="4" width="11" bestFit="1" customWidth="1"/>
  </cols>
  <sheetData>
    <row r="3" spans="1:6" x14ac:dyDescent="0.3">
      <c r="A3" s="5" t="s">
        <v>1565</v>
      </c>
      <c r="B3" t="s">
        <v>1555</v>
      </c>
      <c r="D3" t="s">
        <v>4</v>
      </c>
      <c r="E3" t="s">
        <v>0</v>
      </c>
      <c r="F3" t="s">
        <v>1568</v>
      </c>
    </row>
    <row r="4" spans="1:6" x14ac:dyDescent="0.3">
      <c r="A4" s="6" t="s">
        <v>161</v>
      </c>
      <c r="B4">
        <v>0</v>
      </c>
      <c r="D4" t="str">
        <f>A4</f>
        <v>HR</v>
      </c>
      <c r="E4">
        <f>GETPIVOTDATA("CF_attrition count",$A$3,"Department",A4)</f>
        <v>0</v>
      </c>
      <c r="F4" s="3">
        <f>E4/GETPIVOTDATA("CF_attrition count",$A$3)</f>
        <v>0</v>
      </c>
    </row>
    <row r="5" spans="1:6" x14ac:dyDescent="0.3">
      <c r="A5" s="6" t="s">
        <v>60</v>
      </c>
      <c r="B5">
        <v>35</v>
      </c>
      <c r="D5" t="str">
        <f t="shared" ref="D5:D6" si="0">A5</f>
        <v>R&amp;D</v>
      </c>
      <c r="E5">
        <f t="shared" ref="E5:E6" si="1">GETPIVOTDATA("CF_attrition count",$A$3,"Department",A5)</f>
        <v>35</v>
      </c>
      <c r="F5" s="3">
        <f>E5/GETPIVOTDATA("CF_attrition count",$A$3)</f>
        <v>0.68627450980392157</v>
      </c>
    </row>
    <row r="6" spans="1:6" x14ac:dyDescent="0.3">
      <c r="A6" s="6" t="s">
        <v>48</v>
      </c>
      <c r="B6">
        <v>16</v>
      </c>
      <c r="D6" t="str">
        <f t="shared" si="0"/>
        <v>Sales</v>
      </c>
      <c r="E6">
        <f t="shared" si="1"/>
        <v>16</v>
      </c>
      <c r="F6" s="3">
        <f>E6/GETPIVOTDATA("CF_attrition count",$A$3)</f>
        <v>0.31372549019607843</v>
      </c>
    </row>
    <row r="7" spans="1:6" x14ac:dyDescent="0.3">
      <c r="A7" s="6" t="s">
        <v>1566</v>
      </c>
      <c r="B7">
        <v>51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D5" sqref="D5"/>
    </sheetView>
  </sheetViews>
  <sheetFormatPr defaultColWidth="11.19921875" defaultRowHeight="15.6" x14ac:dyDescent="0.3"/>
  <cols>
    <col min="1" max="1" width="12.296875" bestFit="1" customWidth="1"/>
    <col min="2" max="2" width="24.296875" bestFit="1" customWidth="1"/>
    <col min="3" max="3" width="19.19921875" bestFit="1" customWidth="1"/>
  </cols>
  <sheetData>
    <row r="3" spans="1:2" x14ac:dyDescent="0.3">
      <c r="A3" s="5" t="s">
        <v>1565</v>
      </c>
      <c r="B3" t="s">
        <v>1567</v>
      </c>
    </row>
    <row r="4" spans="1:2" x14ac:dyDescent="0.3">
      <c r="A4" s="6" t="s">
        <v>69</v>
      </c>
      <c r="B4">
        <v>137</v>
      </c>
    </row>
    <row r="5" spans="1:2" x14ac:dyDescent="0.3">
      <c r="A5" s="6" t="s">
        <v>46</v>
      </c>
      <c r="B5">
        <v>136</v>
      </c>
    </row>
    <row r="6" spans="1:2" x14ac:dyDescent="0.3">
      <c r="A6" s="6" t="s">
        <v>58</v>
      </c>
      <c r="B6">
        <v>55</v>
      </c>
    </row>
    <row r="7" spans="1:2" x14ac:dyDescent="0.3">
      <c r="A7" s="6" t="s">
        <v>92</v>
      </c>
      <c r="B7">
        <v>22</v>
      </c>
    </row>
    <row r="8" spans="1:2" x14ac:dyDescent="0.3">
      <c r="A8" s="6" t="s">
        <v>75</v>
      </c>
      <c r="B8">
        <v>16</v>
      </c>
    </row>
    <row r="9" spans="1:2" x14ac:dyDescent="0.3">
      <c r="A9" s="6" t="s">
        <v>1566</v>
      </c>
      <c r="B9">
        <v>366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H4" sqref="H4"/>
    </sheetView>
  </sheetViews>
  <sheetFormatPr defaultColWidth="11.19921875" defaultRowHeight="15.6" x14ac:dyDescent="0.3"/>
  <cols>
    <col min="1" max="1" width="12.296875" bestFit="1" customWidth="1"/>
    <col min="2" max="2" width="24.296875" bestFit="1" customWidth="1"/>
    <col min="4" max="4" width="12.796875" bestFit="1" customWidth="1"/>
  </cols>
  <sheetData>
    <row r="3" spans="1:5" x14ac:dyDescent="0.3">
      <c r="A3" s="5" t="s">
        <v>1565</v>
      </c>
      <c r="B3" t="s">
        <v>1567</v>
      </c>
      <c r="D3" t="s">
        <v>10</v>
      </c>
      <c r="E3" t="s">
        <v>0</v>
      </c>
    </row>
    <row r="4" spans="1:5" x14ac:dyDescent="0.3">
      <c r="A4" s="6" t="s">
        <v>79</v>
      </c>
      <c r="B4">
        <v>90</v>
      </c>
      <c r="D4" t="str">
        <f>A4</f>
        <v>Divorced</v>
      </c>
      <c r="E4">
        <f>GETPIVOTDATA("CF_attrition count",$A$3,"Marital Status",A4)</f>
        <v>90</v>
      </c>
    </row>
    <row r="5" spans="1:5" x14ac:dyDescent="0.3">
      <c r="A5" s="6" t="s">
        <v>53</v>
      </c>
      <c r="B5">
        <v>113</v>
      </c>
      <c r="D5" t="str">
        <f t="shared" ref="D5:D6" si="0">A5</f>
        <v>Single</v>
      </c>
      <c r="E5">
        <f t="shared" ref="E5:E6" si="1">GETPIVOTDATA("CF_attrition count",$A$3,"Marital Status",A5)</f>
        <v>113</v>
      </c>
    </row>
    <row r="6" spans="1:5" x14ac:dyDescent="0.3">
      <c r="A6" s="6" t="s">
        <v>64</v>
      </c>
      <c r="B6">
        <v>163</v>
      </c>
      <c r="D6" t="str">
        <f t="shared" si="0"/>
        <v>Married</v>
      </c>
      <c r="E6">
        <f t="shared" si="1"/>
        <v>163</v>
      </c>
    </row>
    <row r="7" spans="1:5" x14ac:dyDescent="0.3">
      <c r="A7" s="6" t="s">
        <v>1566</v>
      </c>
      <c r="B7">
        <v>366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
  <sheetViews>
    <sheetView showGridLines="0" tabSelected="1" zoomScale="62" zoomScaleNormal="100" workbookViewId="0">
      <selection activeCell="X21" sqref="X21"/>
    </sheetView>
  </sheetViews>
  <sheetFormatPr defaultColWidth="11.19921875" defaultRowHeight="15.6" x14ac:dyDescent="0.3"/>
  <cols>
    <col min="1" max="16384" width="11.199218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poreddy shiva</cp:lastModifiedBy>
  <dcterms:created xsi:type="dcterms:W3CDTF">2022-12-29T16:02:46Z</dcterms:created>
  <dcterms:modified xsi:type="dcterms:W3CDTF">2025-09-06T10:00:06Z</dcterms:modified>
</cp:coreProperties>
</file>