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Model" sheetId="1" r:id="rId4"/>
    <sheet state="visible" name="Periodicals Data" sheetId="2" r:id="rId5"/>
    <sheet state="visible" name="Sheet5" sheetId="3" r:id="rId6"/>
    <sheet state="visible" name="Sheet1" sheetId="4" r:id="rId7"/>
    <sheet state="visible" name="Sheet4" sheetId="5" r:id="rId8"/>
    <sheet state="visible" name="Sheet2" sheetId="6" r:id="rId9"/>
    <sheet state="visible" name="transportation" sheetId="7" r:id="rId10"/>
  </sheets>
  <definedNames>
    <definedName localSheetId="0" name="solver_cvg">0.0001</definedName>
    <definedName localSheetId="1" name="solver_cvg">0.0001</definedName>
    <definedName localSheetId="2" name="solver_cvg">0.0001</definedName>
    <definedName localSheetId="0" name="solver_drv">1</definedName>
    <definedName localSheetId="1" name="solver_drv">1</definedName>
    <definedName localSheetId="2" name="solver_drv">1</definedName>
    <definedName localSheetId="0" name="solver_eng">2</definedName>
    <definedName localSheetId="1" name="solver_eng">2</definedName>
    <definedName localSheetId="2" name="solver_eng">2</definedName>
    <definedName localSheetId="0" name="solver_itr">2147483647</definedName>
    <definedName localSheetId="1" name="solver_itr">2147483647</definedName>
    <definedName localSheetId="2" name="solver_itr">2147483647</definedName>
    <definedName localSheetId="0" name="solver_lin">1</definedName>
    <definedName localSheetId="1" name="solver_lin">1</definedName>
    <definedName localSheetId="2" name="solver_lin">1</definedName>
    <definedName localSheetId="0" name="solver_mip">2147483647</definedName>
    <definedName localSheetId="1" name="solver_mip">2147483647</definedName>
    <definedName localSheetId="2" name="solver_mip">2147483647</definedName>
    <definedName localSheetId="0" name="solver_mni">30</definedName>
    <definedName localSheetId="1" name="solver_mni">30</definedName>
    <definedName localSheetId="2" name="solver_mni">30</definedName>
    <definedName localSheetId="0" name="solver_mrt">0.075</definedName>
    <definedName localSheetId="1" name="solver_mrt">0.075</definedName>
    <definedName localSheetId="2" name="solver_mrt">0.075</definedName>
    <definedName localSheetId="0" name="solver_msl">2</definedName>
    <definedName localSheetId="1" name="solver_msl">2</definedName>
    <definedName localSheetId="2" name="solver_msl">2</definedName>
    <definedName localSheetId="0" name="solver_neg">1</definedName>
    <definedName localSheetId="1" name="solver_neg">1</definedName>
    <definedName localSheetId="2" name="solver_neg">1</definedName>
    <definedName localSheetId="0" name="solver_nod">2147483647</definedName>
    <definedName localSheetId="1" name="solver_nod">2147483647</definedName>
    <definedName localSheetId="2" name="solver_nod">2147483647</definedName>
    <definedName localSheetId="0" name="solver_num">2</definedName>
    <definedName localSheetId="1" name="solver_num">4</definedName>
    <definedName localSheetId="2" name="solver_num">4</definedName>
    <definedName localSheetId="0" name="solver_pre">0.000001</definedName>
    <definedName localSheetId="1" name="solver_pre">0.000001</definedName>
    <definedName localSheetId="2" name="solver_pre">0.000001</definedName>
    <definedName localSheetId="0" name="solver_rbv">1</definedName>
    <definedName localSheetId="1" name="solver_rbv">1</definedName>
    <definedName localSheetId="2" name="solver_rbv">1</definedName>
    <definedName localSheetId="0" name="solver_rel1">5</definedName>
    <definedName localSheetId="1" name="solver_rel1">4</definedName>
    <definedName localSheetId="2" name="solver_rel1">4</definedName>
    <definedName localSheetId="0" name="solver_rel2">1</definedName>
    <definedName localSheetId="1" name="solver_rel2">2</definedName>
    <definedName localSheetId="2" name="solver_rel2">1</definedName>
    <definedName localSheetId="0" name="solver_rel3">1</definedName>
    <definedName localSheetId="1" name="solver_rel3">1</definedName>
    <definedName localSheetId="2" name="solver_rel3">1</definedName>
    <definedName localSheetId="1" name="solver_rel4">1</definedName>
    <definedName localSheetId="2" name="solver_rel4">2</definedName>
    <definedName localSheetId="0" name="solver_rhs1">"binary"</definedName>
    <definedName localSheetId="1" name="solver_rhs1">"integer"</definedName>
    <definedName localSheetId="2" name="solver_rhs1">"integer"</definedName>
    <definedName localSheetId="0" name="solver_rlx">2</definedName>
    <definedName localSheetId="1" name="solver_rlx">2</definedName>
    <definedName localSheetId="2" name="solver_rlx">2</definedName>
    <definedName localSheetId="0" name="solver_rsd">0</definedName>
    <definedName localSheetId="1" name="solver_rsd">0</definedName>
    <definedName localSheetId="2" name="solver_rsd">0</definedName>
    <definedName localSheetId="0" name="solver_scl">1</definedName>
    <definedName localSheetId="1" name="solver_scl">1</definedName>
    <definedName localSheetId="2" name="solver_scl">2</definedName>
    <definedName localSheetId="0" name="solver_sho">2</definedName>
    <definedName localSheetId="1" name="solver_sho">2</definedName>
    <definedName localSheetId="2" name="solver_sho">2</definedName>
    <definedName localSheetId="0" name="solver_ssz">100</definedName>
    <definedName localSheetId="1" name="solver_ssz">100</definedName>
    <definedName localSheetId="2" name="solver_ssz">100</definedName>
    <definedName localSheetId="0" name="solver_tim">2147483647</definedName>
    <definedName localSheetId="1" name="solver_tim">2147483647</definedName>
    <definedName localSheetId="2" name="solver_tim">2147483647</definedName>
    <definedName localSheetId="0" name="solver_tol">0.01</definedName>
    <definedName localSheetId="1" name="solver_tol">0.01</definedName>
    <definedName localSheetId="2" name="solver_tol">0.01</definedName>
    <definedName localSheetId="0" name="solver_typ">2</definedName>
    <definedName localSheetId="1" name="solver_typ">1</definedName>
    <definedName localSheetId="2" name="solver_typ">1</definedName>
    <definedName localSheetId="0" name="solver_val">0</definedName>
    <definedName localSheetId="1" name="solver_val">0</definedName>
    <definedName localSheetId="2" name="solver_val">0</definedName>
    <definedName localSheetId="0" name="solver_ver">2</definedName>
    <definedName localSheetId="1" name="solver_ver">2</definedName>
    <definedName localSheetId="2" name="solver_ver">2</definedName>
    <definedName localSheetId="4" name="solver_lhs3">Sheet4!$H$7:$H$8</definedName>
    <definedName localSheetId="4" name="solver_rhs4">Sheet4!$J$9:$J$10</definedName>
    <definedName localSheetId="0" name="solver_opt">'Working Model'!$Q$31</definedName>
    <definedName localSheetId="4" name="solver_lhs4">Sheet4!$H$9:$H$10</definedName>
    <definedName localSheetId="4" name="solver_lhs2">Sheet4!$H$11:$H$13</definedName>
    <definedName localSheetId="4" name="solver_adj">Sheet4!$B$4:$G$4</definedName>
    <definedName localSheetId="0" name="solver_lhs1">'Working Model'!$B$12:$P$12</definedName>
    <definedName localSheetId="0" name="solver_lhs4">'Working Model'!$Q$21:$Q$25</definedName>
    <definedName localSheetId="0" name="solver_rhs2">'Working Model'!$S$15:$S$17</definedName>
    <definedName localSheetId="0" name="solver_rhs4">'Working Model'!$S$21:$S$25</definedName>
    <definedName localSheetId="0" name="solver_lhs2">'Working Model'!$Q$15:$Q$17</definedName>
    <definedName localSheetId="4" name="solver_rhs2">Sheet4!$J$11:$J$13</definedName>
    <definedName localSheetId="0" name="solver_lhs3">'Working Model'!$Q$18:$Q$20</definedName>
    <definedName localSheetId="4" name="solver_opt">Sheet4!$H$15</definedName>
    <definedName localSheetId="3" name="solver_lhs2">Sheet1!$L$14:$L$15</definedName>
    <definedName localSheetId="3" name="solver_adj">Sheet1!$I$13:$K$13</definedName>
    <definedName localSheetId="3" name="solver_rhs3">Sheet1!$N$15</definedName>
    <definedName localSheetId="0" name="solver_adj">'Working Model'!$B$12:$P$12</definedName>
    <definedName localSheetId="3" name="solver_lhs3">Sheet1!$I$15:$K$15</definedName>
    <definedName localSheetId="3" name="solver_rhs2">Sheet1!$N$14:$N$15</definedName>
    <definedName localSheetId="0" name="solver_rhs3">'Working Model'!$S$18:$S$20</definedName>
    <definedName localSheetId="4" name="solver_lhs1">Sheet4!$B$4:$G$4</definedName>
    <definedName localSheetId="4" name="solver_rhs3">Sheet4!$J$7:$J$8</definedName>
    <definedName localSheetId="3" name="solver_lhs1">Sheet1!$I$13:$K$13</definedName>
    <definedName localSheetId="3" name="solver_opt">Sheet1!$L$16</definedName>
  </definedNames>
  <calcPr/>
  <extLst>
    <ext uri="GoogleSheetsCustomDataVersion1">
      <go:sheetsCustomData xmlns:go="http://customooxmlschemas.google.com/" r:id="rId11" roundtripDataSignature="AMtx7mi9p2xe5iLkAsaF3UhzB0dBcO4SwQ=="/>
    </ext>
  </extLst>
</workbook>
</file>

<file path=xl/sharedStrings.xml><?xml version="1.0" encoding="utf-8"?>
<sst xmlns="http://schemas.openxmlformats.org/spreadsheetml/2006/main" count="201" uniqueCount="140">
  <si>
    <t>Values:</t>
  </si>
  <si>
    <t xml:space="preserve">Boxes: </t>
  </si>
  <si>
    <t>Weight (lbs):</t>
  </si>
  <si>
    <t>Volume (in)</t>
  </si>
  <si>
    <t>Books:</t>
  </si>
  <si>
    <t>Smallest</t>
  </si>
  <si>
    <t>Small-Mid</t>
  </si>
  <si>
    <t>Medium</t>
  </si>
  <si>
    <t>Mid-Large</t>
  </si>
  <si>
    <t>Large</t>
  </si>
  <si>
    <t>Volumes</t>
  </si>
  <si>
    <t>Weights</t>
  </si>
  <si>
    <t>Counts</t>
  </si>
  <si>
    <t>SmallestB1</t>
  </si>
  <si>
    <t>Small-MidB1</t>
  </si>
  <si>
    <t>MediumB1</t>
  </si>
  <si>
    <t>Mid-LargeB1</t>
  </si>
  <si>
    <t>LargeB1</t>
  </si>
  <si>
    <t>SmallestB2</t>
  </si>
  <si>
    <t>Small-MidB2</t>
  </si>
  <si>
    <t>MediumB2</t>
  </si>
  <si>
    <t>Mid-LargeB2</t>
  </si>
  <si>
    <t>LargeB2</t>
  </si>
  <si>
    <t>SmallestB3</t>
  </si>
  <si>
    <t>Small-MidB3</t>
  </si>
  <si>
    <t>MediumB3</t>
  </si>
  <si>
    <t>Mid-LargeB3</t>
  </si>
  <si>
    <t>LargeB3</t>
  </si>
  <si>
    <t>WeightB1</t>
  </si>
  <si>
    <t>&lt;=</t>
  </si>
  <si>
    <t>WeightB2</t>
  </si>
  <si>
    <t>WeightB3</t>
  </si>
  <si>
    <t>VolumeB1</t>
  </si>
  <si>
    <t>VolumeB2</t>
  </si>
  <si>
    <t>VolumeB3</t>
  </si>
  <si>
    <t>=</t>
  </si>
  <si>
    <t>Objective</t>
  </si>
  <si>
    <t>Estimate Areas of a Book:</t>
  </si>
  <si>
    <t>S-M</t>
  </si>
  <si>
    <t>M</t>
  </si>
  <si>
    <t>M-L</t>
  </si>
  <si>
    <t>Largest</t>
  </si>
  <si>
    <t>13-25</t>
  </si>
  <si>
    <t>26-38</t>
  </si>
  <si>
    <t>39-50</t>
  </si>
  <si>
    <t>51+</t>
  </si>
  <si>
    <t>Total</t>
  </si>
  <si>
    <t>Total Books:</t>
  </si>
  <si>
    <t xml:space="preserve">Data Categories </t>
  </si>
  <si>
    <t>Based on the Correlation between Area and Volume of a Book</t>
  </si>
  <si>
    <t>All numbers are in in^2</t>
  </si>
  <si>
    <t>Weight of Book:</t>
  </si>
  <si>
    <t>lbs</t>
  </si>
  <si>
    <t>oz</t>
  </si>
  <si>
    <t>Small x1</t>
  </si>
  <si>
    <t>Medium x2</t>
  </si>
  <si>
    <t>Large x2</t>
  </si>
  <si>
    <t>0-2 (15)</t>
  </si>
  <si>
    <t>2.1-2.5 (6)</t>
  </si>
  <si>
    <t>2.5+ (8)</t>
  </si>
  <si>
    <t>x1= weight of a box</t>
  </si>
  <si>
    <t>min z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</si>
  <si>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</si>
  <si>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</si>
  <si>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</si>
  <si>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</si>
  <si>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</si>
  <si>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</si>
  <si>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</si>
  <si>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</si>
  <si>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</si>
  <si>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</si>
  <si>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xs1</t>
  </si>
  <si>
    <t>xm1</t>
  </si>
  <si>
    <t>xl1</t>
  </si>
  <si>
    <t xml:space="preserve">st. </t>
  </si>
  <si>
    <t xml:space="preserve">used </t>
  </si>
  <si>
    <t xml:space="preserve">min z = </t>
  </si>
  <si>
    <t>B1</t>
  </si>
  <si>
    <t>B2</t>
  </si>
  <si>
    <t>B3</t>
  </si>
  <si>
    <t>B4</t>
  </si>
  <si>
    <t>B5</t>
  </si>
  <si>
    <t>Bn = Number of Books (Binary)</t>
  </si>
  <si>
    <t>xN = Amount of books by weight category</t>
  </si>
  <si>
    <t xml:space="preserve">st </t>
  </si>
  <si>
    <t>Wx1</t>
  </si>
  <si>
    <t xml:space="preserve">&lt;= </t>
  </si>
  <si>
    <t>672 oz</t>
  </si>
  <si>
    <t>W = Weight of Book</t>
  </si>
  <si>
    <t>Vx1</t>
  </si>
  <si>
    <t>5284 in vol</t>
  </si>
  <si>
    <t>Average Book Weight:</t>
  </si>
  <si>
    <t>Box Weight Constraint:</t>
  </si>
  <si>
    <t>Averagfe Books in a Box by Weight:</t>
  </si>
  <si>
    <t>Convert into int:</t>
  </si>
  <si>
    <t>Average Books/Shelf in Room 151:</t>
  </si>
  <si>
    <t xml:space="preserve">Number of Shelves: </t>
  </si>
  <si>
    <t>Number of Rows:</t>
  </si>
  <si>
    <t xml:space="preserve">Total Shelves: </t>
  </si>
  <si>
    <t>Est. Books in Room:</t>
  </si>
  <si>
    <t>Est. Amount of Boxes for Room by wieght:</t>
  </si>
  <si>
    <t>Box Demensions (inches):</t>
  </si>
  <si>
    <t>Height</t>
  </si>
  <si>
    <t>Width</t>
  </si>
  <si>
    <t>Length</t>
  </si>
  <si>
    <t>book1b1</t>
  </si>
  <si>
    <t>book2b1</t>
  </si>
  <si>
    <t>book3b1</t>
  </si>
  <si>
    <t>book1b2</t>
  </si>
  <si>
    <t>book2b2</t>
  </si>
  <si>
    <t>book3b2</t>
  </si>
  <si>
    <t>Weight</t>
  </si>
  <si>
    <t>Box 1 Weight</t>
  </si>
  <si>
    <t>box 2 Weight</t>
  </si>
  <si>
    <t>Box 1 Volume</t>
  </si>
  <si>
    <t>box 2 Volume</t>
  </si>
  <si>
    <t>book 1 binary</t>
  </si>
  <si>
    <t>book 2 binary</t>
  </si>
  <si>
    <t>book 3 binary</t>
  </si>
  <si>
    <t>Weight:</t>
  </si>
  <si>
    <t>Volume:</t>
  </si>
  <si>
    <t>book1</t>
  </si>
  <si>
    <t>book2</t>
  </si>
  <si>
    <t>book3</t>
  </si>
  <si>
    <t>Volume</t>
  </si>
  <si>
    <t>book1W</t>
  </si>
  <si>
    <t>book2W</t>
  </si>
  <si>
    <t>book3W</t>
  </si>
  <si>
    <t>book1V</t>
  </si>
  <si>
    <t>book2V</t>
  </si>
  <si>
    <t>book3V</t>
  </si>
  <si>
    <t>Box 1</t>
  </si>
  <si>
    <t>Box 2</t>
  </si>
  <si>
    <t>Flows</t>
  </si>
  <si>
    <t>Book 1</t>
  </si>
  <si>
    <t>Book 2</t>
  </si>
  <si>
    <t>Book 3</t>
  </si>
  <si>
    <t>Outflow</t>
  </si>
  <si>
    <t>inflow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</si>
</sst>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3" fontId="3" numFmtId="0" xfId="0" applyBorder="1" applyFill="1" applyFont="1"/>
    <xf borderId="0" fillId="0" fontId="3" numFmtId="0" xfId="0" applyAlignment="1" applyFont="1">
      <alignment shrinkToFit="0" wrapText="1"/>
    </xf>
    <xf borderId="1" fillId="4" fontId="3" numFmtId="0" xfId="0" applyBorder="1" applyFill="1" applyFont="1"/>
    <xf borderId="0" fillId="0" fontId="3" numFmtId="3" xfId="0" applyFont="1" applyNumberFormat="1"/>
    <xf borderId="1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B4" s="1">
        <v>40.0</v>
      </c>
      <c r="C4" s="1">
        <v>5184.0</v>
      </c>
    </row>
    <row r="5" ht="15.75" customHeight="1">
      <c r="A5" s="1" t="s">
        <v>4</v>
      </c>
    </row>
    <row r="6" ht="15.75" customHeight="1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ht="15.75" customHeight="1">
      <c r="A7" s="1" t="s">
        <v>10</v>
      </c>
      <c r="B7" s="1">
        <v>100.0</v>
      </c>
      <c r="C7" s="1">
        <v>200.0</v>
      </c>
      <c r="D7" s="1">
        <v>300.0</v>
      </c>
      <c r="E7" s="1">
        <v>400.0</v>
      </c>
      <c r="F7" s="1">
        <v>500.0</v>
      </c>
    </row>
    <row r="8" ht="15.75" customHeight="1">
      <c r="A8" s="1" t="s">
        <v>11</v>
      </c>
      <c r="B8" s="1">
        <v>0.5</v>
      </c>
      <c r="C8" s="1">
        <v>1.0</v>
      </c>
      <c r="D8" s="1">
        <v>1.5</v>
      </c>
      <c r="E8" s="1">
        <v>2.0</v>
      </c>
      <c r="F8" s="1">
        <v>2.5</v>
      </c>
    </row>
    <row r="9" ht="15.75" customHeight="1">
      <c r="A9" s="1" t="s">
        <v>12</v>
      </c>
      <c r="B9" s="1">
        <v>10.0</v>
      </c>
      <c r="C9" s="1">
        <v>10.0</v>
      </c>
      <c r="D9" s="1">
        <v>10.0</v>
      </c>
      <c r="E9" s="1">
        <v>10.0</v>
      </c>
      <c r="F9" s="1">
        <v>10.0</v>
      </c>
    </row>
    <row r="10" ht="15.75" customHeight="1"/>
    <row r="11" ht="15.75" customHeight="1"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</row>
    <row r="12" ht="15.75" customHeight="1">
      <c r="A12" s="1" t="s">
        <v>12</v>
      </c>
      <c r="B12" s="3">
        <v>10.0</v>
      </c>
      <c r="C12" s="3">
        <v>10.0</v>
      </c>
      <c r="D12" s="3">
        <v>0.0</v>
      </c>
      <c r="E12" s="3">
        <v>0.0</v>
      </c>
      <c r="F12" s="3">
        <v>4.0</v>
      </c>
      <c r="G12" s="3">
        <v>0.0</v>
      </c>
      <c r="H12" s="3">
        <v>0.0</v>
      </c>
      <c r="I12" s="3">
        <v>10.0</v>
      </c>
      <c r="J12" s="3">
        <v>0.0</v>
      </c>
      <c r="K12" s="3">
        <v>4.0</v>
      </c>
      <c r="L12" s="3">
        <v>0.0</v>
      </c>
      <c r="M12" s="3">
        <v>0.0</v>
      </c>
      <c r="N12" s="3">
        <v>0.0</v>
      </c>
      <c r="O12" s="3">
        <v>10.0</v>
      </c>
      <c r="P12" s="3">
        <v>2.0</v>
      </c>
    </row>
    <row r="13" ht="15.75" customHeight="1"/>
    <row r="14" ht="15.75" customHeight="1"/>
    <row r="15" ht="15.75" customHeight="1">
      <c r="A15" s="1" t="s">
        <v>28</v>
      </c>
      <c r="B15" s="1">
        <f t="shared" ref="B15:F15" si="1">B8</f>
        <v>0.5</v>
      </c>
      <c r="C15" s="1">
        <f t="shared" si="1"/>
        <v>1</v>
      </c>
      <c r="D15" s="1">
        <f t="shared" si="1"/>
        <v>1.5</v>
      </c>
      <c r="E15" s="1">
        <f t="shared" si="1"/>
        <v>2</v>
      </c>
      <c r="F15" s="1">
        <f t="shared" si="1"/>
        <v>2.5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f>SUMPRODUCT(B12:P12,B15:P15)</f>
        <v>25</v>
      </c>
      <c r="R15" s="1" t="s">
        <v>29</v>
      </c>
      <c r="S15" s="1">
        <f>B4</f>
        <v>40</v>
      </c>
    </row>
    <row r="16" ht="15.75" customHeight="1">
      <c r="A16" s="1" t="s">
        <v>30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2">
        <v>0.5</v>
      </c>
      <c r="H16" s="2">
        <v>1.0</v>
      </c>
      <c r="I16" s="2">
        <v>1.5</v>
      </c>
      <c r="J16" s="2">
        <v>2.0</v>
      </c>
      <c r="K16" s="2">
        <v>2.5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f>SUMPRODUCT(B12:P12,B16:P16)</f>
        <v>25</v>
      </c>
      <c r="R16" s="1" t="s">
        <v>29</v>
      </c>
      <c r="S16" s="1">
        <f>B4</f>
        <v>40</v>
      </c>
    </row>
    <row r="17" ht="15.75" customHeight="1">
      <c r="A17" s="1" t="s">
        <v>31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2">
        <v>0.5</v>
      </c>
      <c r="M17" s="2">
        <v>1.0</v>
      </c>
      <c r="N17" s="2">
        <v>1.5</v>
      </c>
      <c r="O17" s="2">
        <v>2.0</v>
      </c>
      <c r="P17" s="2">
        <v>2.5</v>
      </c>
      <c r="Q17" s="1">
        <f>SUMPRODUCT(B12:P12,B17:P17)</f>
        <v>25</v>
      </c>
      <c r="R17" s="1" t="s">
        <v>29</v>
      </c>
      <c r="S17" s="1">
        <f>B4</f>
        <v>40</v>
      </c>
    </row>
    <row r="18" ht="15.75" customHeight="1">
      <c r="A18" s="1" t="s">
        <v>32</v>
      </c>
      <c r="B18" s="1">
        <f t="shared" ref="B18:F18" si="2">B7</f>
        <v>100</v>
      </c>
      <c r="C18" s="1">
        <f t="shared" si="2"/>
        <v>200</v>
      </c>
      <c r="D18" s="1">
        <f t="shared" si="2"/>
        <v>300</v>
      </c>
      <c r="E18" s="1">
        <f t="shared" si="2"/>
        <v>400</v>
      </c>
      <c r="F18" s="1">
        <f t="shared" si="2"/>
        <v>500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f>SUMPRODUCT(B12:P12,B18:P18)</f>
        <v>5000</v>
      </c>
      <c r="R18" s="1" t="s">
        <v>29</v>
      </c>
      <c r="S18" s="1">
        <f>C4</f>
        <v>5184</v>
      </c>
    </row>
    <row r="19" ht="15.75" customHeight="1">
      <c r="A19" s="1" t="s">
        <v>33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f t="shared" ref="G19:K19" si="3">B7</f>
        <v>100</v>
      </c>
      <c r="H19" s="1">
        <f t="shared" si="3"/>
        <v>200</v>
      </c>
      <c r="I19" s="1">
        <f t="shared" si="3"/>
        <v>300</v>
      </c>
      <c r="J19" s="1">
        <f t="shared" si="3"/>
        <v>400</v>
      </c>
      <c r="K19" s="1">
        <f t="shared" si="3"/>
        <v>500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f>SUMPRODUCT(B12:P12,B19:P19)</f>
        <v>5000</v>
      </c>
      <c r="R19" s="1" t="s">
        <v>29</v>
      </c>
      <c r="S19" s="1">
        <f>C4</f>
        <v>5184</v>
      </c>
    </row>
    <row r="20" ht="15.75" customHeight="1">
      <c r="A20" s="1" t="s">
        <v>34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f t="shared" ref="L20:P20" si="4">B7</f>
        <v>100</v>
      </c>
      <c r="M20" s="1">
        <f t="shared" si="4"/>
        <v>200</v>
      </c>
      <c r="N20" s="1">
        <f t="shared" si="4"/>
        <v>300</v>
      </c>
      <c r="O20" s="1">
        <f t="shared" si="4"/>
        <v>400</v>
      </c>
      <c r="P20" s="1">
        <f t="shared" si="4"/>
        <v>500</v>
      </c>
      <c r="Q20" s="1">
        <f>SUMPRODUCT(B12:P12,B20:P20)</f>
        <v>5000</v>
      </c>
      <c r="R20" s="1" t="s">
        <v>29</v>
      </c>
      <c r="S20" s="1">
        <f>C4</f>
        <v>5184</v>
      </c>
    </row>
    <row r="21" ht="15.75" customHeight="1">
      <c r="A21" s="1" t="s">
        <v>5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f>SUMPRODUCT(B12:P12,B21:P21)</f>
        <v>10</v>
      </c>
      <c r="R21" s="1" t="s">
        <v>35</v>
      </c>
      <c r="S21" s="1">
        <f>B9</f>
        <v>10</v>
      </c>
    </row>
    <row r="22" ht="15.75" customHeight="1">
      <c r="A22" s="1" t="s">
        <v>6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f>SUMPRODUCT(B12:P12,B22:P22)</f>
        <v>10</v>
      </c>
      <c r="R22" s="1" t="s">
        <v>35</v>
      </c>
      <c r="S22" s="1">
        <f>C9</f>
        <v>10</v>
      </c>
    </row>
    <row r="23" ht="15.75" customHeight="1">
      <c r="A23" s="1" t="s">
        <v>7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f>SUMPRODUCT(B12:P12,B23:P23)</f>
        <v>10</v>
      </c>
      <c r="R23" s="1" t="s">
        <v>35</v>
      </c>
      <c r="S23" s="1">
        <f>D9</f>
        <v>10</v>
      </c>
    </row>
    <row r="24" ht="15.75" customHeight="1">
      <c r="A24" s="1" t="s">
        <v>8</v>
      </c>
      <c r="B24" s="1">
        <v>0.0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f>SUMPRODUCT(B12:P12,B24:P24)</f>
        <v>10</v>
      </c>
      <c r="R24" s="1" t="s">
        <v>35</v>
      </c>
      <c r="S24" s="1">
        <f>E9</f>
        <v>10</v>
      </c>
    </row>
    <row r="25" ht="15.75" customHeight="1">
      <c r="A25" s="1" t="s">
        <v>9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f>SUMPRODUCT(B12:P12,B25:P25)</f>
        <v>10</v>
      </c>
      <c r="R25" s="1" t="s">
        <v>35</v>
      </c>
      <c r="S25" s="1">
        <f>F9</f>
        <v>10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1" t="s">
        <v>36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f>SUMPRODUCT(B12:P12,B31:P31)</f>
        <v>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22"/>
  </cols>
  <sheetData>
    <row r="1">
      <c r="A1" s="4" t="s">
        <v>37</v>
      </c>
    </row>
    <row r="3">
      <c r="A3" s="4" t="s">
        <v>5</v>
      </c>
      <c r="B3" s="4" t="s">
        <v>38</v>
      </c>
      <c r="C3" s="4" t="s">
        <v>39</v>
      </c>
      <c r="D3" s="4" t="s">
        <v>40</v>
      </c>
      <c r="E3" s="4" t="s">
        <v>41</v>
      </c>
    </row>
    <row r="4">
      <c r="A4" s="5">
        <v>44574.0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</row>
    <row r="5">
      <c r="A5" s="4">
        <v>31.0</v>
      </c>
      <c r="B5" s="4">
        <v>47.0</v>
      </c>
      <c r="C5" s="4">
        <v>19.0</v>
      </c>
      <c r="D5" s="4">
        <v>3.0</v>
      </c>
      <c r="F5" s="1">
        <f>Sum(A5:E5)</f>
        <v>100</v>
      </c>
    </row>
    <row r="6">
      <c r="F6" s="4"/>
    </row>
    <row r="7">
      <c r="A7" s="4" t="s">
        <v>47</v>
      </c>
    </row>
    <row r="8">
      <c r="A8" s="6">
        <v>17363.0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5.56"/>
  </cols>
  <sheetData>
    <row r="1">
      <c r="A1" s="7" t="s">
        <v>48</v>
      </c>
    </row>
    <row r="2">
      <c r="A2" s="4" t="s">
        <v>49</v>
      </c>
    </row>
    <row r="3">
      <c r="A3" s="4" t="s">
        <v>50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B4" s="8">
        <v>44574.0</v>
      </c>
      <c r="C4" s="9" t="s">
        <v>42</v>
      </c>
      <c r="D4" s="9" t="s">
        <v>43</v>
      </c>
      <c r="E4" s="9" t="s">
        <v>44</v>
      </c>
      <c r="F4" s="9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33"/>
    <col customWidth="1" min="2" max="6" width="10.56"/>
    <col customWidth="1" min="7" max="7" width="37.67"/>
    <col customWidth="1" min="8" max="11" width="10.56"/>
    <col customWidth="1" min="12" max="12" width="9.44"/>
    <col customWidth="1" min="13" max="18" width="10.56"/>
    <col customWidth="1" min="19" max="19" width="43.11"/>
    <col customWidth="1" min="20" max="26" width="10.56"/>
  </cols>
  <sheetData>
    <row r="1" ht="15.75" customHeight="1"/>
    <row r="2" ht="15.75" customHeight="1">
      <c r="A2" s="1" t="s">
        <v>51</v>
      </c>
      <c r="B2" s="1" t="s">
        <v>52</v>
      </c>
      <c r="C2" s="1" t="s">
        <v>53</v>
      </c>
    </row>
    <row r="3" ht="15.75" customHeight="1">
      <c r="B3" s="1">
        <v>2.2</v>
      </c>
      <c r="C3" s="1">
        <f t="array" ref="C3:C31">B3:B31*16</f>
        <v>35.2</v>
      </c>
      <c r="E3" s="1">
        <v>0.8</v>
      </c>
    </row>
    <row r="4" ht="15.75" customHeight="1">
      <c r="B4" s="1">
        <v>2.2</v>
      </c>
      <c r="C4" s="1">
        <v>35.2</v>
      </c>
      <c r="E4" s="1">
        <v>1.2</v>
      </c>
      <c r="H4" s="1" t="s">
        <v>54</v>
      </c>
      <c r="I4" s="1" t="s">
        <v>55</v>
      </c>
      <c r="J4" s="1" t="s">
        <v>56</v>
      </c>
    </row>
    <row r="5" ht="15.75" customHeight="1">
      <c r="B5" s="1">
        <v>3.0</v>
      </c>
      <c r="C5" s="1">
        <v>48.0</v>
      </c>
      <c r="E5" s="1">
        <v>1.2</v>
      </c>
      <c r="H5" s="1" t="s">
        <v>57</v>
      </c>
      <c r="I5" s="1" t="s">
        <v>58</v>
      </c>
      <c r="J5" s="1" t="s">
        <v>59</v>
      </c>
    </row>
    <row r="6" ht="15.75" customHeight="1">
      <c r="B6" s="1">
        <v>2.8</v>
      </c>
      <c r="C6" s="1">
        <v>44.8</v>
      </c>
      <c r="E6" s="1">
        <v>1.2</v>
      </c>
    </row>
    <row r="7" ht="15.75" customHeight="1">
      <c r="B7" s="1">
        <v>2.8</v>
      </c>
      <c r="C7" s="1">
        <v>44.8</v>
      </c>
      <c r="E7" s="1">
        <v>1.2</v>
      </c>
      <c r="H7" s="1" t="s">
        <v>60</v>
      </c>
    </row>
    <row r="8" ht="15.75" customHeight="1">
      <c r="B8" s="1">
        <v>2.0</v>
      </c>
      <c r="C8" s="1">
        <v>32.0</v>
      </c>
      <c r="E8" s="1">
        <v>1.6</v>
      </c>
    </row>
    <row r="9" ht="15.75" customHeight="1">
      <c r="B9" s="1">
        <v>2.0</v>
      </c>
      <c r="C9" s="1">
        <v>32.0</v>
      </c>
      <c r="E9" s="1">
        <v>1.8</v>
      </c>
    </row>
    <row r="10" ht="15.75" customHeight="1">
      <c r="B10" s="1">
        <v>0.8</v>
      </c>
      <c r="C10" s="1">
        <v>12.8</v>
      </c>
      <c r="E10" s="1">
        <v>1.8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  <c r="N10" s="1" t="s">
        <v>67</v>
      </c>
      <c r="O10" s="1" t="s">
        <v>68</v>
      </c>
      <c r="P10" s="1" t="s">
        <v>69</v>
      </c>
      <c r="Q10" s="1" t="s">
        <v>70</v>
      </c>
      <c r="R10" s="1" t="s">
        <v>71</v>
      </c>
    </row>
    <row r="11" ht="15.75" customHeight="1">
      <c r="B11" s="1">
        <v>2.2</v>
      </c>
      <c r="C11" s="1">
        <v>35.2</v>
      </c>
      <c r="E11" s="1">
        <v>1.8</v>
      </c>
    </row>
    <row r="12" ht="15.75" customHeight="1">
      <c r="B12" s="1">
        <v>4.2</v>
      </c>
      <c r="C12" s="1">
        <v>67.2</v>
      </c>
      <c r="E12" s="1">
        <v>2.0</v>
      </c>
      <c r="I12" s="1" t="s">
        <v>72</v>
      </c>
      <c r="J12" s="1" t="s">
        <v>73</v>
      </c>
      <c r="K12" s="1" t="s">
        <v>74</v>
      </c>
    </row>
    <row r="13" ht="15.75" customHeight="1">
      <c r="B13" s="1">
        <v>2.0</v>
      </c>
      <c r="C13" s="1">
        <v>32.0</v>
      </c>
      <c r="E13" s="1">
        <v>2.0</v>
      </c>
      <c r="H13" s="1" t="s">
        <v>75</v>
      </c>
      <c r="I13" s="10">
        <v>0.0</v>
      </c>
      <c r="J13" s="10">
        <v>0.0</v>
      </c>
      <c r="K13" s="10">
        <v>0.0</v>
      </c>
      <c r="L13" s="1" t="s">
        <v>76</v>
      </c>
    </row>
    <row r="14" ht="15.75" customHeight="1">
      <c r="B14" s="1">
        <v>2.0</v>
      </c>
      <c r="C14" s="1">
        <v>32.0</v>
      </c>
      <c r="E14" s="1">
        <v>2.0</v>
      </c>
      <c r="I14" s="11">
        <v>2.0</v>
      </c>
      <c r="J14" s="11">
        <v>2.5</v>
      </c>
      <c r="K14" s="11">
        <v>4.4</v>
      </c>
      <c r="L14" s="1">
        <f t="shared" ref="L14:L16" si="1">SUMPRODUCT($I$13:$K$13,I14:K14)</f>
        <v>0</v>
      </c>
      <c r="M14" s="11" t="s">
        <v>29</v>
      </c>
      <c r="N14" s="1">
        <v>40.0</v>
      </c>
    </row>
    <row r="15" ht="15.75" customHeight="1">
      <c r="B15" s="1">
        <v>2.4</v>
      </c>
      <c r="C15" s="1">
        <v>38.4</v>
      </c>
      <c r="E15" s="1">
        <v>2.0</v>
      </c>
      <c r="I15" s="1">
        <v>200.0</v>
      </c>
      <c r="J15" s="1">
        <v>400.0</v>
      </c>
      <c r="K15" s="1">
        <v>600.0</v>
      </c>
      <c r="L15" s="1">
        <f t="shared" si="1"/>
        <v>0</v>
      </c>
      <c r="M15" s="1" t="s">
        <v>29</v>
      </c>
      <c r="N15" s="1">
        <v>5184.0</v>
      </c>
    </row>
    <row r="16" ht="15.75" customHeight="1">
      <c r="B16" s="1">
        <v>2.8</v>
      </c>
      <c r="C16" s="1">
        <v>44.8</v>
      </c>
      <c r="E16" s="1">
        <v>2.0</v>
      </c>
      <c r="L16" s="1">
        <f t="shared" si="1"/>
        <v>0</v>
      </c>
    </row>
    <row r="17" ht="15.75" customHeight="1">
      <c r="B17" s="1">
        <v>1.2</v>
      </c>
      <c r="C17" s="1">
        <v>19.2</v>
      </c>
      <c r="E17" s="1">
        <v>2.0</v>
      </c>
    </row>
    <row r="18" ht="15.75" customHeight="1">
      <c r="B18" s="1">
        <v>2.4</v>
      </c>
      <c r="C18" s="1">
        <v>38.4</v>
      </c>
      <c r="E18" s="1">
        <v>2.2</v>
      </c>
    </row>
    <row r="19" ht="15.75" customHeight="1">
      <c r="B19" s="1">
        <v>1.6</v>
      </c>
      <c r="C19" s="1">
        <v>25.6</v>
      </c>
      <c r="E19" s="1">
        <v>2.2</v>
      </c>
    </row>
    <row r="20" ht="15.75" customHeight="1">
      <c r="B20" s="1">
        <v>1.8</v>
      </c>
      <c r="C20" s="1">
        <v>28.8</v>
      </c>
      <c r="E20" s="1">
        <v>2.2</v>
      </c>
    </row>
    <row r="21" ht="15.75" customHeight="1">
      <c r="B21" s="1">
        <v>2.8</v>
      </c>
      <c r="C21" s="1">
        <v>44.8</v>
      </c>
      <c r="E21" s="1">
        <v>2.2</v>
      </c>
    </row>
    <row r="22" ht="15.75" customHeight="1">
      <c r="B22" s="1">
        <v>2.8</v>
      </c>
      <c r="C22" s="1">
        <v>44.8</v>
      </c>
      <c r="E22" s="1">
        <v>2.4</v>
      </c>
    </row>
    <row r="23" ht="15.75" customHeight="1">
      <c r="B23" s="1">
        <v>1.8</v>
      </c>
      <c r="C23" s="1">
        <v>28.8</v>
      </c>
      <c r="E23" s="1">
        <v>2.4</v>
      </c>
    </row>
    <row r="24" ht="15.75" customHeight="1">
      <c r="B24" s="1">
        <v>1.2</v>
      </c>
      <c r="C24" s="1">
        <v>19.2</v>
      </c>
      <c r="E24" s="1">
        <v>2.8</v>
      </c>
    </row>
    <row r="25" ht="15.75" customHeight="1">
      <c r="B25" s="1">
        <v>4.4</v>
      </c>
      <c r="C25" s="1">
        <v>70.4</v>
      </c>
      <c r="E25" s="1">
        <v>2.8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82</v>
      </c>
      <c r="S25" s="1" t="s">
        <v>83</v>
      </c>
    </row>
    <row r="26" ht="15.75" customHeight="1">
      <c r="B26" s="1">
        <v>1.2</v>
      </c>
      <c r="C26" s="1">
        <v>19.2</v>
      </c>
      <c r="E26" s="1">
        <v>2.8</v>
      </c>
      <c r="S26" s="1" t="s">
        <v>84</v>
      </c>
    </row>
    <row r="27" ht="15.75" customHeight="1">
      <c r="B27" s="1">
        <v>2.2</v>
      </c>
      <c r="C27" s="1">
        <v>35.2</v>
      </c>
      <c r="E27" s="1">
        <v>2.8</v>
      </c>
      <c r="H27" s="1" t="s">
        <v>85</v>
      </c>
      <c r="I27" s="1" t="s">
        <v>86</v>
      </c>
      <c r="J27" s="1" t="s">
        <v>86</v>
      </c>
      <c r="K27" s="1" t="s">
        <v>86</v>
      </c>
      <c r="L27" s="1" t="s">
        <v>86</v>
      </c>
      <c r="M27" s="1" t="s">
        <v>86</v>
      </c>
      <c r="O27" s="1" t="s">
        <v>87</v>
      </c>
      <c r="P27" s="1" t="s">
        <v>88</v>
      </c>
      <c r="S27" s="1" t="s">
        <v>89</v>
      </c>
    </row>
    <row r="28" ht="15.75" customHeight="1">
      <c r="B28" s="1">
        <v>1.2</v>
      </c>
      <c r="C28" s="1">
        <v>19.2</v>
      </c>
      <c r="E28" s="1">
        <v>2.8</v>
      </c>
      <c r="I28" s="1" t="s">
        <v>90</v>
      </c>
      <c r="J28" s="1" t="s">
        <v>90</v>
      </c>
      <c r="K28" s="1" t="s">
        <v>90</v>
      </c>
      <c r="L28" s="1" t="s">
        <v>90</v>
      </c>
      <c r="M28" s="1" t="s">
        <v>90</v>
      </c>
      <c r="O28" s="1" t="s">
        <v>87</v>
      </c>
      <c r="P28" s="1" t="s">
        <v>91</v>
      </c>
    </row>
    <row r="29" ht="15.75" customHeight="1">
      <c r="B29" s="1">
        <v>1.8</v>
      </c>
      <c r="C29" s="1">
        <v>28.8</v>
      </c>
      <c r="E29" s="1">
        <v>3.0</v>
      </c>
    </row>
    <row r="30" ht="15.75" customHeight="1">
      <c r="B30" s="1">
        <v>2.0</v>
      </c>
      <c r="C30" s="1">
        <v>32.0</v>
      </c>
      <c r="E30" s="1">
        <v>4.2</v>
      </c>
    </row>
    <row r="31" ht="15.75" customHeight="1">
      <c r="B31" s="1">
        <v>2.0</v>
      </c>
      <c r="C31" s="1">
        <v>32.0</v>
      </c>
      <c r="E31" s="1">
        <v>4.4</v>
      </c>
    </row>
    <row r="32" ht="15.75" customHeight="1"/>
    <row r="33" ht="15.75" customHeight="1"/>
    <row r="34" ht="15.75" customHeight="1">
      <c r="A34" s="1" t="s">
        <v>92</v>
      </c>
      <c r="B34" s="1">
        <f>AVERAGE(B3:B31)</f>
        <v>2.2</v>
      </c>
      <c r="C34" s="1" t="str">
        <f>AVERAGE(ANCHORARRAY(C3))</f>
        <v>#NAME?</v>
      </c>
    </row>
    <row r="35" ht="15.75" customHeight="1"/>
    <row r="36" ht="15.75" customHeight="1">
      <c r="A36" s="1" t="s">
        <v>93</v>
      </c>
      <c r="B36" s="1">
        <v>42.0</v>
      </c>
      <c r="C36" s="1">
        <v>672.0</v>
      </c>
    </row>
    <row r="37" ht="15.75" customHeight="1"/>
    <row r="38" ht="15.75" customHeight="1">
      <c r="A38" s="1" t="s">
        <v>94</v>
      </c>
      <c r="B38" s="1">
        <f t="shared" ref="B38:C38" si="2">B36/B34</f>
        <v>19.09090909</v>
      </c>
      <c r="C38" s="1" t="str">
        <f t="shared" si="2"/>
        <v>#NAME?</v>
      </c>
    </row>
    <row r="39" ht="15.75" customHeight="1">
      <c r="A39" s="1" t="s">
        <v>95</v>
      </c>
      <c r="B39" s="1">
        <f t="shared" ref="B39:C39" si="3">INT(B38)</f>
        <v>19</v>
      </c>
      <c r="C39" s="1" t="str">
        <f t="shared" si="3"/>
        <v>#NAME?</v>
      </c>
    </row>
    <row r="40" ht="15.75" customHeight="1">
      <c r="A40" s="12"/>
      <c r="B40" s="12"/>
      <c r="C40" s="12"/>
    </row>
    <row r="41" ht="15.75" customHeight="1">
      <c r="A41" s="1" t="s">
        <v>96</v>
      </c>
      <c r="B41" s="1">
        <v>33.0</v>
      </c>
    </row>
    <row r="42" ht="15.75" customHeight="1">
      <c r="A42" s="1" t="s">
        <v>97</v>
      </c>
      <c r="B42" s="1">
        <v>7.0</v>
      </c>
    </row>
    <row r="43" ht="15.75" customHeight="1">
      <c r="A43" s="1" t="s">
        <v>98</v>
      </c>
      <c r="B43" s="1">
        <v>4.0</v>
      </c>
    </row>
    <row r="44" ht="15.75" customHeight="1">
      <c r="A44" s="1" t="s">
        <v>99</v>
      </c>
      <c r="B44" s="1">
        <f>B42*B43</f>
        <v>28</v>
      </c>
    </row>
    <row r="45" ht="15.75" customHeight="1">
      <c r="A45" s="1" t="s">
        <v>100</v>
      </c>
      <c r="B45" s="1">
        <f>B44*B41</f>
        <v>924</v>
      </c>
      <c r="M45" s="13"/>
    </row>
    <row r="46" ht="15.75" customHeight="1">
      <c r="A46" s="14" t="s">
        <v>101</v>
      </c>
      <c r="B46" s="14" t="str">
        <f>_xlfn.CEILING.MATH((B45*C34)/C36)</f>
        <v>#NAME?</v>
      </c>
    </row>
    <row r="47" ht="15.75" customHeight="1"/>
    <row r="48" ht="15.75" customHeight="1"/>
    <row r="49" ht="15.75" customHeight="1">
      <c r="A49" s="1" t="s">
        <v>102</v>
      </c>
      <c r="B49" s="1" t="s">
        <v>103</v>
      </c>
      <c r="C49" s="1" t="s">
        <v>104</v>
      </c>
      <c r="D49" s="1" t="s">
        <v>105</v>
      </c>
    </row>
    <row r="50" ht="15.75" customHeight="1">
      <c r="B50" s="1">
        <v>12.0</v>
      </c>
      <c r="C50" s="1">
        <v>18.0</v>
      </c>
      <c r="D50" s="1">
        <v>24.0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</row>
    <row r="4" ht="15.75" customHeight="1">
      <c r="A4" s="1" t="s">
        <v>112</v>
      </c>
      <c r="B4" s="1">
        <v>1.0</v>
      </c>
      <c r="C4" s="1">
        <v>0.0</v>
      </c>
      <c r="D4" s="1">
        <v>1.0</v>
      </c>
      <c r="E4" s="1">
        <v>1.0</v>
      </c>
      <c r="F4" s="1">
        <v>1.0</v>
      </c>
      <c r="G4" s="1">
        <v>0.0</v>
      </c>
    </row>
    <row r="5" ht="15.75" customHeight="1"/>
    <row r="6" ht="15.75" customHeight="1"/>
    <row r="7" ht="15.75" customHeight="1">
      <c r="A7" s="1" t="s">
        <v>113</v>
      </c>
      <c r="B7" s="1">
        <v>10.0</v>
      </c>
      <c r="C7" s="1">
        <v>20.0</v>
      </c>
      <c r="D7" s="1">
        <v>15.0</v>
      </c>
      <c r="E7" s="1">
        <v>0.0</v>
      </c>
      <c r="F7" s="1">
        <v>0.0</v>
      </c>
      <c r="G7" s="1">
        <v>0.0</v>
      </c>
      <c r="H7" s="1">
        <f>SUMPRODUCT(B7:G7,B4:G4)</f>
        <v>25</v>
      </c>
      <c r="I7" s="1" t="s">
        <v>29</v>
      </c>
      <c r="J7" s="1">
        <v>40.0</v>
      </c>
    </row>
    <row r="8" ht="15.75" customHeight="1">
      <c r="A8" s="1" t="s">
        <v>114</v>
      </c>
      <c r="B8" s="1">
        <v>0.0</v>
      </c>
      <c r="C8" s="1">
        <v>0.0</v>
      </c>
      <c r="D8" s="1">
        <v>0.0</v>
      </c>
      <c r="E8" s="1">
        <v>10.0</v>
      </c>
      <c r="F8" s="1">
        <v>20.0</v>
      </c>
      <c r="G8" s="1">
        <v>15.0</v>
      </c>
      <c r="H8" s="1">
        <f>SUMPRODUCT(B8:G8,B4:G4)</f>
        <v>30</v>
      </c>
      <c r="I8" s="1" t="s">
        <v>29</v>
      </c>
      <c r="J8" s="1">
        <v>40.0</v>
      </c>
    </row>
    <row r="9" ht="15.75" customHeight="1">
      <c r="A9" s="1" t="s">
        <v>115</v>
      </c>
      <c r="B9" s="1">
        <v>210.0</v>
      </c>
      <c r="C9" s="1">
        <v>300.0</v>
      </c>
      <c r="D9" s="1">
        <v>250.0</v>
      </c>
      <c r="E9" s="1">
        <v>0.0</v>
      </c>
      <c r="F9" s="1">
        <v>0.0</v>
      </c>
      <c r="G9" s="1">
        <v>0.0</v>
      </c>
      <c r="H9" s="1">
        <f>SUMPRODUCT(B9:G9,B4:G4)</f>
        <v>460</v>
      </c>
      <c r="I9" s="1" t="s">
        <v>29</v>
      </c>
      <c r="J9" s="1">
        <v>500.0</v>
      </c>
    </row>
    <row r="10" ht="15.75" customHeight="1">
      <c r="A10" s="1" t="s">
        <v>116</v>
      </c>
      <c r="B10" s="1">
        <v>0.0</v>
      </c>
      <c r="C10" s="1">
        <v>0.0</v>
      </c>
      <c r="D10" s="1">
        <v>0.0</v>
      </c>
      <c r="E10" s="1">
        <v>100.0</v>
      </c>
      <c r="F10" s="1">
        <v>300.0</v>
      </c>
      <c r="G10" s="1">
        <v>250.0</v>
      </c>
      <c r="H10" s="1">
        <f>SUMPRODUCT(B10:G10,B4:G4)</f>
        <v>400</v>
      </c>
      <c r="I10" s="1" t="s">
        <v>29</v>
      </c>
      <c r="J10" s="1">
        <v>500.0</v>
      </c>
    </row>
    <row r="11" ht="15.75" customHeight="1">
      <c r="A11" s="1" t="s">
        <v>117</v>
      </c>
      <c r="B11" s="1">
        <v>1.0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f>SUMPRODUCT(B11:G11,B4:G4)</f>
        <v>2</v>
      </c>
      <c r="I11" s="1" t="s">
        <v>35</v>
      </c>
      <c r="J11" s="1">
        <v>2.0</v>
      </c>
    </row>
    <row r="12" ht="15.75" customHeight="1">
      <c r="A12" s="1" t="s">
        <v>118</v>
      </c>
      <c r="B12" s="1">
        <v>0.0</v>
      </c>
      <c r="C12" s="1">
        <v>1.0</v>
      </c>
      <c r="D12" s="1">
        <v>0.0</v>
      </c>
      <c r="E12" s="1">
        <v>0.0</v>
      </c>
      <c r="F12" s="1">
        <v>1.0</v>
      </c>
      <c r="G12" s="1">
        <v>0.0</v>
      </c>
      <c r="H12" s="1">
        <f>SUMPRODUCT(B12:G12,B4:G4)</f>
        <v>1</v>
      </c>
      <c r="I12" s="1" t="s">
        <v>35</v>
      </c>
      <c r="J12" s="1">
        <v>1.0</v>
      </c>
    </row>
    <row r="13" ht="15.75" customHeight="1">
      <c r="A13" s="1" t="s">
        <v>119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1.0</v>
      </c>
      <c r="H13" s="1">
        <f>SUMPRODUCT(B13:G13,B4:G4)</f>
        <v>1</v>
      </c>
      <c r="I13" s="1" t="s">
        <v>35</v>
      </c>
      <c r="J13" s="1">
        <v>1.0</v>
      </c>
    </row>
    <row r="14" ht="15.75" customHeight="1"/>
    <row r="15" ht="15.75" customHeight="1">
      <c r="A15" s="1" t="s">
        <v>36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f>SUMPRODUCT(B4:G4,B15:G15)</f>
        <v>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120</v>
      </c>
      <c r="C1" s="1">
        <v>40.0</v>
      </c>
    </row>
    <row r="2" ht="15.75" customHeight="1">
      <c r="B2" s="1" t="s">
        <v>121</v>
      </c>
      <c r="C2" s="1">
        <v>5184.0</v>
      </c>
    </row>
    <row r="3" ht="15.75" customHeight="1"/>
    <row r="4" ht="15.75" customHeight="1">
      <c r="B4" s="1" t="s">
        <v>122</v>
      </c>
      <c r="C4" s="1" t="s">
        <v>123</v>
      </c>
      <c r="D4" s="1" t="s">
        <v>124</v>
      </c>
    </row>
    <row r="5" ht="15.75" customHeight="1">
      <c r="A5" s="1" t="s">
        <v>112</v>
      </c>
      <c r="B5" s="1">
        <v>5.0</v>
      </c>
      <c r="C5" s="1">
        <v>3.0</v>
      </c>
      <c r="D5" s="1">
        <v>4.0</v>
      </c>
    </row>
    <row r="6" ht="15.75" customHeight="1">
      <c r="A6" s="1" t="s">
        <v>125</v>
      </c>
      <c r="B6" s="1">
        <v>300.0</v>
      </c>
      <c r="C6" s="1">
        <v>200.0</v>
      </c>
      <c r="D6" s="1">
        <v>225.0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</row>
    <row r="13" ht="15.75" customHeight="1">
      <c r="A13" s="1" t="s">
        <v>132</v>
      </c>
      <c r="H13" s="1">
        <f>SUMPRODUCT(B13:D13)</f>
        <v>0</v>
      </c>
      <c r="I13" s="1" t="s">
        <v>29</v>
      </c>
      <c r="J13" s="1">
        <v>40.0</v>
      </c>
    </row>
    <row r="14" ht="15.75" customHeight="1">
      <c r="B14" s="2"/>
      <c r="C14" s="2"/>
      <c r="I14" s="1" t="s">
        <v>29</v>
      </c>
      <c r="J14" s="1">
        <v>5158.0</v>
      </c>
    </row>
    <row r="15" ht="15.75" customHeight="1">
      <c r="A15" s="2" t="s">
        <v>133</v>
      </c>
      <c r="H15" s="1">
        <f>SUMPRODUCT(B15:D15)</f>
        <v>0</v>
      </c>
      <c r="I15" s="1" t="s">
        <v>29</v>
      </c>
      <c r="J15" s="1">
        <v>40.0</v>
      </c>
    </row>
    <row r="16" ht="15.75" customHeight="1">
      <c r="I16" s="1" t="s">
        <v>29</v>
      </c>
      <c r="J16" s="1">
        <v>5158.0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1" t="s">
        <v>134</v>
      </c>
    </row>
    <row r="3" ht="15.75" customHeight="1">
      <c r="B3" s="1" t="s">
        <v>135</v>
      </c>
      <c r="C3" s="1" t="s">
        <v>136</v>
      </c>
      <c r="D3" s="1" t="s">
        <v>137</v>
      </c>
      <c r="E3" s="1" t="s">
        <v>138</v>
      </c>
    </row>
    <row r="4" ht="15.75" customHeight="1">
      <c r="A4" s="1" t="s">
        <v>132</v>
      </c>
      <c r="B4" s="3"/>
      <c r="C4" s="3"/>
      <c r="D4" s="3"/>
      <c r="F4" s="1" t="s">
        <v>35</v>
      </c>
      <c r="G4" s="1">
        <v>40.0</v>
      </c>
    </row>
    <row r="5" ht="15.75" customHeight="1">
      <c r="A5" s="1" t="s">
        <v>133</v>
      </c>
      <c r="B5" s="3"/>
      <c r="C5" s="3"/>
      <c r="D5" s="3"/>
      <c r="F5" s="1" t="s">
        <v>35</v>
      </c>
      <c r="G5" s="1">
        <v>40.0</v>
      </c>
    </row>
    <row r="6" ht="15.75" customHeight="1">
      <c r="A6" s="1" t="s">
        <v>139</v>
      </c>
    </row>
    <row r="7" ht="15.75" customHeight="1">
      <c r="B7" s="1" t="s">
        <v>35</v>
      </c>
      <c r="C7" s="1" t="s">
        <v>35</v>
      </c>
      <c r="D7" s="1" t="s">
        <v>35</v>
      </c>
    </row>
    <row r="8" ht="15.75" customHeight="1">
      <c r="B8" s="1">
        <v>1.0</v>
      </c>
      <c r="C8" s="1">
        <v>1.0</v>
      </c>
      <c r="D8" s="1">
        <v>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B14" s="1" t="s">
        <v>135</v>
      </c>
      <c r="C14" s="1" t="s">
        <v>136</v>
      </c>
      <c r="D14" s="1" t="s">
        <v>137</v>
      </c>
    </row>
    <row r="15" ht="15.75" customHeight="1">
      <c r="A15" s="1" t="s">
        <v>132</v>
      </c>
      <c r="B15" s="1">
        <v>10.0</v>
      </c>
      <c r="C15" s="1">
        <v>20.0</v>
      </c>
      <c r="D15" s="1">
        <v>15.0</v>
      </c>
    </row>
    <row r="16" ht="15.75" customHeight="1">
      <c r="A16" s="1" t="s">
        <v>133</v>
      </c>
      <c r="B16" s="1">
        <v>10.0</v>
      </c>
      <c r="C16" s="1">
        <v>20.0</v>
      </c>
      <c r="D16" s="1">
        <v>15.0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2022-10-26T19:15:01Z</dcterms:created>
  <dc:creator>Michael Nolen</dc:creator>
</cp:coreProperties>
</file>