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fitability Ratios" sheetId="1" r:id="rId4"/>
    <sheet state="visible" name="Liquidity Ratios" sheetId="2" r:id="rId5"/>
    <sheet state="visible" name="Leverage Ratios" sheetId="3" r:id="rId6"/>
    <sheet state="visible" name="Activity Ratios" sheetId="4" r:id="rId7"/>
    <sheet state="visible" name="Other Important Measures" sheetId="5" r:id="rId8"/>
  </sheets>
  <definedNames/>
  <calcPr/>
  <extLst>
    <ext uri="GoogleSheetsCustomDataVersion2">
      <go:sheetsCustomData xmlns:go="http://customooxmlschemas.google.com/" r:id="rId9" roundtripDataChecksum="ZXBrnpNqe8Vf1Ey+CrBzLyG+L0jj4ahHWbJu5CvvPhk="/>
    </ext>
  </extLst>
</workbook>
</file>

<file path=xl/sharedStrings.xml><?xml version="1.0" encoding="utf-8"?>
<sst xmlns="http://schemas.openxmlformats.org/spreadsheetml/2006/main" count="218" uniqueCount="114">
  <si>
    <t>Y10</t>
  </si>
  <si>
    <t>Y11</t>
  </si>
  <si>
    <t>Y12</t>
  </si>
  <si>
    <t>Y13</t>
  </si>
  <si>
    <t>Y14</t>
  </si>
  <si>
    <t>Y15</t>
  </si>
  <si>
    <t>Y16</t>
  </si>
  <si>
    <t>Y17</t>
  </si>
  <si>
    <t>Y18</t>
  </si>
  <si>
    <t>Y19</t>
  </si>
  <si>
    <t>Y20</t>
  </si>
  <si>
    <r>
      <rPr>
        <rFont val="Calibri"/>
        <b/>
        <color theme="1"/>
        <sz val="11.0"/>
      </rPr>
      <t xml:space="preserve">Gross Profit Margin </t>
    </r>
    <r>
      <rPr>
        <rFont val="Calibri"/>
        <color theme="1"/>
        <sz val="11.0"/>
      </rPr>
      <t xml:space="preserve">
</t>
    </r>
  </si>
  <si>
    <t>Sales Revenues</t>
  </si>
  <si>
    <t>Shows the percentage of revenues available to cover operating expenses and yield a profit.  Higher is better and the trend should be upward.</t>
  </si>
  <si>
    <t>Cost of Goods Sold</t>
  </si>
  <si>
    <t>Gross Profit Margin</t>
  </si>
  <si>
    <t>Sales Revenues - Cost of Goods Sold</t>
  </si>
  <si>
    <r>
      <rPr>
        <rFont val="Calibri"/>
        <b/>
        <color theme="1"/>
        <sz val="11.0"/>
      </rPr>
      <t xml:space="preserve">Operating Profit Margin (Return on Sales) </t>
    </r>
    <r>
      <rPr>
        <rFont val="Calibri"/>
        <color theme="1"/>
        <sz val="11.0"/>
      </rPr>
      <t xml:space="preserve">
</t>
    </r>
  </si>
  <si>
    <t>Shows the profitability of current operations without regard to interest charges and income taxes.  Higher is better and the trend should be upward.</t>
  </si>
  <si>
    <t>Operating Expenses</t>
  </si>
  <si>
    <t>Operating Profit Margin (ROS)</t>
  </si>
  <si>
    <t>Sales Revenues - Operating Expenses</t>
  </si>
  <si>
    <r>
      <rPr>
        <rFont val="Calibri"/>
        <b/>
        <color theme="1"/>
        <sz val="11.0"/>
      </rPr>
      <t xml:space="preserve">Net Profit Margin (Net Return on Sales) </t>
    </r>
    <r>
      <rPr>
        <rFont val="Calibri"/>
        <color theme="1"/>
        <sz val="11.0"/>
      </rPr>
      <t xml:space="preserve">
</t>
    </r>
  </si>
  <si>
    <t>Profits after Taxes</t>
  </si>
  <si>
    <t>Shows after-tax profits per dollar of sales.  Higher is better and the trend should be upward.</t>
  </si>
  <si>
    <t>projection</t>
  </si>
  <si>
    <t>Net Profit Margin</t>
  </si>
  <si>
    <t xml:space="preserve">Return on Total Assets
</t>
  </si>
  <si>
    <t>A measure of the return on total monetary investment in the enterprise.  Interest is added to after-tax profits to form the numerator since total assets are financed by creditors as well as by stockholders.  Higher is better and the trend should be upward.</t>
  </si>
  <si>
    <t>Interest</t>
  </si>
  <si>
    <t>Total Assets</t>
  </si>
  <si>
    <t>Return on Total Assets</t>
  </si>
  <si>
    <t>Profits after Taxes + Interest</t>
  </si>
  <si>
    <r>
      <rPr>
        <rFont val="Calibri"/>
        <color theme="1"/>
        <sz val="11.0"/>
      </rPr>
      <t xml:space="preserve">Net </t>
    </r>
    <r>
      <rPr>
        <rFont val="Calibri"/>
        <b/>
        <color theme="1"/>
        <sz val="11.0"/>
      </rPr>
      <t xml:space="preserve">Return on Total Assets (ROA)
</t>
    </r>
  </si>
  <si>
    <t>A measure of the return earned by stockholders on the firm's total assets.  Higher is better and the trend should be upward.</t>
  </si>
  <si>
    <t>Net Return on Total Assets (ROA)</t>
  </si>
  <si>
    <t xml:space="preserve">Return on Stockholder's Equity (ROE)
</t>
  </si>
  <si>
    <t>Shows the return stockholders are earning on their capital investment in the enterprise.  A return in the 12-15% range is "average," and the trend should be upward.</t>
  </si>
  <si>
    <t>Total Stockholders' Equity</t>
  </si>
  <si>
    <t>Return on Stockholder's Equity (ROE)</t>
  </si>
  <si>
    <t xml:space="preserve">Return on Invested Capital (ROIC)/Return on Capital (ROCE)
</t>
  </si>
  <si>
    <t>Long-Term Debt</t>
  </si>
  <si>
    <t>A measure of the return shareholders are earning on the long-term monetary capital invested in the enterprise.  Higher is better and the trend should be upward.</t>
  </si>
  <si>
    <t>Return on Invested Capital (ROIC)</t>
  </si>
  <si>
    <t>Long-Term Debt + Total Stockholders' Equity</t>
  </si>
  <si>
    <t xml:space="preserve">Earnings per Share (EPS)
</t>
  </si>
  <si>
    <t>Shows the earnings for each share of common stock outstanding.  The trend should be upward, and the bigger the annual percentage gain, the better.</t>
  </si>
  <si>
    <t>Number of shares of common stock outstanding</t>
  </si>
  <si>
    <t>Earnings per Share (EPS)</t>
  </si>
  <si>
    <r>
      <rPr>
        <rFont val="Calibri"/>
        <b/>
        <color theme="1"/>
        <sz val="11.0"/>
      </rPr>
      <t xml:space="preserve">Current Ratio </t>
    </r>
    <r>
      <rPr>
        <rFont val="Calibri"/>
        <color theme="1"/>
        <sz val="11.0"/>
      </rPr>
      <t xml:space="preserve">
</t>
    </r>
  </si>
  <si>
    <t>Current Assets</t>
  </si>
  <si>
    <t>Shows a firm's ability to pay current liabilities using assets that can be converted to cash in the near term.  Ratio should definitely be higher than 1.0; ratios of 2 or higher are better still.</t>
  </si>
  <si>
    <t>Current Liabilities</t>
  </si>
  <si>
    <t>Current Ratio</t>
  </si>
  <si>
    <t xml:space="preserve">Working Capital
</t>
  </si>
  <si>
    <t>Bigger amounts are better because the company has more internal funds available to (1) pay its current liabilities on a timely basis and (2) finance inventory expansion, additional accounts receivable , and a larger base of operations without resorting to borrowing or raising more equity capital.</t>
  </si>
  <si>
    <t>Working Capital</t>
  </si>
  <si>
    <t>Current Assets - Current Liabilities</t>
  </si>
  <si>
    <t xml:space="preserve">Total Debt to Total Assets Ratio
</t>
  </si>
  <si>
    <t>Total Debt</t>
  </si>
  <si>
    <t>Measures the extent to which borrowed funds (both short-term loans and long-term debt) have been used to finance the firm's operations.  A low fraction or ratio is better.  A high fraction indicates overuse of debt and greater risk of bankruptcy.</t>
  </si>
  <si>
    <t>Total Debt to Total Assets</t>
  </si>
  <si>
    <t>Total Debts</t>
  </si>
  <si>
    <t xml:space="preserve">Long-term Debt-to-Capital Ratio
</t>
  </si>
  <si>
    <t>Long-term debt</t>
  </si>
  <si>
    <t>An important measure of creditworthiness and balance sheet strength.  It indicates the % of capital investment in the enterprise that has been financed by both long-term lenders and stockholders.  A ratio below .25 is usually preferable since monies invested by stockholders account for 75% or more of the company's total capital.  The lower the ratio, the greater the capacity to borrow additional funds.  Debt-to-capital ratios above .50 and certainly above .75 indicate a heavy and perhaps excessive reliance on long-term borrowing, lower creditworthiness, and weak balance sheet strength.</t>
  </si>
  <si>
    <t>Long-term Debt-to-Capital Ratio</t>
  </si>
  <si>
    <t>Long-term Debt</t>
  </si>
  <si>
    <t>Long-term Debt + Total Stockholders' Equity</t>
  </si>
  <si>
    <t xml:space="preserve">Debt-to-Equity Ratio
</t>
  </si>
  <si>
    <t>Shows the balance between debt (funds borrowed both short-term and long-term) and the amount that stockholders have invested in the enterprise.  The further the ratio is below 1.0, the greater the firm's ability to borrow additional funds.  Ratios above 1.0 and definitely above 2.0 put creditors at greater risk, signal weaker balance sheet strength, and often result in lower credit ratings.</t>
  </si>
  <si>
    <t>Debt-to-Equity Ratio</t>
  </si>
  <si>
    <t xml:space="preserve">Long-term Debt-to-Equity Ratio
</t>
  </si>
  <si>
    <t>Shows the balance between long-term debt and stockholders' equity in the firm's long-term capital structure.  Low ratios indicate greater capacity to borrow additional funds if needed.</t>
  </si>
  <si>
    <t>Long-term Debt-to-Equity Ratio</t>
  </si>
  <si>
    <t xml:space="preserve">Times Interest Earned Ratio / Coverage Ratio
</t>
  </si>
  <si>
    <t>Operating Income</t>
  </si>
  <si>
    <t>Measures the ability to pay annual interest charges.  Lenders usually insist on a minimum ratio of 2.0, but ratios progressively above 3.0 signal progressively better creditworthiness.</t>
  </si>
  <si>
    <t>Interest Expenses</t>
  </si>
  <si>
    <t>Coverage Ratio</t>
  </si>
  <si>
    <t xml:space="preserve">Days of Inventory
</t>
  </si>
  <si>
    <t>Inventory</t>
  </si>
  <si>
    <t>Measures inventory management efficiency.  Fewer days of inventory are usually better.</t>
  </si>
  <si>
    <t>Days of Inventory</t>
  </si>
  <si>
    <t>Cost of Goods Sold / 365</t>
  </si>
  <si>
    <t>Inventory Turnover</t>
  </si>
  <si>
    <t>Measures the number of inventory turns per year.  Higher is better.</t>
  </si>
  <si>
    <t>Average Collection Period</t>
  </si>
  <si>
    <t>Accounts Receivable</t>
  </si>
  <si>
    <t>Indicates the average length of time the firm must wait after making a sale to receive cash payment.  A shorter collection time is better.</t>
  </si>
  <si>
    <t>Total Sales</t>
  </si>
  <si>
    <t>Total Sales/365</t>
  </si>
  <si>
    <t>Dividend Yield on Common Stock</t>
  </si>
  <si>
    <t>Annual Dividends per Share</t>
  </si>
  <si>
    <t>A measure of the return that shareholders receive in the form of dividends.  A "typical" dividend yield is 2-3%.  The dividend yield of fast-growth companies is often below 1% (maybe even 0%); the dividend yield for slow-growth companies can run 4-5%.</t>
  </si>
  <si>
    <t>Current Market Price per Share</t>
  </si>
  <si>
    <t xml:space="preserve">Price-Earnings Ratio
</t>
  </si>
  <si>
    <t>Stock Price</t>
  </si>
  <si>
    <t>PE ratios above 20 indicate strong investor confidence in a firm's outlook and earnings growth; firms whose future earnings are at risk or likely to grow slowly typically have ratios below 12.</t>
  </si>
  <si>
    <t>Earnings Per Share</t>
  </si>
  <si>
    <t>P-E Ratio</t>
  </si>
  <si>
    <t>Current Market Price Per Share</t>
  </si>
  <si>
    <t>Dividend Payout Ratio</t>
  </si>
  <si>
    <t>Indicates the percentage of after-tax profits paid out as dividends.</t>
  </si>
  <si>
    <t>Internal Cash Flow</t>
  </si>
  <si>
    <t>After-Tax Profits</t>
  </si>
  <si>
    <t>A quick and rough estimate of the cash a company's business is generating after payment of operating expenses, interest, and taxes.  Such amounts can be used for dividend payments or funding capital expenditures.</t>
  </si>
  <si>
    <t>Depreciation</t>
  </si>
  <si>
    <t>After-Tax Profits + Depreciation</t>
  </si>
  <si>
    <t>Free Cash Flow</t>
  </si>
  <si>
    <t>A quick and rough estimate of the cash a company's business is generating after payment of operating expenses, interest, taxes, dividends, and desirable reinvestments in the business.  The larger a company's free cash flow, the greater is its ability to internally fund new strategic initiatives, repay debt, make new acquisitions, repurchase shares of stock, or increase dividend payments.</t>
  </si>
  <si>
    <t>Capital Expenditures</t>
  </si>
  <si>
    <t>Dividends</t>
  </si>
  <si>
    <t>After-Tax Profits + Depreciation - Capital Expenditures - Dividends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</si>
</sst>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_);_(&quot;$&quot;* \(#,##0\);_(&quot;$&quot;* &quot;-&quot;??_);_(@_)"/>
    <numFmt numFmtId="165" formatCode="_(&quot;$&quot;* #,##0.00_);_(&quot;$&quot;* \(#,##0.00\);_(&quot;$&quot;* &quot;-&quot;??_);_(@_)"/>
  </numFmts>
  <fonts count="6">
    <font>
      <sz val="11.0"/>
      <color theme="1"/>
      <name val="Calibri"/>
      <scheme val="minor"/>
    </font>
    <font>
      <sz val="11.0"/>
      <color theme="1"/>
      <name val="Calibri"/>
    </font>
    <font>
      <color theme="1"/>
      <name val="Calibri"/>
      <scheme val="minor"/>
    </font>
    <font>
      <sz val="11.0"/>
      <color rgb="FF555555"/>
      <name val="&quot;Helvetica Neue&quot;"/>
    </font>
    <font>
      <b/>
      <sz val="11.0"/>
      <color theme="1"/>
      <name val="Calibri"/>
    </font>
    <font>
      <i/>
      <sz val="11.0"/>
      <color theme="1"/>
      <name val="Calibri"/>
    </font>
  </fonts>
  <fills count="4">
    <fill>
      <patternFill patternType="none"/>
    </fill>
    <fill>
      <patternFill patternType="lightGray"/>
    </fill>
    <fill>
      <patternFill patternType="solid">
        <fgColor rgb="FFF2EFF6"/>
        <bgColor rgb="FFF2EFF6"/>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shrinkToFit="0" vertical="top" wrapText="1"/>
    </xf>
    <xf borderId="0" fillId="0" fontId="2" numFmtId="0" xfId="0" applyFont="1"/>
    <xf borderId="0" fillId="0" fontId="1" numFmtId="164" xfId="0" applyAlignment="1" applyFont="1" applyNumberFormat="1">
      <alignment readingOrder="0"/>
    </xf>
    <xf borderId="0" fillId="2" fontId="3" numFmtId="164" xfId="0" applyAlignment="1" applyFill="1" applyFont="1" applyNumberFormat="1">
      <alignment horizontal="right" readingOrder="0"/>
    </xf>
    <xf borderId="0" fillId="0" fontId="1" numFmtId="164" xfId="0" applyFont="1" applyNumberFormat="1"/>
    <xf borderId="0" fillId="0" fontId="1" numFmtId="0" xfId="0" applyAlignment="1" applyFont="1">
      <alignment horizontal="left" shrinkToFit="0" vertical="top" wrapText="1"/>
    </xf>
    <xf borderId="0" fillId="0" fontId="4" numFmtId="0" xfId="0" applyFont="1"/>
    <xf borderId="1" fillId="0" fontId="4" numFmtId="0" xfId="0" applyBorder="1" applyFont="1"/>
    <xf borderId="2" fillId="0" fontId="5" numFmtId="0" xfId="0" applyAlignment="1" applyBorder="1" applyFont="1">
      <alignment horizontal="center"/>
    </xf>
    <xf borderId="0" fillId="0" fontId="5" numFmtId="0" xfId="0" applyAlignment="1" applyFont="1">
      <alignment horizontal="center"/>
    </xf>
    <xf borderId="1" fillId="0" fontId="4" numFmtId="10" xfId="0" applyBorder="1" applyFont="1" applyNumberFormat="1"/>
    <xf borderId="1" fillId="0" fontId="4" numFmtId="9" xfId="0" applyBorder="1" applyFont="1" applyNumberFormat="1"/>
    <xf borderId="0" fillId="0" fontId="4" numFmtId="0" xfId="0" applyAlignment="1" applyFont="1">
      <alignment shrinkToFit="0" vertical="top" wrapText="1"/>
    </xf>
    <xf borderId="0" fillId="3" fontId="3" numFmtId="164" xfId="0" applyAlignment="1" applyFill="1" applyFont="1" applyNumberFormat="1">
      <alignment horizontal="right" readingOrder="0" shrinkToFit="0" wrapText="0"/>
    </xf>
    <xf borderId="0" fillId="0" fontId="4" numFmtId="0" xfId="0" applyAlignment="1" applyFont="1">
      <alignment horizontal="left" shrinkToFit="0" vertical="top" wrapText="1"/>
    </xf>
    <xf borderId="0" fillId="3" fontId="3" numFmtId="37" xfId="0" applyAlignment="1" applyFont="1" applyNumberFormat="1">
      <alignment horizontal="right" readingOrder="0" shrinkToFit="0" wrapText="0"/>
    </xf>
    <xf borderId="0" fillId="0" fontId="1" numFmtId="37" xfId="0" applyFont="1" applyNumberFormat="1"/>
    <xf borderId="1" fillId="0" fontId="4" numFmtId="164" xfId="0" applyBorder="1" applyFont="1" applyNumberFormat="1"/>
    <xf borderId="0" fillId="3" fontId="3" numFmtId="3" xfId="0" applyAlignment="1" applyFont="1" applyNumberFormat="1">
      <alignment horizontal="right" readingOrder="0" shrinkToFit="0" wrapText="0"/>
    </xf>
    <xf borderId="1" fillId="0" fontId="4" numFmtId="2" xfId="0" applyBorder="1" applyFont="1" applyNumberFormat="1"/>
    <xf borderId="0" fillId="0" fontId="4" numFmtId="2" xfId="0" applyFont="1" applyNumberFormat="1"/>
    <xf borderId="0" fillId="0" fontId="1" numFmtId="165" xfId="0" applyFont="1" applyNumberFormat="1"/>
    <xf borderId="0" fillId="0" fontId="1" numFmtId="165" xfId="0" applyAlignment="1" applyFont="1" applyNumberFormat="1">
      <alignment readingOrder="0"/>
    </xf>
    <xf borderId="1" fillId="0" fontId="4" numFmtId="165" xfId="0" applyBorder="1" applyFont="1" applyNumberFormat="1"/>
    <xf borderId="0" fillId="0" fontId="5"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2" width="45.71"/>
    <col customWidth="1" min="3" max="26" width="8.71"/>
  </cols>
  <sheetData>
    <row r="1">
      <c r="C1" s="1" t="s">
        <v>0</v>
      </c>
      <c r="D1" s="1" t="s">
        <v>1</v>
      </c>
      <c r="E1" s="1" t="s">
        <v>2</v>
      </c>
      <c r="F1" s="1" t="s">
        <v>3</v>
      </c>
      <c r="G1" s="1" t="s">
        <v>4</v>
      </c>
      <c r="H1" s="1" t="s">
        <v>5</v>
      </c>
      <c r="I1" s="1" t="s">
        <v>6</v>
      </c>
      <c r="J1" s="1" t="s">
        <v>7</v>
      </c>
      <c r="K1" s="1" t="s">
        <v>8</v>
      </c>
      <c r="L1" s="1" t="s">
        <v>9</v>
      </c>
      <c r="M1" s="1" t="s">
        <v>10</v>
      </c>
    </row>
    <row r="2" ht="15.0" customHeight="1">
      <c r="A2" s="2" t="s">
        <v>11</v>
      </c>
      <c r="B2" s="3" t="s">
        <v>12</v>
      </c>
      <c r="C2" s="4">
        <v>432646.0</v>
      </c>
      <c r="D2" s="5">
        <v>515231.0</v>
      </c>
      <c r="E2" s="5">
        <v>589492.0</v>
      </c>
      <c r="F2" s="5">
        <v>644279.0</v>
      </c>
      <c r="G2" s="4">
        <v>755734.0</v>
      </c>
      <c r="H2" s="4">
        <v>685274.0</v>
      </c>
      <c r="I2" s="4">
        <v>775164.0</v>
      </c>
      <c r="J2" s="4">
        <v>711573.0</v>
      </c>
      <c r="K2" s="4">
        <v>1011175.0</v>
      </c>
      <c r="L2" s="4">
        <v>1272619.0</v>
      </c>
      <c r="M2" s="6">
        <v>0.0</v>
      </c>
    </row>
    <row r="3" ht="15.0" customHeight="1">
      <c r="A3" s="7" t="s">
        <v>13</v>
      </c>
      <c r="B3" s="3" t="s">
        <v>14</v>
      </c>
      <c r="C3" s="5">
        <v>228053.0</v>
      </c>
      <c r="D3" s="5">
        <v>278513.0</v>
      </c>
      <c r="E3" s="5">
        <v>336820.0</v>
      </c>
      <c r="F3" s="5">
        <v>347563.0</v>
      </c>
      <c r="G3" s="4">
        <v>375698.0</v>
      </c>
      <c r="H3" s="4">
        <v>322757.0</v>
      </c>
      <c r="I3" s="4">
        <v>379622.0</v>
      </c>
      <c r="J3" s="4">
        <v>356516.0</v>
      </c>
      <c r="K3" s="6">
        <v>0.0</v>
      </c>
      <c r="L3" s="6">
        <v>0.0</v>
      </c>
      <c r="M3" s="6">
        <v>0.0</v>
      </c>
    </row>
    <row r="4">
      <c r="C4" s="6"/>
      <c r="D4" s="6"/>
      <c r="E4" s="6"/>
      <c r="F4" s="4"/>
      <c r="G4" s="6"/>
      <c r="H4" s="6"/>
      <c r="I4" s="6"/>
      <c r="J4" s="6"/>
      <c r="K4" s="6"/>
      <c r="L4" s="6"/>
      <c r="M4" s="6"/>
    </row>
    <row r="5">
      <c r="B5" s="8" t="s">
        <v>15</v>
      </c>
      <c r="C5" s="9">
        <f t="shared" ref="C5:M5" si="1">+(C2-C3)/C2</f>
        <v>0.4728877651</v>
      </c>
      <c r="D5" s="9">
        <f t="shared" si="1"/>
        <v>0.4594405228</v>
      </c>
      <c r="E5" s="9">
        <f t="shared" si="1"/>
        <v>0.428626682</v>
      </c>
      <c r="F5" s="9">
        <f t="shared" si="1"/>
        <v>0.4605396109</v>
      </c>
      <c r="G5" s="9">
        <f t="shared" si="1"/>
        <v>0.5028700575</v>
      </c>
      <c r="H5" s="9">
        <f t="shared" si="1"/>
        <v>0.5290102937</v>
      </c>
      <c r="I5" s="9">
        <f t="shared" si="1"/>
        <v>0.5102687947</v>
      </c>
      <c r="J5" s="9">
        <f t="shared" si="1"/>
        <v>0.4989748065</v>
      </c>
      <c r="K5" s="9">
        <f t="shared" si="1"/>
        <v>1</v>
      </c>
      <c r="L5" s="9">
        <f t="shared" si="1"/>
        <v>1</v>
      </c>
      <c r="M5" s="9" t="str">
        <f t="shared" si="1"/>
        <v>#DIV/0!</v>
      </c>
    </row>
    <row r="7">
      <c r="A7" s="10" t="s">
        <v>16</v>
      </c>
    </row>
    <row r="8">
      <c r="A8" s="11" t="s">
        <v>12</v>
      </c>
    </row>
    <row r="9">
      <c r="C9" s="1"/>
      <c r="D9" s="1"/>
      <c r="E9" s="1"/>
      <c r="F9" s="1"/>
      <c r="G9" s="1"/>
      <c r="H9" s="1"/>
      <c r="I9" s="1"/>
      <c r="J9" s="1"/>
      <c r="K9" s="1"/>
      <c r="L9" s="1"/>
      <c r="M9" s="1"/>
    </row>
    <row r="10" ht="15.0" customHeight="1">
      <c r="A10" s="2" t="s">
        <v>17</v>
      </c>
      <c r="B10" s="3" t="s">
        <v>12</v>
      </c>
      <c r="C10" s="4">
        <f t="shared" ref="C10:L10" si="2">C2</f>
        <v>432646</v>
      </c>
      <c r="D10" s="4">
        <f t="shared" si="2"/>
        <v>515231</v>
      </c>
      <c r="E10" s="4">
        <f t="shared" si="2"/>
        <v>589492</v>
      </c>
      <c r="F10" s="4">
        <f t="shared" si="2"/>
        <v>644279</v>
      </c>
      <c r="G10" s="4">
        <f t="shared" si="2"/>
        <v>755734</v>
      </c>
      <c r="H10" s="4">
        <f t="shared" si="2"/>
        <v>685274</v>
      </c>
      <c r="I10" s="4">
        <f t="shared" si="2"/>
        <v>775164</v>
      </c>
      <c r="J10" s="4">
        <f t="shared" si="2"/>
        <v>711573</v>
      </c>
      <c r="K10" s="6">
        <f t="shared" si="2"/>
        <v>1011175</v>
      </c>
      <c r="L10" s="6">
        <f t="shared" si="2"/>
        <v>1272619</v>
      </c>
      <c r="M10" s="4">
        <v>1383656.0</v>
      </c>
    </row>
    <row r="11" ht="15.0" customHeight="1">
      <c r="A11" s="7" t="s">
        <v>18</v>
      </c>
      <c r="B11" s="3" t="s">
        <v>19</v>
      </c>
      <c r="C11" s="4">
        <v>365329.0</v>
      </c>
      <c r="D11" s="4">
        <v>420810.0</v>
      </c>
      <c r="E11" s="4">
        <v>488831.0</v>
      </c>
      <c r="F11" s="4">
        <v>506638.0</v>
      </c>
      <c r="G11" s="4">
        <v>551713.0</v>
      </c>
      <c r="H11" s="4">
        <v>520054.0</v>
      </c>
      <c r="I11" s="4">
        <v>576088.0</v>
      </c>
      <c r="J11" s="4">
        <v>590007.0</v>
      </c>
      <c r="K11" s="4">
        <v>850762.0</v>
      </c>
      <c r="L11" s="4">
        <v>1022220.0</v>
      </c>
      <c r="M11" s="4">
        <v>1109444.0</v>
      </c>
    </row>
    <row r="12">
      <c r="F12" s="4"/>
    </row>
    <row r="13">
      <c r="B13" s="8" t="s">
        <v>20</v>
      </c>
      <c r="C13" s="12">
        <f t="shared" ref="C13:M13" si="3">+(C10-C11)/C10</f>
        <v>0.1555937187</v>
      </c>
      <c r="D13" s="12">
        <f t="shared" si="3"/>
        <v>0.1832595477</v>
      </c>
      <c r="E13" s="12">
        <f t="shared" si="3"/>
        <v>0.1707588907</v>
      </c>
      <c r="F13" s="12">
        <f t="shared" si="3"/>
        <v>0.2136357075</v>
      </c>
      <c r="G13" s="12">
        <f t="shared" si="3"/>
        <v>0.269964035</v>
      </c>
      <c r="H13" s="12">
        <f t="shared" si="3"/>
        <v>0.24110064</v>
      </c>
      <c r="I13" s="12">
        <f t="shared" si="3"/>
        <v>0.2568179121</v>
      </c>
      <c r="J13" s="12">
        <f t="shared" si="3"/>
        <v>0.1708412208</v>
      </c>
      <c r="K13" s="12">
        <f t="shared" si="3"/>
        <v>0.1586401958</v>
      </c>
      <c r="L13" s="12">
        <f t="shared" si="3"/>
        <v>0.19675881</v>
      </c>
      <c r="M13" s="12">
        <f t="shared" si="3"/>
        <v>0.1981793162</v>
      </c>
    </row>
    <row r="16">
      <c r="A16" s="10" t="s">
        <v>21</v>
      </c>
    </row>
    <row r="17">
      <c r="A17" s="11" t="s">
        <v>12</v>
      </c>
    </row>
    <row r="19" ht="15.0" customHeight="1">
      <c r="A19" s="2" t="s">
        <v>22</v>
      </c>
      <c r="B19" s="3" t="s">
        <v>23</v>
      </c>
      <c r="C19" s="4">
        <v>40000.0</v>
      </c>
      <c r="D19" s="4">
        <v>59399.0</v>
      </c>
      <c r="E19" s="4">
        <v>64896.0</v>
      </c>
      <c r="F19" s="4">
        <v>89310.0</v>
      </c>
      <c r="G19" s="4">
        <v>137922.0</v>
      </c>
      <c r="H19" s="4">
        <v>111646.0</v>
      </c>
      <c r="I19" s="4">
        <v>129540.0</v>
      </c>
      <c r="J19" s="4">
        <v>76127.0</v>
      </c>
      <c r="K19" s="6">
        <v>0.0</v>
      </c>
      <c r="L19" s="6">
        <v>0.0</v>
      </c>
      <c r="M19" s="6">
        <v>0.0</v>
      </c>
    </row>
    <row r="20" ht="15.0" customHeight="1">
      <c r="A20" s="7" t="s">
        <v>24</v>
      </c>
      <c r="B20" s="3" t="s">
        <v>12</v>
      </c>
      <c r="C20" s="4">
        <f t="shared" ref="C20:K20" si="4">C2</f>
        <v>432646</v>
      </c>
      <c r="D20" s="4">
        <f t="shared" si="4"/>
        <v>515231</v>
      </c>
      <c r="E20" s="4">
        <f t="shared" si="4"/>
        <v>589492</v>
      </c>
      <c r="F20" s="4">
        <f t="shared" si="4"/>
        <v>644279</v>
      </c>
      <c r="G20" s="4">
        <f t="shared" si="4"/>
        <v>755734</v>
      </c>
      <c r="H20" s="4">
        <f t="shared" si="4"/>
        <v>685274</v>
      </c>
      <c r="I20" s="4">
        <f t="shared" si="4"/>
        <v>775164</v>
      </c>
      <c r="J20" s="4">
        <f t="shared" si="4"/>
        <v>711573</v>
      </c>
      <c r="K20" s="6">
        <f t="shared" si="4"/>
        <v>1011175</v>
      </c>
      <c r="L20" s="6">
        <v>0.0</v>
      </c>
      <c r="M20" s="6">
        <v>0.0</v>
      </c>
    </row>
    <row r="21" ht="15.75" customHeight="1">
      <c r="F21" s="4" t="s">
        <v>25</v>
      </c>
    </row>
    <row r="22" ht="15.75" customHeight="1">
      <c r="B22" s="8" t="s">
        <v>26</v>
      </c>
      <c r="C22" s="9">
        <f>+C19/C20</f>
        <v>0.09245433911</v>
      </c>
      <c r="D22" s="13">
        <f t="shared" ref="D22:M22" si="5">+(D20-D19)/D20</f>
        <v>0.8847138468</v>
      </c>
      <c r="E22" s="13">
        <f t="shared" si="5"/>
        <v>0.889911992</v>
      </c>
      <c r="F22" s="13">
        <f t="shared" si="5"/>
        <v>0.8613799301</v>
      </c>
      <c r="G22" s="13">
        <f t="shared" si="5"/>
        <v>0.8174992788</v>
      </c>
      <c r="H22" s="13">
        <f t="shared" si="5"/>
        <v>0.8370783074</v>
      </c>
      <c r="I22" s="13">
        <f t="shared" si="5"/>
        <v>0.8328869762</v>
      </c>
      <c r="J22" s="13">
        <f t="shared" si="5"/>
        <v>0.8930158958</v>
      </c>
      <c r="K22" s="13">
        <f t="shared" si="5"/>
        <v>1</v>
      </c>
      <c r="L22" s="13" t="str">
        <f t="shared" si="5"/>
        <v>#DIV/0!</v>
      </c>
      <c r="M22" s="13" t="str">
        <f t="shared" si="5"/>
        <v>#DIV/0!</v>
      </c>
    </row>
    <row r="23" ht="15.75" customHeight="1">
      <c r="A23" s="10" t="s">
        <v>23</v>
      </c>
    </row>
    <row r="24" ht="15.75" customHeight="1">
      <c r="A24" s="11" t="s">
        <v>12</v>
      </c>
    </row>
    <row r="25" ht="15.75" customHeight="1"/>
    <row r="26" ht="15.0" customHeight="1">
      <c r="A26" s="14" t="s">
        <v>27</v>
      </c>
      <c r="B26" s="3" t="s">
        <v>23</v>
      </c>
      <c r="C26" s="4">
        <f t="shared" ref="C26:J26" si="6">C19</f>
        <v>40000</v>
      </c>
      <c r="D26" s="4">
        <f t="shared" si="6"/>
        <v>59399</v>
      </c>
      <c r="E26" s="4">
        <f t="shared" si="6"/>
        <v>64896</v>
      </c>
      <c r="F26" s="4">
        <f t="shared" si="6"/>
        <v>89310</v>
      </c>
      <c r="G26" s="4">
        <f t="shared" si="6"/>
        <v>137922</v>
      </c>
      <c r="H26" s="4">
        <f t="shared" si="6"/>
        <v>111646</v>
      </c>
      <c r="I26" s="4">
        <f t="shared" si="6"/>
        <v>129540</v>
      </c>
      <c r="J26" s="4">
        <f t="shared" si="6"/>
        <v>76127</v>
      </c>
      <c r="K26" s="4">
        <v>104772.0</v>
      </c>
      <c r="L26" s="4">
        <v>168381.0</v>
      </c>
      <c r="M26" s="4">
        <v>183566.0</v>
      </c>
    </row>
    <row r="27" ht="15.0" customHeight="1">
      <c r="A27" s="7" t="s">
        <v>28</v>
      </c>
      <c r="B27" s="3" t="s">
        <v>29</v>
      </c>
      <c r="C27" s="5">
        <v>10174.0</v>
      </c>
      <c r="D27" s="5">
        <v>8708.0</v>
      </c>
      <c r="E27" s="5">
        <v>7017.0</v>
      </c>
      <c r="F27" s="5">
        <v>4850.0</v>
      </c>
      <c r="G27" s="4">
        <v>4997.0</v>
      </c>
      <c r="H27" s="4">
        <v>4115.0</v>
      </c>
      <c r="I27" s="4">
        <v>10242.0</v>
      </c>
      <c r="J27" s="4">
        <v>10594.0</v>
      </c>
      <c r="K27" s="4">
        <v>7738.0</v>
      </c>
      <c r="L27" s="4">
        <v>6855.0</v>
      </c>
      <c r="M27" s="4">
        <v>8975.0</v>
      </c>
    </row>
    <row r="28" ht="15.75" customHeight="1">
      <c r="B28" s="3" t="s">
        <v>30</v>
      </c>
      <c r="C28" s="15">
        <v>342488.0</v>
      </c>
      <c r="D28" s="15">
        <v>443440.0</v>
      </c>
      <c r="E28" s="15">
        <v>499503.0</v>
      </c>
      <c r="F28" s="15">
        <v>548336.0</v>
      </c>
      <c r="G28" s="4">
        <v>696508.0</v>
      </c>
      <c r="H28" s="4">
        <v>850706.0</v>
      </c>
      <c r="I28" s="4">
        <v>984899.0</v>
      </c>
      <c r="J28" s="4">
        <v>902924.0</v>
      </c>
      <c r="K28" s="4">
        <v>825987.0</v>
      </c>
      <c r="L28" s="4">
        <v>1098567.0</v>
      </c>
      <c r="M28" s="4">
        <v>1114839.0</v>
      </c>
    </row>
    <row r="29" ht="15.75" customHeight="1">
      <c r="F29" s="4"/>
    </row>
    <row r="30" ht="15.75" customHeight="1">
      <c r="B30" s="8" t="s">
        <v>31</v>
      </c>
      <c r="C30" s="12">
        <f t="shared" ref="C30:M30" si="7">+(C26+C27)/C28</f>
        <v>0.1464985635</v>
      </c>
      <c r="D30" s="12">
        <f t="shared" si="7"/>
        <v>0.1535878586</v>
      </c>
      <c r="E30" s="12">
        <f t="shared" si="7"/>
        <v>0.1439691053</v>
      </c>
      <c r="F30" s="12">
        <f t="shared" si="7"/>
        <v>0.1717195296</v>
      </c>
      <c r="G30" s="12">
        <f t="shared" si="7"/>
        <v>0.205193623</v>
      </c>
      <c r="H30" s="12">
        <f t="shared" si="7"/>
        <v>0.1360763883</v>
      </c>
      <c r="I30" s="12">
        <f t="shared" si="7"/>
        <v>0.1419252126</v>
      </c>
      <c r="J30" s="12">
        <f t="shared" si="7"/>
        <v>0.09604462834</v>
      </c>
      <c r="K30" s="12">
        <f t="shared" si="7"/>
        <v>0.1362127975</v>
      </c>
      <c r="L30" s="12">
        <f t="shared" si="7"/>
        <v>0.1595132568</v>
      </c>
      <c r="M30" s="12">
        <f t="shared" si="7"/>
        <v>0.1727074492</v>
      </c>
    </row>
    <row r="31" ht="15.75" customHeight="1"/>
    <row r="32" ht="15.75" customHeight="1"/>
    <row r="33" ht="15.75" customHeight="1"/>
    <row r="34" ht="15.75" customHeight="1">
      <c r="A34" s="10" t="s">
        <v>32</v>
      </c>
    </row>
    <row r="35" ht="15.75" customHeight="1">
      <c r="A35" s="11" t="s">
        <v>30</v>
      </c>
    </row>
    <row r="36" ht="15.75" customHeight="1"/>
    <row r="37" ht="15.0" customHeight="1">
      <c r="A37" s="2" t="s">
        <v>33</v>
      </c>
      <c r="B37" s="3" t="s">
        <v>23</v>
      </c>
      <c r="C37" s="4">
        <f t="shared" ref="C37:J37" si="8">C19</f>
        <v>40000</v>
      </c>
      <c r="D37" s="4">
        <f t="shared" si="8"/>
        <v>59399</v>
      </c>
      <c r="E37" s="4">
        <f t="shared" si="8"/>
        <v>64896</v>
      </c>
      <c r="F37" s="4">
        <f t="shared" si="8"/>
        <v>89310</v>
      </c>
      <c r="G37" s="4">
        <f t="shared" si="8"/>
        <v>137922</v>
      </c>
      <c r="H37" s="4">
        <f t="shared" si="8"/>
        <v>111646</v>
      </c>
      <c r="I37" s="4">
        <f t="shared" si="8"/>
        <v>129540</v>
      </c>
      <c r="J37" s="4">
        <f t="shared" si="8"/>
        <v>76127</v>
      </c>
      <c r="K37" s="6">
        <v>0.0</v>
      </c>
      <c r="L37" s="6">
        <v>0.0</v>
      </c>
      <c r="M37" s="6">
        <v>0.0</v>
      </c>
    </row>
    <row r="38" ht="15.0" customHeight="1">
      <c r="A38" s="7" t="s">
        <v>34</v>
      </c>
      <c r="B38" s="3" t="s">
        <v>30</v>
      </c>
      <c r="C38" s="15">
        <v>342488.0</v>
      </c>
      <c r="D38" s="15">
        <v>443440.0</v>
      </c>
      <c r="E38" s="15">
        <v>499503.0</v>
      </c>
      <c r="F38" s="15">
        <v>573172.0</v>
      </c>
      <c r="G38" s="6">
        <v>0.0</v>
      </c>
      <c r="H38" s="6">
        <v>0.0</v>
      </c>
      <c r="I38" s="6">
        <v>0.0</v>
      </c>
      <c r="J38" s="6">
        <v>0.0</v>
      </c>
      <c r="K38" s="6">
        <v>0.0</v>
      </c>
      <c r="L38" s="6">
        <v>0.0</v>
      </c>
      <c r="M38" s="6">
        <v>0.0</v>
      </c>
    </row>
    <row r="39" ht="15.75" customHeight="1"/>
    <row r="40" ht="15.75" customHeight="1">
      <c r="B40" s="8" t="s">
        <v>35</v>
      </c>
      <c r="C40" s="9">
        <f t="shared" ref="C40:M40" si="9">+C37/C38</f>
        <v>0.1167924132</v>
      </c>
      <c r="D40" s="9">
        <f t="shared" si="9"/>
        <v>0.1339504781</v>
      </c>
      <c r="E40" s="9">
        <f t="shared" si="9"/>
        <v>0.1299211416</v>
      </c>
      <c r="F40" s="9">
        <f t="shared" si="9"/>
        <v>0.155817102</v>
      </c>
      <c r="G40" s="9" t="str">
        <f t="shared" si="9"/>
        <v>#DIV/0!</v>
      </c>
      <c r="H40" s="9" t="str">
        <f t="shared" si="9"/>
        <v>#DIV/0!</v>
      </c>
      <c r="I40" s="9" t="str">
        <f t="shared" si="9"/>
        <v>#DIV/0!</v>
      </c>
      <c r="J40" s="9" t="str">
        <f t="shared" si="9"/>
        <v>#DIV/0!</v>
      </c>
      <c r="K40" s="9" t="str">
        <f t="shared" si="9"/>
        <v>#DIV/0!</v>
      </c>
      <c r="L40" s="9" t="str">
        <f t="shared" si="9"/>
        <v>#DIV/0!</v>
      </c>
      <c r="M40" s="9" t="str">
        <f t="shared" si="9"/>
        <v>#DIV/0!</v>
      </c>
    </row>
    <row r="41" ht="15.75" customHeight="1"/>
    <row r="42" ht="15.75" customHeight="1">
      <c r="A42" s="10" t="s">
        <v>23</v>
      </c>
    </row>
    <row r="43" ht="15.75" customHeight="1">
      <c r="A43" s="11" t="s">
        <v>30</v>
      </c>
    </row>
    <row r="44" ht="15.75" customHeight="1"/>
    <row r="45" ht="15.0" customHeight="1">
      <c r="A45" s="14" t="s">
        <v>36</v>
      </c>
      <c r="B45" s="3" t="s">
        <v>23</v>
      </c>
      <c r="C45" s="4">
        <f t="shared" ref="C45:J45" si="10">C19</f>
        <v>40000</v>
      </c>
      <c r="D45" s="4">
        <f t="shared" si="10"/>
        <v>59399</v>
      </c>
      <c r="E45" s="4">
        <f t="shared" si="10"/>
        <v>64896</v>
      </c>
      <c r="F45" s="4">
        <f t="shared" si="10"/>
        <v>89310</v>
      </c>
      <c r="G45" s="4">
        <f t="shared" si="10"/>
        <v>137922</v>
      </c>
      <c r="H45" s="4">
        <f t="shared" si="10"/>
        <v>111646</v>
      </c>
      <c r="I45" s="4">
        <f t="shared" si="10"/>
        <v>129540</v>
      </c>
      <c r="J45" s="4">
        <f t="shared" si="10"/>
        <v>76127</v>
      </c>
      <c r="K45" s="6">
        <v>0.0</v>
      </c>
      <c r="L45" s="6">
        <v>0.0</v>
      </c>
      <c r="M45" s="6">
        <v>0.0</v>
      </c>
    </row>
    <row r="46" ht="15.0" customHeight="1">
      <c r="A46" s="7" t="s">
        <v>37</v>
      </c>
      <c r="B46" s="3" t="s">
        <v>38</v>
      </c>
      <c r="C46" s="15">
        <v>210000.0</v>
      </c>
      <c r="D46" s="15">
        <v>323939.0</v>
      </c>
      <c r="E46" s="15">
        <v>388831.0</v>
      </c>
      <c r="F46" s="15">
        <v>445138.0</v>
      </c>
      <c r="G46" s="4">
        <v>583061.0</v>
      </c>
      <c r="H46" s="6">
        <v>0.0</v>
      </c>
      <c r="I46" s="6">
        <v>0.0</v>
      </c>
      <c r="J46" s="6">
        <v>0.0</v>
      </c>
      <c r="K46" s="6">
        <v>0.0</v>
      </c>
      <c r="L46" s="6">
        <v>0.0</v>
      </c>
      <c r="M46" s="6">
        <v>0.0</v>
      </c>
    </row>
    <row r="47" ht="15.75" customHeight="1"/>
    <row r="48" ht="15.75" customHeight="1">
      <c r="B48" s="8" t="s">
        <v>39</v>
      </c>
      <c r="C48" s="9">
        <f t="shared" ref="C48:M48" si="11">+C45/C46</f>
        <v>0.1904761905</v>
      </c>
      <c r="D48" s="9">
        <f t="shared" si="11"/>
        <v>0.1833647693</v>
      </c>
      <c r="E48" s="9">
        <f t="shared" si="11"/>
        <v>0.1669002729</v>
      </c>
      <c r="F48" s="9">
        <f t="shared" si="11"/>
        <v>0.20063441</v>
      </c>
      <c r="G48" s="9">
        <f t="shared" si="11"/>
        <v>0.2365481485</v>
      </c>
      <c r="H48" s="9" t="str">
        <f t="shared" si="11"/>
        <v>#DIV/0!</v>
      </c>
      <c r="I48" s="9" t="str">
        <f t="shared" si="11"/>
        <v>#DIV/0!</v>
      </c>
      <c r="J48" s="9" t="str">
        <f t="shared" si="11"/>
        <v>#DIV/0!</v>
      </c>
      <c r="K48" s="9" t="str">
        <f t="shared" si="11"/>
        <v>#DIV/0!</v>
      </c>
      <c r="L48" s="9" t="str">
        <f t="shared" si="11"/>
        <v>#DIV/0!</v>
      </c>
      <c r="M48" s="9" t="str">
        <f t="shared" si="11"/>
        <v>#DIV/0!</v>
      </c>
    </row>
    <row r="49" ht="15.75" customHeight="1"/>
    <row r="50" ht="15.75" customHeight="1"/>
    <row r="51" ht="15.75" customHeight="1">
      <c r="A51" s="10" t="s">
        <v>23</v>
      </c>
    </row>
    <row r="52" ht="15.75" customHeight="1">
      <c r="A52" s="11" t="s">
        <v>38</v>
      </c>
    </row>
    <row r="53" ht="15.75" customHeight="1"/>
    <row r="54" ht="15.0" customHeight="1">
      <c r="A54" s="16" t="s">
        <v>40</v>
      </c>
      <c r="B54" s="3" t="s">
        <v>23</v>
      </c>
      <c r="C54" s="4">
        <v>40000.0</v>
      </c>
      <c r="D54" s="4">
        <v>59399.0</v>
      </c>
      <c r="E54" s="4">
        <v>64896.0</v>
      </c>
      <c r="F54" s="4">
        <v>86769.0</v>
      </c>
      <c r="G54" s="6">
        <v>0.0</v>
      </c>
      <c r="H54" s="6">
        <v>0.0</v>
      </c>
      <c r="I54" s="6">
        <v>0.0</v>
      </c>
      <c r="J54" s="6">
        <v>0.0</v>
      </c>
      <c r="K54" s="6">
        <v>0.0</v>
      </c>
      <c r="L54" s="6">
        <v>0.0</v>
      </c>
      <c r="M54" s="6">
        <v>0.0</v>
      </c>
    </row>
    <row r="55" ht="15.75" customHeight="1">
      <c r="B55" s="3" t="s">
        <v>41</v>
      </c>
      <c r="C55" s="15">
        <v>97200.0</v>
      </c>
      <c r="D55" s="15">
        <v>69316.0</v>
      </c>
      <c r="E55" s="15">
        <v>72200.0</v>
      </c>
      <c r="F55" s="15">
        <v>59100.0</v>
      </c>
      <c r="G55" s="6">
        <v>0.0</v>
      </c>
      <c r="H55" s="6">
        <v>0.0</v>
      </c>
      <c r="I55" s="6">
        <v>0.0</v>
      </c>
      <c r="J55" s="6">
        <v>0.0</v>
      </c>
      <c r="K55" s="6">
        <v>0.0</v>
      </c>
      <c r="L55" s="6">
        <v>0.0</v>
      </c>
      <c r="M55" s="6">
        <v>0.0</v>
      </c>
    </row>
    <row r="56" ht="15.0" customHeight="1">
      <c r="A56" s="7" t="s">
        <v>42</v>
      </c>
      <c r="B56" s="3" t="s">
        <v>38</v>
      </c>
      <c r="C56" s="15">
        <v>210000.0</v>
      </c>
      <c r="D56" s="15">
        <v>323939.0</v>
      </c>
      <c r="E56" s="15">
        <v>388831.0</v>
      </c>
      <c r="F56" s="15">
        <v>475600.0</v>
      </c>
      <c r="G56" s="6">
        <v>0.0</v>
      </c>
      <c r="H56" s="6">
        <v>0.0</v>
      </c>
      <c r="I56" s="6">
        <v>0.0</v>
      </c>
      <c r="J56" s="6">
        <v>0.0</v>
      </c>
      <c r="K56" s="6">
        <v>0.0</v>
      </c>
      <c r="L56" s="6">
        <v>0.0</v>
      </c>
      <c r="M56" s="6">
        <v>0.0</v>
      </c>
    </row>
    <row r="57" ht="15.75" customHeight="1"/>
    <row r="58" ht="15.75" customHeight="1">
      <c r="B58" s="8" t="s">
        <v>43</v>
      </c>
      <c r="C58" s="9">
        <f t="shared" ref="C58:M58" si="12">+C54/(C55+C56)</f>
        <v>0.1302083333</v>
      </c>
      <c r="D58" s="9">
        <f t="shared" si="12"/>
        <v>0.1510444877</v>
      </c>
      <c r="E58" s="9">
        <f t="shared" si="12"/>
        <v>0.1407627687</v>
      </c>
      <c r="F58" s="9">
        <f t="shared" si="12"/>
        <v>0.1622760426</v>
      </c>
      <c r="G58" s="9" t="str">
        <f t="shared" si="12"/>
        <v>#DIV/0!</v>
      </c>
      <c r="H58" s="9" t="str">
        <f t="shared" si="12"/>
        <v>#DIV/0!</v>
      </c>
      <c r="I58" s="9" t="str">
        <f t="shared" si="12"/>
        <v>#DIV/0!</v>
      </c>
      <c r="J58" s="9" t="str">
        <f t="shared" si="12"/>
        <v>#DIV/0!</v>
      </c>
      <c r="K58" s="9" t="str">
        <f t="shared" si="12"/>
        <v>#DIV/0!</v>
      </c>
      <c r="L58" s="9" t="str">
        <f t="shared" si="12"/>
        <v>#DIV/0!</v>
      </c>
      <c r="M58" s="9" t="str">
        <f t="shared" si="12"/>
        <v>#DIV/0!</v>
      </c>
    </row>
    <row r="59" ht="15.75" customHeight="1"/>
    <row r="60" ht="15.75" customHeight="1"/>
    <row r="61" ht="15.75" customHeight="1">
      <c r="A61" s="10" t="s">
        <v>23</v>
      </c>
    </row>
    <row r="62" ht="15.75" customHeight="1">
      <c r="A62" s="11" t="s">
        <v>44</v>
      </c>
    </row>
    <row r="63" ht="15.75" customHeight="1"/>
    <row r="64" ht="15.0" customHeight="1">
      <c r="A64" s="14" t="s">
        <v>45</v>
      </c>
      <c r="B64" s="3" t="s">
        <v>23</v>
      </c>
      <c r="C64" s="4">
        <f t="shared" ref="C64:J64" si="13">C19</f>
        <v>40000</v>
      </c>
      <c r="D64" s="4">
        <f t="shared" si="13"/>
        <v>59399</v>
      </c>
      <c r="E64" s="4">
        <f t="shared" si="13"/>
        <v>64896</v>
      </c>
      <c r="F64" s="4">
        <f t="shared" si="13"/>
        <v>89310</v>
      </c>
      <c r="G64" s="4">
        <f t="shared" si="13"/>
        <v>137922</v>
      </c>
      <c r="H64" s="4">
        <f t="shared" si="13"/>
        <v>111646</v>
      </c>
      <c r="I64" s="4">
        <f t="shared" si="13"/>
        <v>129540</v>
      </c>
      <c r="J64" s="4">
        <f t="shared" si="13"/>
        <v>76127</v>
      </c>
      <c r="K64" s="6">
        <v>0.0</v>
      </c>
      <c r="L64" s="6">
        <v>0.0</v>
      </c>
      <c r="M64" s="6">
        <v>0.0</v>
      </c>
    </row>
    <row r="65" ht="15.0" customHeight="1">
      <c r="A65" s="7" t="s">
        <v>46</v>
      </c>
      <c r="B65" s="3" t="s">
        <v>47</v>
      </c>
      <c r="C65" s="17">
        <v>20000.0</v>
      </c>
      <c r="D65" s="17">
        <v>22000.0</v>
      </c>
      <c r="E65" s="17">
        <v>22000.0</v>
      </c>
      <c r="F65" s="17">
        <v>22000.0</v>
      </c>
      <c r="G65" s="18">
        <v>0.0</v>
      </c>
      <c r="H65" s="18">
        <v>0.0</v>
      </c>
      <c r="I65" s="18">
        <v>0.0</v>
      </c>
      <c r="J65" s="18">
        <v>0.0</v>
      </c>
      <c r="K65" s="18">
        <v>0.0</v>
      </c>
      <c r="L65" s="18">
        <v>0.0</v>
      </c>
      <c r="M65" s="18">
        <v>0.0</v>
      </c>
    </row>
    <row r="66" ht="15.75" customHeight="1"/>
    <row r="67" ht="15.75" customHeight="1">
      <c r="B67" s="8" t="s">
        <v>48</v>
      </c>
      <c r="C67" s="9">
        <f t="shared" ref="C67:M67" si="14">+C64/C65</f>
        <v>2</v>
      </c>
      <c r="D67" s="9">
        <f t="shared" si="14"/>
        <v>2.699954545</v>
      </c>
      <c r="E67" s="9">
        <f t="shared" si="14"/>
        <v>2.949818182</v>
      </c>
      <c r="F67" s="9">
        <f t="shared" si="14"/>
        <v>4.059545455</v>
      </c>
      <c r="G67" s="9" t="str">
        <f t="shared" si="14"/>
        <v>#DIV/0!</v>
      </c>
      <c r="H67" s="9" t="str">
        <f t="shared" si="14"/>
        <v>#DIV/0!</v>
      </c>
      <c r="I67" s="9" t="str">
        <f t="shared" si="14"/>
        <v>#DIV/0!</v>
      </c>
      <c r="J67" s="9" t="str">
        <f t="shared" si="14"/>
        <v>#DIV/0!</v>
      </c>
      <c r="K67" s="9" t="str">
        <f t="shared" si="14"/>
        <v>#DIV/0!</v>
      </c>
      <c r="L67" s="9" t="str">
        <f t="shared" si="14"/>
        <v>#DIV/0!</v>
      </c>
      <c r="M67" s="9" t="str">
        <f t="shared" si="14"/>
        <v>#DIV/0!</v>
      </c>
    </row>
    <row r="68" ht="15.75" customHeight="1"/>
    <row r="69" ht="15.75" customHeight="1"/>
    <row r="70" ht="15.75" customHeight="1">
      <c r="A70" s="10" t="s">
        <v>23</v>
      </c>
    </row>
    <row r="71" ht="15.75" customHeight="1">
      <c r="A71" s="11" t="s">
        <v>47</v>
      </c>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56:A60"/>
    <mergeCell ref="A65:A69"/>
    <mergeCell ref="A3:A6"/>
    <mergeCell ref="A11:A15"/>
    <mergeCell ref="A20:A22"/>
    <mergeCell ref="A27:A33"/>
    <mergeCell ref="A38:A41"/>
    <mergeCell ref="A46:A50"/>
    <mergeCell ref="A54:A55"/>
  </mergeCells>
  <printOptions/>
  <pageMargins bottom="0.75" footer="0.0" header="0.0" left="0.7" right="0.7" top="0.75"/>
  <pageSetup orientation="portrait"/>
  <headerFooter>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2" width="45.71"/>
    <col customWidth="1" min="3" max="10" width="12.29"/>
    <col customWidth="1" min="11" max="11" width="11.86"/>
    <col customWidth="1" min="12" max="12" width="11.29"/>
    <col customWidth="1" min="13" max="13" width="12.29"/>
    <col customWidth="1" min="14" max="26" width="8.71"/>
  </cols>
  <sheetData>
    <row r="1">
      <c r="C1" s="1" t="s">
        <v>0</v>
      </c>
      <c r="D1" s="1" t="s">
        <v>1</v>
      </c>
      <c r="E1" s="1" t="s">
        <v>2</v>
      </c>
      <c r="F1" s="1" t="s">
        <v>3</v>
      </c>
      <c r="G1" s="1" t="s">
        <v>4</v>
      </c>
      <c r="H1" s="1" t="s">
        <v>5</v>
      </c>
      <c r="I1" s="1" t="s">
        <v>6</v>
      </c>
      <c r="J1" s="1" t="s">
        <v>7</v>
      </c>
      <c r="K1" s="1" t="s">
        <v>8</v>
      </c>
      <c r="L1" s="1" t="s">
        <v>9</v>
      </c>
      <c r="M1" s="1" t="s">
        <v>10</v>
      </c>
    </row>
    <row r="2" ht="15.0" customHeight="1">
      <c r="A2" s="2" t="s">
        <v>49</v>
      </c>
      <c r="B2" s="3" t="s">
        <v>50</v>
      </c>
      <c r="C2" s="15">
        <v>97778.0</v>
      </c>
      <c r="D2" s="15">
        <v>169716.0</v>
      </c>
      <c r="E2" s="15">
        <v>235365.0</v>
      </c>
      <c r="F2" s="15">
        <v>209784.0</v>
      </c>
      <c r="G2" s="4">
        <v>229751.0</v>
      </c>
      <c r="H2" s="4">
        <v>254425.0</v>
      </c>
      <c r="I2" s="4">
        <v>356597.0</v>
      </c>
      <c r="J2" s="4">
        <v>359546.0</v>
      </c>
      <c r="K2" s="4">
        <v>273549.0</v>
      </c>
      <c r="L2" s="4">
        <v>441966.0</v>
      </c>
      <c r="M2" s="4">
        <v>412535.0</v>
      </c>
    </row>
    <row r="3" ht="15.0" customHeight="1">
      <c r="A3" s="7" t="s">
        <v>51</v>
      </c>
      <c r="B3" s="3" t="s">
        <v>52</v>
      </c>
      <c r="C3" s="15">
        <v>35288.0</v>
      </c>
      <c r="D3" s="15">
        <v>50185.0</v>
      </c>
      <c r="E3" s="15">
        <v>38472.0</v>
      </c>
      <c r="F3" s="15">
        <v>41598.0</v>
      </c>
      <c r="G3" s="4">
        <v>37947.0</v>
      </c>
      <c r="H3" s="4">
        <v>63531.0</v>
      </c>
      <c r="I3" s="4">
        <v>92116.0</v>
      </c>
      <c r="J3" s="4">
        <v>48176.0</v>
      </c>
      <c r="K3" s="4">
        <v>55638.0</v>
      </c>
      <c r="L3" s="4">
        <v>86495.0</v>
      </c>
      <c r="M3" s="4">
        <v>89960.0</v>
      </c>
    </row>
    <row r="5">
      <c r="B5" s="8" t="s">
        <v>53</v>
      </c>
      <c r="C5" s="9">
        <f t="shared" ref="C5:M5" si="1">+C2/C3</f>
        <v>2.770856949</v>
      </c>
      <c r="D5" s="9">
        <f t="shared" si="1"/>
        <v>3.381807313</v>
      </c>
      <c r="E5" s="9">
        <f t="shared" si="1"/>
        <v>6.117825951</v>
      </c>
      <c r="F5" s="9">
        <f t="shared" si="1"/>
        <v>5.043127073</v>
      </c>
      <c r="G5" s="9">
        <f t="shared" si="1"/>
        <v>6.054523414</v>
      </c>
      <c r="H5" s="9">
        <f t="shared" si="1"/>
        <v>4.004737845</v>
      </c>
      <c r="I5" s="9">
        <f t="shared" si="1"/>
        <v>3.871173303</v>
      </c>
      <c r="J5" s="9">
        <f t="shared" si="1"/>
        <v>7.463176685</v>
      </c>
      <c r="K5" s="9">
        <f t="shared" si="1"/>
        <v>4.916585787</v>
      </c>
      <c r="L5" s="9">
        <f t="shared" si="1"/>
        <v>5.109728886</v>
      </c>
      <c r="M5" s="9">
        <f t="shared" si="1"/>
        <v>4.585760338</v>
      </c>
    </row>
    <row r="8">
      <c r="A8" s="10" t="s">
        <v>50</v>
      </c>
    </row>
    <row r="9">
      <c r="A9" s="11" t="s">
        <v>52</v>
      </c>
    </row>
    <row r="11" ht="15.0" customHeight="1">
      <c r="A11" s="14" t="s">
        <v>54</v>
      </c>
      <c r="B11" s="3" t="s">
        <v>50</v>
      </c>
      <c r="C11" s="6">
        <f t="shared" ref="C11:M11" si="2">+C2</f>
        <v>97778</v>
      </c>
      <c r="D11" s="6">
        <f t="shared" si="2"/>
        <v>169716</v>
      </c>
      <c r="E11" s="6">
        <f t="shared" si="2"/>
        <v>235365</v>
      </c>
      <c r="F11" s="6">
        <f t="shared" si="2"/>
        <v>209784</v>
      </c>
      <c r="G11" s="6">
        <f t="shared" si="2"/>
        <v>229751</v>
      </c>
      <c r="H11" s="6">
        <f t="shared" si="2"/>
        <v>254425</v>
      </c>
      <c r="I11" s="6">
        <f t="shared" si="2"/>
        <v>356597</v>
      </c>
      <c r="J11" s="6">
        <f t="shared" si="2"/>
        <v>359546</v>
      </c>
      <c r="K11" s="6">
        <f t="shared" si="2"/>
        <v>273549</v>
      </c>
      <c r="L11" s="6">
        <f t="shared" si="2"/>
        <v>441966</v>
      </c>
      <c r="M11" s="6">
        <f t="shared" si="2"/>
        <v>412535</v>
      </c>
    </row>
    <row r="12" ht="15.0" customHeight="1">
      <c r="A12" s="7" t="s">
        <v>55</v>
      </c>
      <c r="B12" s="3" t="s">
        <v>52</v>
      </c>
      <c r="C12" s="6">
        <f t="shared" ref="C12:M12" si="3">+C3</f>
        <v>35288</v>
      </c>
      <c r="D12" s="6">
        <f t="shared" si="3"/>
        <v>50185</v>
      </c>
      <c r="E12" s="6">
        <f t="shared" si="3"/>
        <v>38472</v>
      </c>
      <c r="F12" s="6">
        <f t="shared" si="3"/>
        <v>41598</v>
      </c>
      <c r="G12" s="6">
        <f t="shared" si="3"/>
        <v>37947</v>
      </c>
      <c r="H12" s="6">
        <f t="shared" si="3"/>
        <v>63531</v>
      </c>
      <c r="I12" s="6">
        <f t="shared" si="3"/>
        <v>92116</v>
      </c>
      <c r="J12" s="6">
        <f t="shared" si="3"/>
        <v>48176</v>
      </c>
      <c r="K12" s="6">
        <f t="shared" si="3"/>
        <v>55638</v>
      </c>
      <c r="L12" s="6">
        <f t="shared" si="3"/>
        <v>86495</v>
      </c>
      <c r="M12" s="6">
        <f t="shared" si="3"/>
        <v>89960</v>
      </c>
    </row>
    <row r="14">
      <c r="B14" s="8" t="s">
        <v>56</v>
      </c>
      <c r="C14" s="19">
        <f t="shared" ref="C14:M14" si="4">+C11-C12</f>
        <v>62490</v>
      </c>
      <c r="D14" s="19">
        <f t="shared" si="4"/>
        <v>119531</v>
      </c>
      <c r="E14" s="19">
        <f t="shared" si="4"/>
        <v>196893</v>
      </c>
      <c r="F14" s="19">
        <f t="shared" si="4"/>
        <v>168186</v>
      </c>
      <c r="G14" s="19">
        <f t="shared" si="4"/>
        <v>191804</v>
      </c>
      <c r="H14" s="19">
        <f t="shared" si="4"/>
        <v>190894</v>
      </c>
      <c r="I14" s="19">
        <f t="shared" si="4"/>
        <v>264481</v>
      </c>
      <c r="J14" s="19">
        <f t="shared" si="4"/>
        <v>311370</v>
      </c>
      <c r="K14" s="19">
        <f t="shared" si="4"/>
        <v>217911</v>
      </c>
      <c r="L14" s="19">
        <f t="shared" si="4"/>
        <v>355471</v>
      </c>
      <c r="M14" s="19">
        <f t="shared" si="4"/>
        <v>322575</v>
      </c>
    </row>
    <row r="20">
      <c r="A20" s="11" t="s">
        <v>57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A7"/>
    <mergeCell ref="A12:A19"/>
  </mergeCells>
  <printOptions/>
  <pageMargins bottom="0.75" footer="0.0" header="0.0" left="0.7" right="0.7" top="0.75"/>
  <pageSetup orientation="portrait"/>
  <headerFooter>
    <oddHead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2" width="45.71"/>
    <col customWidth="1" min="3" max="26" width="8.71"/>
  </cols>
  <sheetData>
    <row r="1">
      <c r="C1" s="1" t="s">
        <v>0</v>
      </c>
      <c r="D1" s="1" t="s">
        <v>1</v>
      </c>
      <c r="E1" s="1" t="s">
        <v>2</v>
      </c>
      <c r="F1" s="1" t="s">
        <v>3</v>
      </c>
      <c r="G1" s="1" t="s">
        <v>4</v>
      </c>
      <c r="H1" s="1" t="s">
        <v>5</v>
      </c>
      <c r="I1" s="1" t="s">
        <v>6</v>
      </c>
      <c r="J1" s="1" t="s">
        <v>7</v>
      </c>
      <c r="K1" s="1" t="s">
        <v>8</v>
      </c>
      <c r="L1" s="1" t="s">
        <v>9</v>
      </c>
      <c r="M1" s="1" t="s">
        <v>10</v>
      </c>
    </row>
    <row r="2" ht="15.0" customHeight="1">
      <c r="A2" s="14" t="s">
        <v>58</v>
      </c>
      <c r="B2" s="3" t="s">
        <v>59</v>
      </c>
      <c r="C2" s="15">
        <v>132488.0</v>
      </c>
      <c r="D2" s="15">
        <v>119501.0</v>
      </c>
      <c r="E2" s="15">
        <v>110672.0</v>
      </c>
      <c r="F2" s="6">
        <v>0.0</v>
      </c>
      <c r="G2" s="6">
        <v>0.0</v>
      </c>
      <c r="H2" s="6">
        <v>0.0</v>
      </c>
      <c r="I2" s="6">
        <v>0.0</v>
      </c>
      <c r="J2" s="6">
        <v>0.0</v>
      </c>
      <c r="K2" s="6">
        <v>0.0</v>
      </c>
      <c r="L2" s="6">
        <v>0.0</v>
      </c>
      <c r="M2" s="6">
        <v>0.0</v>
      </c>
    </row>
    <row r="3" ht="15.0" customHeight="1">
      <c r="A3" s="7" t="s">
        <v>60</v>
      </c>
      <c r="B3" s="3" t="s">
        <v>30</v>
      </c>
      <c r="C3" s="20">
        <v>342488.0</v>
      </c>
      <c r="D3" s="15">
        <v>443440.0</v>
      </c>
      <c r="E3" s="15">
        <v>499503.0</v>
      </c>
      <c r="F3" s="6">
        <v>0.0</v>
      </c>
      <c r="G3" s="6">
        <v>0.0</v>
      </c>
      <c r="H3" s="6">
        <v>0.0</v>
      </c>
      <c r="I3" s="6">
        <v>0.0</v>
      </c>
      <c r="J3" s="6">
        <v>0.0</v>
      </c>
      <c r="K3" s="6">
        <v>0.0</v>
      </c>
      <c r="L3" s="6">
        <v>0.0</v>
      </c>
      <c r="M3" s="6">
        <v>0.0</v>
      </c>
    </row>
    <row r="5">
      <c r="B5" s="8" t="s">
        <v>61</v>
      </c>
      <c r="C5" s="21">
        <f>+C2/C3</f>
        <v>0.3868398309</v>
      </c>
      <c r="D5" s="21">
        <f>D2/D3</f>
        <v>0.269486289</v>
      </c>
      <c r="E5" s="21">
        <f t="shared" ref="E5:M5" si="1">+E2/E3</f>
        <v>0.2215642348</v>
      </c>
      <c r="F5" s="21" t="str">
        <f t="shared" si="1"/>
        <v>#DIV/0!</v>
      </c>
      <c r="G5" s="21" t="str">
        <f t="shared" si="1"/>
        <v>#DIV/0!</v>
      </c>
      <c r="H5" s="21" t="str">
        <f t="shared" si="1"/>
        <v>#DIV/0!</v>
      </c>
      <c r="I5" s="21" t="str">
        <f t="shared" si="1"/>
        <v>#DIV/0!</v>
      </c>
      <c r="J5" s="21" t="str">
        <f t="shared" si="1"/>
        <v>#DIV/0!</v>
      </c>
      <c r="K5" s="21" t="str">
        <f t="shared" si="1"/>
        <v>#DIV/0!</v>
      </c>
      <c r="L5" s="21" t="str">
        <f t="shared" si="1"/>
        <v>#DIV/0!</v>
      </c>
      <c r="M5" s="21" t="str">
        <f t="shared" si="1"/>
        <v>#DIV/0!</v>
      </c>
    </row>
    <row r="9">
      <c r="A9" s="10" t="s">
        <v>62</v>
      </c>
    </row>
    <row r="10">
      <c r="A10" s="11" t="s">
        <v>30</v>
      </c>
    </row>
    <row r="12" ht="15.0" customHeight="1">
      <c r="A12" s="14" t="s">
        <v>63</v>
      </c>
      <c r="B12" s="3" t="s">
        <v>64</v>
      </c>
      <c r="C12" s="15">
        <v>97200.0</v>
      </c>
      <c r="D12" s="15">
        <v>69316.0</v>
      </c>
      <c r="E12" s="15">
        <v>72200.0</v>
      </c>
      <c r="F12" s="4">
        <v>61600.0</v>
      </c>
      <c r="G12" s="4">
        <v>75500.0</v>
      </c>
      <c r="H12" s="4">
        <v>147500.0</v>
      </c>
      <c r="I12" s="4">
        <v>127500.0</v>
      </c>
      <c r="J12" s="4">
        <v>134000.0</v>
      </c>
      <c r="K12" s="4">
        <v>108000.0</v>
      </c>
      <c r="L12" s="4">
        <v>215000.0</v>
      </c>
      <c r="M12" s="4">
        <v>180000.0</v>
      </c>
    </row>
    <row r="13" ht="15.0" customHeight="1">
      <c r="A13" s="7" t="s">
        <v>65</v>
      </c>
      <c r="B13" s="3" t="s">
        <v>38</v>
      </c>
      <c r="C13" s="15">
        <v>210000.0</v>
      </c>
      <c r="D13" s="15">
        <v>323939.0</v>
      </c>
      <c r="E13" s="15">
        <v>388831.0</v>
      </c>
      <c r="F13" s="4">
        <v>445138.0</v>
      </c>
      <c r="G13" s="4">
        <v>583061.0</v>
      </c>
      <c r="H13" s="4">
        <v>639675.0</v>
      </c>
      <c r="I13" s="4">
        <v>765283.0</v>
      </c>
      <c r="J13" s="4">
        <v>720748.0</v>
      </c>
      <c r="K13" s="4">
        <v>662349.0</v>
      </c>
      <c r="L13" s="4">
        <v>797072.0</v>
      </c>
      <c r="M13" s="4">
        <v>844879.0</v>
      </c>
    </row>
    <row r="15">
      <c r="B15" s="8" t="s">
        <v>66</v>
      </c>
      <c r="C15" s="21">
        <f t="shared" ref="C15:M15" si="2">+C12/(C12+C13)</f>
        <v>0.31640625</v>
      </c>
      <c r="D15" s="21">
        <f t="shared" si="2"/>
        <v>0.1762622217</v>
      </c>
      <c r="E15" s="21">
        <f t="shared" si="2"/>
        <v>0.1566055211</v>
      </c>
      <c r="F15" s="21">
        <f t="shared" si="2"/>
        <v>0.1215618327</v>
      </c>
      <c r="G15" s="21">
        <f t="shared" si="2"/>
        <v>0.1146438978</v>
      </c>
      <c r="H15" s="21">
        <f t="shared" si="2"/>
        <v>0.1873789183</v>
      </c>
      <c r="I15" s="21">
        <f t="shared" si="2"/>
        <v>0.1428118591</v>
      </c>
      <c r="J15" s="21">
        <f t="shared" si="2"/>
        <v>0.1567713525</v>
      </c>
      <c r="K15" s="21">
        <f t="shared" si="2"/>
        <v>0.1401961968</v>
      </c>
      <c r="L15" s="21">
        <f t="shared" si="2"/>
        <v>0.2124354789</v>
      </c>
      <c r="M15" s="21">
        <f t="shared" si="2"/>
        <v>0.1756304891</v>
      </c>
    </row>
    <row r="21" ht="15.75" customHeight="1"/>
    <row r="22" ht="15.75" customHeight="1"/>
    <row r="23" ht="15.75" customHeight="1"/>
    <row r="24" ht="15.75" customHeight="1"/>
    <row r="25" ht="15.75" customHeight="1"/>
    <row r="26" ht="15.75" customHeight="1"/>
    <row r="27" ht="15.75" customHeight="1">
      <c r="A27" s="10" t="s">
        <v>67</v>
      </c>
    </row>
    <row r="28" ht="15.75" customHeight="1">
      <c r="A28" s="11" t="s">
        <v>68</v>
      </c>
    </row>
    <row r="29" ht="15.75" customHeight="1">
      <c r="A29" s="2"/>
    </row>
    <row r="30" ht="15.0" customHeight="1">
      <c r="A30" s="14" t="s">
        <v>69</v>
      </c>
      <c r="B30" s="3" t="s">
        <v>59</v>
      </c>
      <c r="C30" s="15">
        <v>132488.0</v>
      </c>
      <c r="D30" s="15">
        <v>119501.0</v>
      </c>
      <c r="E30" s="15">
        <v>110672.0</v>
      </c>
      <c r="F30" s="6">
        <v>0.0</v>
      </c>
      <c r="G30" s="6">
        <v>0.0</v>
      </c>
      <c r="H30" s="6">
        <v>0.0</v>
      </c>
      <c r="I30" s="6">
        <v>0.0</v>
      </c>
      <c r="J30" s="6">
        <v>0.0</v>
      </c>
      <c r="K30" s="6">
        <v>0.0</v>
      </c>
      <c r="L30" s="6">
        <v>0.0</v>
      </c>
      <c r="M30" s="6">
        <v>0.0</v>
      </c>
    </row>
    <row r="31" ht="15.0" customHeight="1">
      <c r="A31" s="7" t="s">
        <v>70</v>
      </c>
      <c r="B31" s="3" t="s">
        <v>38</v>
      </c>
      <c r="C31" s="15">
        <v>210000.0</v>
      </c>
      <c r="D31" s="15">
        <v>323939.0</v>
      </c>
      <c r="E31" s="15">
        <v>388831.0</v>
      </c>
      <c r="F31" s="6">
        <v>0.0</v>
      </c>
      <c r="G31" s="6">
        <v>0.0</v>
      </c>
      <c r="H31" s="6">
        <v>0.0</v>
      </c>
      <c r="I31" s="6">
        <v>0.0</v>
      </c>
      <c r="J31" s="6">
        <v>0.0</v>
      </c>
      <c r="K31" s="6">
        <v>0.0</v>
      </c>
      <c r="L31" s="6">
        <v>0.0</v>
      </c>
      <c r="M31" s="6">
        <v>0.0</v>
      </c>
    </row>
    <row r="32" ht="15.75" customHeight="1"/>
    <row r="33" ht="15.75" customHeight="1">
      <c r="B33" s="8" t="s">
        <v>71</v>
      </c>
      <c r="C33" s="21">
        <f t="shared" ref="C33:M33" si="3">+C30/C31</f>
        <v>0.6308952381</v>
      </c>
      <c r="D33" s="21">
        <f t="shared" si="3"/>
        <v>0.3688997003</v>
      </c>
      <c r="E33" s="21">
        <f t="shared" si="3"/>
        <v>0.2846275117</v>
      </c>
      <c r="F33" s="21" t="str">
        <f t="shared" si="3"/>
        <v>#DIV/0!</v>
      </c>
      <c r="G33" s="21" t="str">
        <f t="shared" si="3"/>
        <v>#DIV/0!</v>
      </c>
      <c r="H33" s="21" t="str">
        <f t="shared" si="3"/>
        <v>#DIV/0!</v>
      </c>
      <c r="I33" s="21" t="str">
        <f t="shared" si="3"/>
        <v>#DIV/0!</v>
      </c>
      <c r="J33" s="21" t="str">
        <f t="shared" si="3"/>
        <v>#DIV/0!</v>
      </c>
      <c r="K33" s="21" t="str">
        <f t="shared" si="3"/>
        <v>#DIV/0!</v>
      </c>
      <c r="L33" s="21" t="str">
        <f t="shared" si="3"/>
        <v>#DIV/0!</v>
      </c>
      <c r="M33" s="21" t="str">
        <f t="shared" si="3"/>
        <v>#DIV/0!</v>
      </c>
    </row>
    <row r="34" ht="15.75" customHeight="1"/>
    <row r="35" ht="15.75" customHeight="1"/>
    <row r="36" ht="15.75" customHeight="1"/>
    <row r="37" ht="15.75" customHeight="1"/>
    <row r="38" ht="15.75" customHeight="1"/>
    <row r="39" ht="15.75" customHeight="1"/>
    <row r="40" ht="15.75" customHeight="1">
      <c r="A40" s="10" t="s">
        <v>62</v>
      </c>
    </row>
    <row r="41" ht="15.75" customHeight="1">
      <c r="A41" s="11" t="s">
        <v>38</v>
      </c>
    </row>
    <row r="42" ht="15.75" customHeight="1"/>
    <row r="43" ht="15.0" customHeight="1">
      <c r="A43" s="14" t="s">
        <v>72</v>
      </c>
      <c r="B43" s="3" t="s">
        <v>64</v>
      </c>
      <c r="C43" s="15">
        <v>97200.0</v>
      </c>
      <c r="D43" s="15">
        <v>69316.0</v>
      </c>
      <c r="E43" s="15">
        <v>72200.0</v>
      </c>
      <c r="F43" s="6">
        <v>0.0</v>
      </c>
      <c r="G43" s="6">
        <v>0.0</v>
      </c>
      <c r="H43" s="6">
        <v>0.0</v>
      </c>
      <c r="I43" s="6">
        <v>0.0</v>
      </c>
      <c r="J43" s="6">
        <v>0.0</v>
      </c>
      <c r="K43" s="6">
        <v>0.0</v>
      </c>
      <c r="L43" s="6">
        <v>0.0</v>
      </c>
      <c r="M43" s="6">
        <v>0.0</v>
      </c>
    </row>
    <row r="44" ht="15.0" customHeight="1">
      <c r="A44" s="7" t="s">
        <v>73</v>
      </c>
      <c r="B44" s="3" t="s">
        <v>38</v>
      </c>
      <c r="C44" s="15">
        <v>210000.0</v>
      </c>
      <c r="D44" s="15">
        <v>323939.0</v>
      </c>
      <c r="E44" s="15">
        <v>388831.0</v>
      </c>
      <c r="F44" s="6">
        <v>0.0</v>
      </c>
      <c r="G44" s="6">
        <v>0.0</v>
      </c>
      <c r="H44" s="6">
        <v>0.0</v>
      </c>
      <c r="I44" s="6">
        <v>0.0</v>
      </c>
      <c r="J44" s="6">
        <v>0.0</v>
      </c>
      <c r="K44" s="6">
        <v>0.0</v>
      </c>
      <c r="L44" s="6">
        <v>0.0</v>
      </c>
      <c r="M44" s="6">
        <v>0.0</v>
      </c>
    </row>
    <row r="45" ht="15.75" customHeight="1"/>
    <row r="46" ht="15.0" customHeight="1">
      <c r="B46" s="8" t="s">
        <v>74</v>
      </c>
      <c r="C46" s="9">
        <f t="shared" ref="C46:M46" si="4">+C43/C44</f>
        <v>0.4628571429</v>
      </c>
      <c r="D46" s="9">
        <f t="shared" si="4"/>
        <v>0.2139785577</v>
      </c>
      <c r="E46" s="9">
        <f t="shared" si="4"/>
        <v>0.1856847834</v>
      </c>
      <c r="F46" s="9" t="str">
        <f t="shared" si="4"/>
        <v>#DIV/0!</v>
      </c>
      <c r="G46" s="9" t="str">
        <f t="shared" si="4"/>
        <v>#DIV/0!</v>
      </c>
      <c r="H46" s="9" t="str">
        <f t="shared" si="4"/>
        <v>#DIV/0!</v>
      </c>
      <c r="I46" s="9" t="str">
        <f t="shared" si="4"/>
        <v>#DIV/0!</v>
      </c>
      <c r="J46" s="9" t="str">
        <f t="shared" si="4"/>
        <v>#DIV/0!</v>
      </c>
      <c r="K46" s="9" t="str">
        <f t="shared" si="4"/>
        <v>#DIV/0!</v>
      </c>
      <c r="L46" s="9" t="str">
        <f t="shared" si="4"/>
        <v>#DIV/0!</v>
      </c>
      <c r="M46" s="9" t="str">
        <f t="shared" si="4"/>
        <v>#DIV/0!</v>
      </c>
    </row>
    <row r="47" ht="15.75" customHeight="1"/>
    <row r="48" ht="15.75" customHeight="1"/>
    <row r="49" ht="15.75" customHeight="1">
      <c r="A49" s="10" t="s">
        <v>67</v>
      </c>
    </row>
    <row r="50" ht="15.75" customHeight="1">
      <c r="A50" s="11" t="s">
        <v>38</v>
      </c>
    </row>
    <row r="51" ht="15.75" customHeight="1"/>
    <row r="52" ht="15.0" customHeight="1">
      <c r="A52" s="14" t="s">
        <v>75</v>
      </c>
      <c r="B52" s="3" t="s">
        <v>76</v>
      </c>
      <c r="C52" s="6">
        <v>0.0</v>
      </c>
      <c r="D52" s="6">
        <v>0.0</v>
      </c>
      <c r="E52" s="6">
        <v>0.0</v>
      </c>
      <c r="F52" s="6">
        <v>0.0</v>
      </c>
      <c r="G52" s="6">
        <v>0.0</v>
      </c>
      <c r="H52" s="6">
        <v>0.0</v>
      </c>
      <c r="I52" s="6">
        <v>0.0</v>
      </c>
      <c r="J52" s="6">
        <v>0.0</v>
      </c>
      <c r="K52" s="6">
        <v>0.0</v>
      </c>
      <c r="L52" s="6">
        <v>0.0</v>
      </c>
      <c r="M52" s="6">
        <v>0.0</v>
      </c>
    </row>
    <row r="53" ht="15.0" customHeight="1">
      <c r="A53" s="7" t="s">
        <v>77</v>
      </c>
      <c r="B53" s="3" t="s">
        <v>78</v>
      </c>
      <c r="C53" s="6">
        <v>0.0</v>
      </c>
      <c r="D53" s="6">
        <v>0.0</v>
      </c>
      <c r="E53" s="6">
        <v>0.0</v>
      </c>
      <c r="F53" s="6">
        <v>0.0</v>
      </c>
      <c r="G53" s="6">
        <v>0.0</v>
      </c>
      <c r="H53" s="6">
        <v>0.0</v>
      </c>
      <c r="I53" s="6">
        <v>0.0</v>
      </c>
      <c r="J53" s="6">
        <v>0.0</v>
      </c>
      <c r="K53" s="6">
        <v>0.0</v>
      </c>
      <c r="L53" s="6">
        <v>0.0</v>
      </c>
      <c r="M53" s="6">
        <v>0.0</v>
      </c>
    </row>
    <row r="54" ht="15.75" customHeight="1"/>
    <row r="55" ht="15.0" customHeight="1">
      <c r="B55" s="8" t="s">
        <v>79</v>
      </c>
      <c r="C55" s="9" t="str">
        <f t="shared" ref="C55:M55" si="5">+C52/C53</f>
        <v>#DIV/0!</v>
      </c>
      <c r="D55" s="9" t="str">
        <f t="shared" si="5"/>
        <v>#DIV/0!</v>
      </c>
      <c r="E55" s="9" t="str">
        <f t="shared" si="5"/>
        <v>#DIV/0!</v>
      </c>
      <c r="F55" s="9" t="str">
        <f t="shared" si="5"/>
        <v>#DIV/0!</v>
      </c>
      <c r="G55" s="9" t="str">
        <f t="shared" si="5"/>
        <v>#DIV/0!</v>
      </c>
      <c r="H55" s="9" t="str">
        <f t="shared" si="5"/>
        <v>#DIV/0!</v>
      </c>
      <c r="I55" s="9" t="str">
        <f t="shared" si="5"/>
        <v>#DIV/0!</v>
      </c>
      <c r="J55" s="9" t="str">
        <f t="shared" si="5"/>
        <v>#DIV/0!</v>
      </c>
      <c r="K55" s="9" t="str">
        <f t="shared" si="5"/>
        <v>#DIV/0!</v>
      </c>
      <c r="L55" s="9" t="str">
        <f t="shared" si="5"/>
        <v>#DIV/0!</v>
      </c>
      <c r="M55" s="9" t="str">
        <f t="shared" si="5"/>
        <v>#DIV/0!</v>
      </c>
    </row>
    <row r="56" ht="15.75" customHeight="1"/>
    <row r="57" ht="15.75" customHeight="1"/>
    <row r="58" ht="15.75" customHeight="1">
      <c r="A58" s="10" t="s">
        <v>76</v>
      </c>
    </row>
    <row r="59" ht="15.75" customHeight="1">
      <c r="A59" s="11" t="s">
        <v>78</v>
      </c>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3:A8"/>
    <mergeCell ref="A13:A26"/>
    <mergeCell ref="A31:A39"/>
    <mergeCell ref="A44:A48"/>
    <mergeCell ref="A53:A57"/>
  </mergeCells>
  <printOptions/>
  <pageMargins bottom="0.75" footer="0.0" header="0.0" left="0.7" right="0.7" top="0.75"/>
  <pageSetup orientation="portrait"/>
  <headerFooter>
    <oddHead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2" width="45.71"/>
    <col customWidth="1" min="3" max="3" width="11.57"/>
    <col customWidth="1" min="4" max="26" width="8.71"/>
  </cols>
  <sheetData>
    <row r="1">
      <c r="C1" s="1" t="s">
        <v>0</v>
      </c>
      <c r="D1" s="1" t="s">
        <v>1</v>
      </c>
      <c r="E1" s="1" t="s">
        <v>2</v>
      </c>
      <c r="F1" s="1" t="s">
        <v>3</v>
      </c>
      <c r="G1" s="1" t="s">
        <v>4</v>
      </c>
      <c r="H1" s="1" t="s">
        <v>5</v>
      </c>
      <c r="I1" s="1" t="s">
        <v>6</v>
      </c>
      <c r="J1" s="1" t="s">
        <v>7</v>
      </c>
      <c r="K1" s="1" t="s">
        <v>8</v>
      </c>
      <c r="L1" s="1" t="s">
        <v>9</v>
      </c>
      <c r="M1" s="1" t="s">
        <v>10</v>
      </c>
    </row>
    <row r="2" ht="15.0" customHeight="1">
      <c r="A2" s="14" t="s">
        <v>80</v>
      </c>
      <c r="B2" s="3" t="s">
        <v>81</v>
      </c>
      <c r="C2" s="15">
        <v>6121.0</v>
      </c>
      <c r="D2" s="15">
        <v>69462.0</v>
      </c>
      <c r="E2" s="15">
        <v>69497.0</v>
      </c>
      <c r="F2" s="4">
        <v>57476.0</v>
      </c>
      <c r="G2" s="4">
        <v>56834.0</v>
      </c>
      <c r="H2" s="4">
        <v>131162.0</v>
      </c>
      <c r="I2" s="4">
        <v>216193.0</v>
      </c>
      <c r="J2" s="4">
        <v>152784.0</v>
      </c>
      <c r="K2" s="4">
        <v>60956.0</v>
      </c>
      <c r="L2" s="4">
        <v>66032.0</v>
      </c>
      <c r="M2" s="4">
        <v>85035.0</v>
      </c>
    </row>
    <row r="3" ht="15.0" customHeight="1">
      <c r="A3" s="7" t="s">
        <v>82</v>
      </c>
      <c r="B3" s="3" t="s">
        <v>14</v>
      </c>
      <c r="C3" s="5">
        <f>'Profitability Ratios'!C3</f>
        <v>228053</v>
      </c>
      <c r="D3" s="5">
        <f>'Profitability Ratios'!D3</f>
        <v>278513</v>
      </c>
      <c r="E3" s="5">
        <f>'Profitability Ratios'!E3</f>
        <v>336820</v>
      </c>
      <c r="F3" s="5">
        <f>'Profitability Ratios'!F3</f>
        <v>347563</v>
      </c>
      <c r="G3" s="5">
        <f>'Profitability Ratios'!G3</f>
        <v>375698</v>
      </c>
      <c r="H3" s="4">
        <v>322757.0</v>
      </c>
      <c r="I3" s="4">
        <v>379622.0</v>
      </c>
      <c r="J3" s="4">
        <v>356516.0</v>
      </c>
      <c r="K3" s="4">
        <v>459105.0</v>
      </c>
      <c r="L3" s="4">
        <v>531553.0</v>
      </c>
      <c r="M3" s="4">
        <v>624277.0</v>
      </c>
    </row>
    <row r="4" ht="15.0" customHeight="1"/>
    <row r="5" ht="15.0" customHeight="1">
      <c r="B5" s="8" t="s">
        <v>83</v>
      </c>
      <c r="C5" s="9">
        <f t="shared" ref="C5:E5" si="1">+C2/(C3/365)</f>
        <v>9.796691997</v>
      </c>
      <c r="D5" s="9">
        <f t="shared" si="1"/>
        <v>91.03212417</v>
      </c>
      <c r="E5" s="9">
        <f t="shared" si="1"/>
        <v>75.31145716</v>
      </c>
      <c r="F5" s="9">
        <f>+F2/(D3/365)</f>
        <v>75.32409618</v>
      </c>
      <c r="G5" s="9">
        <f t="shared" ref="G5:M5" si="2">+G2/(G3/365)</f>
        <v>55.21565193</v>
      </c>
      <c r="H5" s="9">
        <f t="shared" si="2"/>
        <v>148.3287117</v>
      </c>
      <c r="I5" s="9">
        <f t="shared" si="2"/>
        <v>207.8658376</v>
      </c>
      <c r="J5" s="9">
        <f t="shared" si="2"/>
        <v>156.419796</v>
      </c>
      <c r="K5" s="9">
        <f t="shared" si="2"/>
        <v>48.46155019</v>
      </c>
      <c r="L5" s="9">
        <f t="shared" si="2"/>
        <v>45.34200729</v>
      </c>
      <c r="M5" s="9">
        <f t="shared" si="2"/>
        <v>49.71795373</v>
      </c>
    </row>
    <row r="6" ht="15.0" customHeight="1">
      <c r="A6" s="10" t="s">
        <v>81</v>
      </c>
    </row>
    <row r="7" ht="15.0" customHeight="1">
      <c r="A7" s="11" t="s">
        <v>84</v>
      </c>
    </row>
    <row r="8" ht="15.0" customHeight="1">
      <c r="A8" s="2"/>
    </row>
    <row r="9" ht="15.0" customHeight="1">
      <c r="A9" s="14" t="s">
        <v>85</v>
      </c>
      <c r="B9" s="3" t="s">
        <v>14</v>
      </c>
      <c r="C9" s="5">
        <f>'Profitability Ratios'!C3</f>
        <v>228053</v>
      </c>
      <c r="D9" s="5">
        <f>'Profitability Ratios'!D3</f>
        <v>278513</v>
      </c>
      <c r="E9" s="5">
        <f>'Profitability Ratios'!E3</f>
        <v>336820</v>
      </c>
      <c r="F9" s="5">
        <f>'Profitability Ratios'!F3</f>
        <v>347563</v>
      </c>
      <c r="G9" s="5">
        <f>'Profitability Ratios'!G3</f>
        <v>375698</v>
      </c>
      <c r="H9" s="6">
        <v>0.0</v>
      </c>
      <c r="I9" s="6">
        <v>0.0</v>
      </c>
      <c r="J9" s="6">
        <v>0.0</v>
      </c>
      <c r="K9" s="6">
        <v>0.0</v>
      </c>
      <c r="L9" s="6">
        <v>0.0</v>
      </c>
      <c r="M9" s="6">
        <v>0.0</v>
      </c>
    </row>
    <row r="10" ht="15.0" customHeight="1">
      <c r="A10" s="7" t="s">
        <v>86</v>
      </c>
      <c r="B10" s="3" t="s">
        <v>81</v>
      </c>
      <c r="C10" s="15">
        <f t="shared" ref="C10:G10" si="3">C2</f>
        <v>6121</v>
      </c>
      <c r="D10" s="15">
        <f t="shared" si="3"/>
        <v>69462</v>
      </c>
      <c r="E10" s="15">
        <f t="shared" si="3"/>
        <v>69497</v>
      </c>
      <c r="F10" s="15">
        <f t="shared" si="3"/>
        <v>57476</v>
      </c>
      <c r="G10" s="15">
        <f t="shared" si="3"/>
        <v>56834</v>
      </c>
      <c r="H10" s="6">
        <v>0.0</v>
      </c>
      <c r="I10" s="6">
        <v>0.0</v>
      </c>
      <c r="J10" s="6">
        <v>0.0</v>
      </c>
      <c r="K10" s="6">
        <v>0.0</v>
      </c>
      <c r="L10" s="6">
        <v>0.0</v>
      </c>
      <c r="M10" s="6">
        <v>0.0</v>
      </c>
    </row>
    <row r="11" ht="15.0" customHeight="1"/>
    <row r="12" ht="15.0" customHeight="1">
      <c r="B12" s="8" t="s">
        <v>85</v>
      </c>
      <c r="C12" s="21">
        <f t="shared" ref="C12:M12" si="4">+C9/C10</f>
        <v>37.25747427</v>
      </c>
      <c r="D12" s="21">
        <f t="shared" si="4"/>
        <v>4.00957358</v>
      </c>
      <c r="E12" s="21">
        <f t="shared" si="4"/>
        <v>4.846540138</v>
      </c>
      <c r="F12" s="21">
        <f t="shared" si="4"/>
        <v>6.047097919</v>
      </c>
      <c r="G12" s="21">
        <f t="shared" si="4"/>
        <v>6.610444452</v>
      </c>
      <c r="H12" s="21" t="str">
        <f t="shared" si="4"/>
        <v>#DIV/0!</v>
      </c>
      <c r="I12" s="21" t="str">
        <f t="shared" si="4"/>
        <v>#DIV/0!</v>
      </c>
      <c r="J12" s="21" t="str">
        <f t="shared" si="4"/>
        <v>#DIV/0!</v>
      </c>
      <c r="K12" s="21" t="str">
        <f t="shared" si="4"/>
        <v>#DIV/0!</v>
      </c>
      <c r="L12" s="21" t="str">
        <f t="shared" si="4"/>
        <v>#DIV/0!</v>
      </c>
      <c r="M12" s="21" t="str">
        <f t="shared" si="4"/>
        <v>#DIV/0!</v>
      </c>
    </row>
    <row r="13" ht="15.0" customHeight="1">
      <c r="A13" s="10" t="s">
        <v>14</v>
      </c>
    </row>
    <row r="14" ht="15.0" customHeight="1">
      <c r="A14" s="11" t="s">
        <v>81</v>
      </c>
    </row>
    <row r="15" ht="15.0" customHeight="1">
      <c r="A15" s="2"/>
    </row>
    <row r="16" ht="15.0" customHeight="1">
      <c r="A16" s="14" t="s">
        <v>87</v>
      </c>
      <c r="B16" s="3" t="s">
        <v>88</v>
      </c>
      <c r="C16" s="15">
        <v>85583.0</v>
      </c>
      <c r="D16" s="15">
        <v>100254.0</v>
      </c>
      <c r="E16" s="15">
        <v>114582.0</v>
      </c>
      <c r="F16" s="6">
        <v>0.0</v>
      </c>
      <c r="G16" s="6">
        <v>0.0</v>
      </c>
      <c r="H16" s="6">
        <v>0.0</v>
      </c>
      <c r="I16" s="6">
        <v>0.0</v>
      </c>
      <c r="J16" s="6">
        <v>0.0</v>
      </c>
      <c r="K16" s="6">
        <v>0.0</v>
      </c>
      <c r="L16" s="6">
        <v>0.0</v>
      </c>
      <c r="M16" s="6">
        <v>0.0</v>
      </c>
    </row>
    <row r="17" ht="15.0" customHeight="1">
      <c r="A17" s="7" t="s">
        <v>89</v>
      </c>
      <c r="B17" s="3" t="s">
        <v>90</v>
      </c>
      <c r="C17" s="5">
        <v>432646.0</v>
      </c>
      <c r="D17" s="5">
        <v>515231.0</v>
      </c>
      <c r="E17" s="5">
        <v>595744.0</v>
      </c>
      <c r="F17" s="6">
        <v>0.0</v>
      </c>
      <c r="G17" s="6">
        <v>0.0</v>
      </c>
      <c r="H17" s="6">
        <v>0.0</v>
      </c>
      <c r="I17" s="6">
        <v>0.0</v>
      </c>
      <c r="J17" s="6">
        <v>0.0</v>
      </c>
      <c r="K17" s="6">
        <v>0.0</v>
      </c>
      <c r="L17" s="6">
        <v>0.0</v>
      </c>
      <c r="M17" s="6">
        <v>0.0</v>
      </c>
    </row>
    <row r="18" ht="15.0" customHeight="1"/>
    <row r="19" ht="15.0" customHeight="1">
      <c r="B19" s="8" t="s">
        <v>87</v>
      </c>
      <c r="C19" s="9">
        <f t="shared" ref="C19:M19" si="5">+C16/(C17/365)</f>
        <v>72.2017423</v>
      </c>
      <c r="D19" s="9">
        <f t="shared" si="5"/>
        <v>71.02194938</v>
      </c>
      <c r="E19" s="9">
        <f t="shared" si="5"/>
        <v>70.2020163</v>
      </c>
      <c r="F19" s="9" t="str">
        <f t="shared" si="5"/>
        <v>#DIV/0!</v>
      </c>
      <c r="G19" s="9" t="str">
        <f t="shared" si="5"/>
        <v>#DIV/0!</v>
      </c>
      <c r="H19" s="9" t="str">
        <f t="shared" si="5"/>
        <v>#DIV/0!</v>
      </c>
      <c r="I19" s="9" t="str">
        <f t="shared" si="5"/>
        <v>#DIV/0!</v>
      </c>
      <c r="J19" s="9" t="str">
        <f t="shared" si="5"/>
        <v>#DIV/0!</v>
      </c>
      <c r="K19" s="9" t="str">
        <f t="shared" si="5"/>
        <v>#DIV/0!</v>
      </c>
      <c r="L19" s="9" t="str">
        <f t="shared" si="5"/>
        <v>#DIV/0!</v>
      </c>
      <c r="M19" s="9" t="str">
        <f t="shared" si="5"/>
        <v>#DIV/0!</v>
      </c>
    </row>
    <row r="20" ht="15.0" customHeight="1">
      <c r="B20" s="8"/>
      <c r="C20" s="22"/>
      <c r="D20" s="22"/>
      <c r="E20" s="22"/>
      <c r="F20" s="22"/>
      <c r="G20" s="22"/>
      <c r="H20" s="22"/>
      <c r="I20" s="22"/>
      <c r="J20" s="22"/>
      <c r="K20" s="22"/>
      <c r="L20" s="22"/>
      <c r="M20" s="22"/>
    </row>
    <row r="21" ht="15.0" customHeight="1">
      <c r="A21" s="10" t="s">
        <v>88</v>
      </c>
    </row>
    <row r="22" ht="15.0" customHeight="1">
      <c r="A22" s="11" t="s">
        <v>91</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A5"/>
    <mergeCell ref="A10:A12"/>
    <mergeCell ref="A17:A20"/>
  </mergeCells>
  <printOptions/>
  <pageMargins bottom="0.75" footer="0.0" header="0.0" left="0.7" right="0.7" top="0.75"/>
  <pageSetup orientation="portrait"/>
  <headerFooter>
    <oddHead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2" width="45.71"/>
    <col customWidth="1" min="3" max="26" width="8.71"/>
  </cols>
  <sheetData>
    <row r="1" ht="15.0" customHeight="1">
      <c r="C1" s="1" t="s">
        <v>0</v>
      </c>
      <c r="D1" s="1" t="s">
        <v>1</v>
      </c>
      <c r="E1" s="1" t="s">
        <v>2</v>
      </c>
      <c r="F1" s="1" t="s">
        <v>3</v>
      </c>
      <c r="G1" s="1" t="s">
        <v>4</v>
      </c>
      <c r="H1" s="1" t="s">
        <v>5</v>
      </c>
      <c r="I1" s="1" t="s">
        <v>6</v>
      </c>
      <c r="J1" s="1" t="s">
        <v>7</v>
      </c>
      <c r="K1" s="1" t="s">
        <v>8</v>
      </c>
      <c r="L1" s="1" t="s">
        <v>9</v>
      </c>
      <c r="M1" s="1" t="s">
        <v>10</v>
      </c>
    </row>
    <row r="2" ht="15.0" customHeight="1">
      <c r="A2" s="14" t="s">
        <v>92</v>
      </c>
      <c r="B2" s="3" t="s">
        <v>93</v>
      </c>
      <c r="C2" s="23">
        <v>0.0</v>
      </c>
      <c r="D2" s="23">
        <v>0.0</v>
      </c>
      <c r="E2" s="23">
        <v>0.0</v>
      </c>
      <c r="F2" s="23">
        <v>0.0</v>
      </c>
      <c r="G2" s="23">
        <v>0.0</v>
      </c>
      <c r="H2" s="23">
        <v>0.0</v>
      </c>
      <c r="I2" s="23">
        <v>0.0</v>
      </c>
      <c r="J2" s="23">
        <v>0.0</v>
      </c>
      <c r="K2" s="23">
        <v>0.0</v>
      </c>
      <c r="L2" s="23">
        <v>0.0</v>
      </c>
      <c r="M2" s="23">
        <v>0.0</v>
      </c>
    </row>
    <row r="3" ht="15.0" customHeight="1">
      <c r="A3" s="7" t="s">
        <v>94</v>
      </c>
      <c r="B3" s="3" t="s">
        <v>95</v>
      </c>
      <c r="C3" s="23">
        <v>0.0</v>
      </c>
      <c r="D3" s="23">
        <v>0.0</v>
      </c>
      <c r="E3" s="23">
        <v>0.0</v>
      </c>
      <c r="F3" s="23">
        <v>0.0</v>
      </c>
      <c r="G3" s="23">
        <v>0.0</v>
      </c>
      <c r="H3" s="23">
        <v>0.0</v>
      </c>
      <c r="I3" s="23">
        <v>0.0</v>
      </c>
      <c r="J3" s="23">
        <v>0.0</v>
      </c>
      <c r="K3" s="23">
        <v>0.0</v>
      </c>
      <c r="L3" s="23">
        <v>0.0</v>
      </c>
      <c r="M3" s="23">
        <v>0.0</v>
      </c>
    </row>
    <row r="4" ht="15.0" customHeight="1"/>
    <row r="5" ht="15.0" customHeight="1">
      <c r="B5" s="8" t="s">
        <v>92</v>
      </c>
      <c r="C5" s="21" t="str">
        <f t="shared" ref="C5:M5" si="1">+C2/C3</f>
        <v>#DIV/0!</v>
      </c>
      <c r="D5" s="21" t="str">
        <f t="shared" si="1"/>
        <v>#DIV/0!</v>
      </c>
      <c r="E5" s="21" t="str">
        <f t="shared" si="1"/>
        <v>#DIV/0!</v>
      </c>
      <c r="F5" s="21" t="str">
        <f t="shared" si="1"/>
        <v>#DIV/0!</v>
      </c>
      <c r="G5" s="21" t="str">
        <f t="shared" si="1"/>
        <v>#DIV/0!</v>
      </c>
      <c r="H5" s="21" t="str">
        <f t="shared" si="1"/>
        <v>#DIV/0!</v>
      </c>
      <c r="I5" s="21" t="str">
        <f t="shared" si="1"/>
        <v>#DIV/0!</v>
      </c>
      <c r="J5" s="21" t="str">
        <f t="shared" si="1"/>
        <v>#DIV/0!</v>
      </c>
      <c r="K5" s="21" t="str">
        <f t="shared" si="1"/>
        <v>#DIV/0!</v>
      </c>
      <c r="L5" s="21" t="str">
        <f t="shared" si="1"/>
        <v>#DIV/0!</v>
      </c>
      <c r="M5" s="21" t="str">
        <f t="shared" si="1"/>
        <v>#DIV/0!</v>
      </c>
    </row>
    <row r="6" ht="15.0" customHeight="1"/>
    <row r="7" ht="15.0" customHeight="1"/>
    <row r="8" ht="15.0" customHeight="1"/>
    <row r="9" ht="15.0" customHeight="1"/>
    <row r="10" ht="15.0" customHeight="1">
      <c r="A10" s="10" t="s">
        <v>93</v>
      </c>
    </row>
    <row r="11" ht="15.0" customHeight="1">
      <c r="A11" s="11" t="s">
        <v>95</v>
      </c>
    </row>
    <row r="12" ht="15.0" customHeight="1"/>
    <row r="13" ht="15.0" customHeight="1">
      <c r="A13" s="14" t="s">
        <v>96</v>
      </c>
      <c r="B13" s="3" t="s">
        <v>97</v>
      </c>
      <c r="C13" s="23">
        <v>0.0</v>
      </c>
      <c r="D13" s="24">
        <v>41.05</v>
      </c>
      <c r="E13" s="24">
        <v>53.26</v>
      </c>
      <c r="F13" s="24">
        <v>73.48</v>
      </c>
      <c r="G13" s="24">
        <v>135.74</v>
      </c>
      <c r="H13" s="24">
        <v>85.74</v>
      </c>
      <c r="I13" s="24">
        <v>104.49</v>
      </c>
      <c r="J13" s="24">
        <v>44.8</v>
      </c>
      <c r="K13" s="24">
        <v>88.41</v>
      </c>
      <c r="L13" s="24">
        <v>178.9</v>
      </c>
      <c r="M13" s="24">
        <v>213.1</v>
      </c>
    </row>
    <row r="14" ht="15.0" customHeight="1">
      <c r="A14" s="7" t="s">
        <v>98</v>
      </c>
      <c r="B14" s="3" t="s">
        <v>99</v>
      </c>
      <c r="C14" s="23">
        <v>0.0</v>
      </c>
      <c r="D14" s="24">
        <v>2.7</v>
      </c>
      <c r="E14" s="24">
        <v>2.95</v>
      </c>
      <c r="F14" s="24">
        <v>4.06</v>
      </c>
      <c r="G14" s="24">
        <v>6.27</v>
      </c>
      <c r="H14" s="24">
        <v>5.17</v>
      </c>
      <c r="I14" s="24">
        <v>6.01</v>
      </c>
      <c r="J14" s="24">
        <v>3.72</v>
      </c>
      <c r="K14" s="24">
        <v>5.84</v>
      </c>
      <c r="L14" s="24">
        <v>9.38</v>
      </c>
      <c r="M14" s="24">
        <v>10.64</v>
      </c>
    </row>
    <row r="15" ht="15.0" customHeight="1"/>
    <row r="16" ht="15.0" customHeight="1">
      <c r="B16" s="8" t="s">
        <v>100</v>
      </c>
      <c r="C16" s="21" t="str">
        <f t="shared" ref="C16:M16" si="2">+C13/C14</f>
        <v>#DIV/0!</v>
      </c>
      <c r="D16" s="21">
        <f t="shared" si="2"/>
        <v>15.2037037</v>
      </c>
      <c r="E16" s="21">
        <f t="shared" si="2"/>
        <v>18.05423729</v>
      </c>
      <c r="F16" s="21">
        <f t="shared" si="2"/>
        <v>18.09852217</v>
      </c>
      <c r="G16" s="21">
        <f t="shared" si="2"/>
        <v>21.64912281</v>
      </c>
      <c r="H16" s="21">
        <f t="shared" si="2"/>
        <v>16.58413926</v>
      </c>
      <c r="I16" s="21">
        <f t="shared" si="2"/>
        <v>17.38602329</v>
      </c>
      <c r="J16" s="21">
        <f t="shared" si="2"/>
        <v>12.04301075</v>
      </c>
      <c r="K16" s="21">
        <f t="shared" si="2"/>
        <v>15.13869863</v>
      </c>
      <c r="L16" s="21">
        <f t="shared" si="2"/>
        <v>19.07249467</v>
      </c>
      <c r="M16" s="21">
        <f t="shared" si="2"/>
        <v>20.02819549</v>
      </c>
    </row>
    <row r="17" ht="15.0" customHeight="1"/>
    <row r="18" ht="15.0" customHeight="1"/>
    <row r="19" ht="15.0" customHeight="1"/>
    <row r="20" ht="15.0" customHeight="1">
      <c r="A20" s="10" t="s">
        <v>101</v>
      </c>
    </row>
    <row r="21" ht="15.0" customHeight="1">
      <c r="A21" s="11" t="s">
        <v>99</v>
      </c>
    </row>
    <row r="22" ht="15.0" customHeight="1"/>
    <row r="23" ht="15.0" customHeight="1">
      <c r="A23" s="14" t="s">
        <v>102</v>
      </c>
      <c r="B23" s="3" t="s">
        <v>93</v>
      </c>
      <c r="C23" s="23">
        <v>0.0</v>
      </c>
      <c r="D23" s="23">
        <v>0.0</v>
      </c>
      <c r="E23" s="23">
        <v>0.0</v>
      </c>
      <c r="F23" s="23">
        <v>0.0</v>
      </c>
      <c r="G23" s="23">
        <v>0.0</v>
      </c>
      <c r="H23" s="23">
        <v>0.0</v>
      </c>
      <c r="I23" s="23">
        <v>0.0</v>
      </c>
      <c r="J23" s="23">
        <v>0.0</v>
      </c>
      <c r="K23" s="23">
        <v>0.0</v>
      </c>
      <c r="L23" s="23">
        <v>0.0</v>
      </c>
      <c r="M23" s="23">
        <v>0.0</v>
      </c>
    </row>
    <row r="24" ht="15.0" customHeight="1">
      <c r="A24" s="7" t="s">
        <v>103</v>
      </c>
      <c r="B24" s="3" t="s">
        <v>99</v>
      </c>
      <c r="C24" s="23">
        <v>0.0</v>
      </c>
      <c r="D24" s="23">
        <v>0.0</v>
      </c>
      <c r="E24" s="23">
        <v>0.0</v>
      </c>
      <c r="F24" s="23">
        <v>0.0</v>
      </c>
      <c r="G24" s="23">
        <v>0.0</v>
      </c>
      <c r="H24" s="23">
        <v>0.0</v>
      </c>
      <c r="I24" s="23">
        <v>0.0</v>
      </c>
      <c r="J24" s="23">
        <v>0.0</v>
      </c>
      <c r="K24" s="23">
        <v>0.0</v>
      </c>
      <c r="L24" s="23">
        <v>0.0</v>
      </c>
      <c r="M24" s="23">
        <v>0.0</v>
      </c>
    </row>
    <row r="25" ht="15.0" customHeight="1"/>
    <row r="26" ht="15.0" customHeight="1">
      <c r="B26" s="14" t="s">
        <v>102</v>
      </c>
      <c r="C26" s="21" t="str">
        <f t="shared" ref="C26:M26" si="3">+C23/C24</f>
        <v>#DIV/0!</v>
      </c>
      <c r="D26" s="21" t="str">
        <f t="shared" si="3"/>
        <v>#DIV/0!</v>
      </c>
      <c r="E26" s="21" t="str">
        <f t="shared" si="3"/>
        <v>#DIV/0!</v>
      </c>
      <c r="F26" s="21" t="str">
        <f t="shared" si="3"/>
        <v>#DIV/0!</v>
      </c>
      <c r="G26" s="21" t="str">
        <f t="shared" si="3"/>
        <v>#DIV/0!</v>
      </c>
      <c r="H26" s="21" t="str">
        <f t="shared" si="3"/>
        <v>#DIV/0!</v>
      </c>
      <c r="I26" s="21" t="str">
        <f t="shared" si="3"/>
        <v>#DIV/0!</v>
      </c>
      <c r="J26" s="21" t="str">
        <f t="shared" si="3"/>
        <v>#DIV/0!</v>
      </c>
      <c r="K26" s="21" t="str">
        <f t="shared" si="3"/>
        <v>#DIV/0!</v>
      </c>
      <c r="L26" s="21" t="str">
        <f t="shared" si="3"/>
        <v>#DIV/0!</v>
      </c>
      <c r="M26" s="21" t="str">
        <f t="shared" si="3"/>
        <v>#DIV/0!</v>
      </c>
    </row>
    <row r="27" ht="15.0" customHeight="1">
      <c r="A27" s="10" t="s">
        <v>93</v>
      </c>
    </row>
    <row r="28" ht="15.0" customHeight="1">
      <c r="A28" s="11" t="s">
        <v>99</v>
      </c>
    </row>
    <row r="29" ht="15.75" customHeight="1"/>
    <row r="30" ht="15.0" customHeight="1">
      <c r="A30" s="14" t="s">
        <v>104</v>
      </c>
      <c r="B30" s="3" t="s">
        <v>105</v>
      </c>
      <c r="C30" s="23">
        <v>0.0</v>
      </c>
      <c r="D30" s="23">
        <v>0.0</v>
      </c>
      <c r="E30" s="23">
        <v>0.0</v>
      </c>
      <c r="F30" s="23">
        <v>0.0</v>
      </c>
      <c r="G30" s="23">
        <v>0.0</v>
      </c>
      <c r="H30" s="23">
        <v>0.0</v>
      </c>
      <c r="I30" s="23">
        <v>0.0</v>
      </c>
      <c r="J30" s="23">
        <v>0.0</v>
      </c>
      <c r="K30" s="23">
        <v>0.0</v>
      </c>
      <c r="L30" s="23">
        <v>0.0</v>
      </c>
      <c r="M30" s="23">
        <v>0.0</v>
      </c>
    </row>
    <row r="31" ht="15.0" customHeight="1">
      <c r="A31" s="7" t="s">
        <v>106</v>
      </c>
      <c r="B31" s="3" t="s">
        <v>107</v>
      </c>
      <c r="C31" s="23">
        <v>0.0</v>
      </c>
      <c r="D31" s="23">
        <v>0.0</v>
      </c>
      <c r="E31" s="23">
        <v>0.0</v>
      </c>
      <c r="F31" s="23">
        <v>0.0</v>
      </c>
      <c r="G31" s="23">
        <v>0.0</v>
      </c>
      <c r="H31" s="23">
        <v>0.0</v>
      </c>
      <c r="I31" s="23">
        <v>0.0</v>
      </c>
      <c r="J31" s="23">
        <v>0.0</v>
      </c>
      <c r="K31" s="23">
        <v>0.0</v>
      </c>
      <c r="L31" s="23">
        <v>0.0</v>
      </c>
      <c r="M31" s="23">
        <v>0.0</v>
      </c>
    </row>
    <row r="32" ht="15.0" customHeight="1"/>
    <row r="33" ht="15.0" customHeight="1">
      <c r="B33" s="14" t="s">
        <v>104</v>
      </c>
      <c r="C33" s="25">
        <f t="shared" ref="C33:M33" si="4">+C30+C31</f>
        <v>0</v>
      </c>
      <c r="D33" s="25">
        <f t="shared" si="4"/>
        <v>0</v>
      </c>
      <c r="E33" s="25">
        <f t="shared" si="4"/>
        <v>0</v>
      </c>
      <c r="F33" s="25">
        <f t="shared" si="4"/>
        <v>0</v>
      </c>
      <c r="G33" s="25">
        <f t="shared" si="4"/>
        <v>0</v>
      </c>
      <c r="H33" s="25">
        <f t="shared" si="4"/>
        <v>0</v>
      </c>
      <c r="I33" s="25">
        <f t="shared" si="4"/>
        <v>0</v>
      </c>
      <c r="J33" s="25">
        <f t="shared" si="4"/>
        <v>0</v>
      </c>
      <c r="K33" s="25">
        <f t="shared" si="4"/>
        <v>0</v>
      </c>
      <c r="L33" s="25">
        <f t="shared" si="4"/>
        <v>0</v>
      </c>
      <c r="M33" s="25">
        <f t="shared" si="4"/>
        <v>0</v>
      </c>
    </row>
    <row r="34" ht="15.0" customHeight="1">
      <c r="B34" s="14"/>
      <c r="C34" s="22"/>
      <c r="D34" s="22"/>
      <c r="E34" s="22"/>
      <c r="F34" s="22"/>
      <c r="G34" s="22"/>
      <c r="H34" s="22"/>
      <c r="I34" s="22"/>
      <c r="J34" s="22"/>
      <c r="K34" s="22"/>
      <c r="L34" s="22"/>
      <c r="M34" s="22"/>
    </row>
    <row r="35" ht="15.0" customHeight="1">
      <c r="B35" s="14"/>
      <c r="C35" s="22"/>
      <c r="D35" s="22"/>
      <c r="E35" s="22"/>
      <c r="F35" s="22"/>
      <c r="G35" s="22"/>
      <c r="H35" s="22"/>
      <c r="I35" s="22"/>
      <c r="J35" s="22"/>
      <c r="K35" s="22"/>
      <c r="L35" s="22"/>
      <c r="M35" s="22"/>
    </row>
    <row r="36" ht="15.0" customHeight="1">
      <c r="B36" s="14"/>
      <c r="C36" s="22"/>
      <c r="D36" s="22"/>
      <c r="E36" s="22"/>
      <c r="F36" s="22"/>
      <c r="G36" s="22"/>
      <c r="H36" s="22"/>
      <c r="I36" s="22"/>
      <c r="J36" s="22"/>
      <c r="K36" s="22"/>
      <c r="L36" s="22"/>
      <c r="M36" s="22"/>
    </row>
    <row r="37" ht="15.0" customHeight="1">
      <c r="A37" s="11" t="s">
        <v>108</v>
      </c>
    </row>
    <row r="38" ht="15.0" customHeight="1">
      <c r="A38" s="11"/>
    </row>
    <row r="39" ht="15.0" customHeight="1">
      <c r="A39" s="14" t="s">
        <v>109</v>
      </c>
      <c r="B39" s="3" t="s">
        <v>105</v>
      </c>
      <c r="C39" s="23">
        <v>0.0</v>
      </c>
      <c r="D39" s="23">
        <v>0.0</v>
      </c>
      <c r="E39" s="23">
        <v>0.0</v>
      </c>
      <c r="F39" s="23">
        <v>0.0</v>
      </c>
      <c r="G39" s="23">
        <v>0.0</v>
      </c>
      <c r="H39" s="23">
        <v>0.0</v>
      </c>
      <c r="I39" s="23">
        <v>0.0</v>
      </c>
      <c r="J39" s="23">
        <v>0.0</v>
      </c>
      <c r="K39" s="23">
        <v>0.0</v>
      </c>
      <c r="L39" s="23">
        <v>0.0</v>
      </c>
      <c r="M39" s="23">
        <v>0.0</v>
      </c>
    </row>
    <row r="40" ht="15.0" customHeight="1">
      <c r="A40" s="7" t="s">
        <v>110</v>
      </c>
      <c r="B40" s="3" t="s">
        <v>107</v>
      </c>
      <c r="C40" s="23">
        <v>0.0</v>
      </c>
      <c r="D40" s="23">
        <v>0.0</v>
      </c>
      <c r="E40" s="23">
        <v>0.0</v>
      </c>
      <c r="F40" s="23">
        <v>0.0</v>
      </c>
      <c r="G40" s="23">
        <v>0.0</v>
      </c>
      <c r="H40" s="23">
        <v>0.0</v>
      </c>
      <c r="I40" s="23">
        <v>0.0</v>
      </c>
      <c r="J40" s="23">
        <v>0.0</v>
      </c>
      <c r="K40" s="23">
        <v>0.0</v>
      </c>
      <c r="L40" s="23">
        <v>0.0</v>
      </c>
      <c r="M40" s="23">
        <v>0.0</v>
      </c>
    </row>
    <row r="41" ht="15.0" customHeight="1">
      <c r="B41" s="3" t="s">
        <v>111</v>
      </c>
      <c r="C41" s="23">
        <v>0.0</v>
      </c>
      <c r="D41" s="23">
        <v>0.0</v>
      </c>
      <c r="E41" s="23">
        <v>0.0</v>
      </c>
      <c r="F41" s="23">
        <v>0.0</v>
      </c>
      <c r="G41" s="23">
        <v>0.0</v>
      </c>
      <c r="H41" s="23">
        <v>0.0</v>
      </c>
      <c r="I41" s="23">
        <v>0.0</v>
      </c>
      <c r="J41" s="23">
        <v>0.0</v>
      </c>
      <c r="K41" s="23">
        <v>0.0</v>
      </c>
      <c r="L41" s="23">
        <v>0.0</v>
      </c>
      <c r="M41" s="23">
        <v>0.0</v>
      </c>
    </row>
    <row r="42" ht="15.0" customHeight="1">
      <c r="B42" s="3" t="s">
        <v>112</v>
      </c>
      <c r="C42" s="23">
        <v>0.0</v>
      </c>
      <c r="D42" s="23">
        <v>0.0</v>
      </c>
      <c r="E42" s="23">
        <v>0.0</v>
      </c>
      <c r="F42" s="23">
        <v>0.0</v>
      </c>
      <c r="G42" s="23">
        <v>0.0</v>
      </c>
      <c r="H42" s="23">
        <v>0.0</v>
      </c>
      <c r="I42" s="23">
        <v>0.0</v>
      </c>
      <c r="J42" s="23">
        <v>0.0</v>
      </c>
      <c r="K42" s="23">
        <v>0.0</v>
      </c>
      <c r="L42" s="23">
        <v>0.0</v>
      </c>
      <c r="M42" s="23">
        <v>0.0</v>
      </c>
    </row>
    <row r="43" ht="15.0" customHeight="1"/>
    <row r="44" ht="15.0" customHeight="1">
      <c r="B44" s="14" t="s">
        <v>109</v>
      </c>
      <c r="C44" s="25">
        <f t="shared" ref="C44:M44" si="5">+C39+C40-C41-C42</f>
        <v>0</v>
      </c>
      <c r="D44" s="25">
        <f t="shared" si="5"/>
        <v>0</v>
      </c>
      <c r="E44" s="25">
        <f t="shared" si="5"/>
        <v>0</v>
      </c>
      <c r="F44" s="25">
        <f t="shared" si="5"/>
        <v>0</v>
      </c>
      <c r="G44" s="25">
        <f t="shared" si="5"/>
        <v>0</v>
      </c>
      <c r="H44" s="25">
        <f t="shared" si="5"/>
        <v>0</v>
      </c>
      <c r="I44" s="25">
        <f t="shared" si="5"/>
        <v>0</v>
      </c>
      <c r="J44" s="25">
        <f t="shared" si="5"/>
        <v>0</v>
      </c>
      <c r="K44" s="25">
        <f t="shared" si="5"/>
        <v>0</v>
      </c>
      <c r="L44" s="25">
        <f t="shared" si="5"/>
        <v>0</v>
      </c>
      <c r="M44" s="25">
        <f t="shared" si="5"/>
        <v>0</v>
      </c>
    </row>
    <row r="45" ht="15.0" customHeight="1">
      <c r="B45" s="14"/>
      <c r="C45" s="22"/>
      <c r="D45" s="22"/>
      <c r="E45" s="22"/>
      <c r="F45" s="22"/>
      <c r="G45" s="22"/>
      <c r="H45" s="22"/>
      <c r="I45" s="22"/>
      <c r="J45" s="22"/>
      <c r="K45" s="22"/>
      <c r="L45" s="22"/>
      <c r="M45" s="22"/>
    </row>
    <row r="46" ht="15.0" customHeight="1">
      <c r="B46" s="14"/>
      <c r="C46" s="22"/>
      <c r="D46" s="22"/>
      <c r="E46" s="22"/>
      <c r="F46" s="22"/>
      <c r="G46" s="22"/>
      <c r="H46" s="22"/>
      <c r="I46" s="22"/>
      <c r="J46" s="22"/>
      <c r="K46" s="22"/>
      <c r="L46" s="22"/>
      <c r="M46" s="22"/>
    </row>
    <row r="47" ht="15.0" customHeight="1">
      <c r="B47" s="14"/>
      <c r="C47" s="22"/>
      <c r="D47" s="22"/>
      <c r="E47" s="22"/>
      <c r="F47" s="22"/>
      <c r="G47" s="22"/>
      <c r="H47" s="22"/>
      <c r="I47" s="22"/>
      <c r="J47" s="22"/>
      <c r="K47" s="22"/>
      <c r="L47" s="22"/>
      <c r="M47" s="22"/>
    </row>
    <row r="48" ht="15.0" customHeight="1">
      <c r="B48" s="14"/>
      <c r="C48" s="22"/>
      <c r="D48" s="22"/>
      <c r="E48" s="22"/>
      <c r="F48" s="22"/>
      <c r="G48" s="22"/>
      <c r="H48" s="22"/>
      <c r="I48" s="22"/>
      <c r="J48" s="22"/>
      <c r="K48" s="22"/>
      <c r="L48" s="22"/>
      <c r="M48" s="22"/>
    </row>
    <row r="49" ht="15.0" customHeight="1">
      <c r="A49" s="26" t="s">
        <v>113</v>
      </c>
      <c r="B49" s="14"/>
      <c r="C49" s="22"/>
      <c r="D49" s="22"/>
      <c r="E49" s="22"/>
      <c r="F49" s="22"/>
      <c r="G49" s="22"/>
      <c r="H49" s="22"/>
      <c r="I49" s="22"/>
      <c r="J49" s="22"/>
      <c r="K49" s="22"/>
      <c r="L49" s="22"/>
      <c r="M49" s="22"/>
    </row>
    <row r="50" ht="15.75" customHeight="1">
      <c r="B50" s="14"/>
      <c r="C50" s="22"/>
      <c r="D50" s="22"/>
      <c r="E50" s="22"/>
      <c r="F50" s="22"/>
      <c r="G50" s="22"/>
      <c r="H50" s="22"/>
      <c r="I50" s="22"/>
      <c r="J50" s="22"/>
      <c r="K50" s="22"/>
      <c r="L50" s="22"/>
      <c r="M50" s="22"/>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3:A9"/>
    <mergeCell ref="A14:A19"/>
    <mergeCell ref="A24:A26"/>
    <mergeCell ref="A31:A36"/>
    <mergeCell ref="A40:A48"/>
    <mergeCell ref="A49:A50"/>
  </mergeCells>
  <printOptions/>
  <pageMargins bottom="0.75" footer="0.0" header="0.0" left="0.7" right="0.7" top="0.75"/>
  <pageSetup orientation="portrait"/>
  <headerFooter>
    <oddHead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2014-10-22T15:00:59Z</dcterms:created>
  <dc:creator>Andrew H. Ross</dc:creator>
</cp:coreProperties>
</file>