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\Desktop\Data Science\Excel\Project\"/>
    </mc:Choice>
  </mc:AlternateContent>
  <xr:revisionPtr revIDLastSave="0" documentId="13_ncr:1_{2762C088-A016-4E5D-9904-2325A4404665}" xr6:coauthVersionLast="47" xr6:coauthVersionMax="47" xr10:uidLastSave="{00000000-0000-0000-0000-000000000000}"/>
  <bookViews>
    <workbookView xWindow="-108" yWindow="-108" windowWidth="23256" windowHeight="12456" xr2:uid="{C1E53C0D-7158-4707-93BA-CE0321025FE6}"/>
  </bookViews>
  <sheets>
    <sheet name="Q1,2,3" sheetId="2" r:id="rId1"/>
    <sheet name="Q4,5" sheetId="3" r:id="rId2"/>
    <sheet name="Q6,7,8" sheetId="4" r:id="rId3"/>
    <sheet name="Q9" sheetId="5" r:id="rId4"/>
    <sheet name="Q9.." sheetId="6" r:id="rId5"/>
    <sheet name="Q9..." sheetId="7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2" i="7"/>
  <c r="F6" i="6"/>
  <c r="F5" i="6"/>
  <c r="F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2" i="6"/>
  <c r="F6" i="5"/>
  <c r="F5" i="5"/>
  <c r="F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" i="4"/>
  <c r="F6" i="3"/>
  <c r="F5" i="3"/>
  <c r="F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" i="3"/>
  <c r="F6" i="2"/>
  <c r="F5" i="2"/>
  <c r="F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<sst xmlns="http://schemas.openxmlformats.org/spreadsheetml/2006/main" count="693" uniqueCount="54">
  <si>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</si>
  <si>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</si>
  <si>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</si>
  <si>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</si>
  <si>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</si>
  <si>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</si>
  <si>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</si>
  <si>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</si>
  <si>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</si>
  <si>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</si>
  <si>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</si>
  <si>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</si>
  <si>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</si>
  <si>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</si>
  <si>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</si>
  <si>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</si>
  <si>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</si>
  <si>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</si>
  <si>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</si>
  <si>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</si>
  <si>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</si>
  <si>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</si>
  <si>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</si>
  <si>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</si>
  <si>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</si>
  <si>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</si>
  <si>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</si>
  <si>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</si>
  <si>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</si>
  <si>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</si>
  <si>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</si>
  <si>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</si>
  <si>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</si>
  <si>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No. Of Days Fitness Tracker used</t>
  </si>
  <si>
    <t>Active Users</t>
  </si>
  <si>
    <t>Moderate Users</t>
  </si>
  <si>
    <t>Light Users</t>
  </si>
  <si>
    <t>ID</t>
  </si>
  <si>
    <t>ID's</t>
  </si>
  <si>
    <t>Given Criteria - Active (&gt;20), Moderate (&gt;10,&lt;20), Light (&lt;10)</t>
  </si>
  <si>
    <t>Mean Distance</t>
  </si>
  <si>
    <t>Distance</t>
  </si>
  <si>
    <t>Pro</t>
  </si>
  <si>
    <t>Intermediate</t>
  </si>
  <si>
    <t>Beginner</t>
  </si>
  <si>
    <t>Criteria taken - Pro (&gt;8), Intermediate(&gt;4,&lt;8), Beginner (&lt;4)</t>
  </si>
  <si>
    <t>Total Steps</t>
  </si>
  <si>
    <t>Calories Burned</t>
  </si>
  <si>
    <t>No. Of Users</t>
  </si>
  <si>
    <t>Types Of Users</t>
  </si>
  <si>
    <t>Count</t>
  </si>
  <si>
    <t>Criteria taken - Pro (&gt;5.5), Intermediate(&gt;3.5,&lt;5.5), Beginner (&lt;3.5)</t>
  </si>
  <si>
    <t>Activity Date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</si>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</sst>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A5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14" fontId="0" fillId="0" borderId="1" xfId="0" applyNumberFormat="1" applyBorder="1"/>
    <xf numFmtId="0" fontId="0" fillId="6" borderId="0" xfId="0" applyFill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DA5DE"/>
      <color rgb="FFE686D1"/>
      <color rgb="FFF67976"/>
      <color rgb="FFF46562"/>
      <color rgb="FFF24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'Q1,2,3'!$F$3</c:f>
              <c:strCache>
                <c:ptCount val="1"/>
                <c:pt idx="0">
                  <c:v>ID's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A0-44D0-8783-CD2D9B5B1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A0-44D0-8783-CD2D9B5B1F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A0-44D0-8783-CD2D9B5B1F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'Q1,2,3'!$E$4:$E$6</c:f>
              <c:strCache>
                <c:ptCount val="3"/>
                <c:pt idx="0">
                  <c:v>Active Users</c:v>
                </c:pt>
                <c:pt idx="1">
                  <c:v>Moderate Users</c:v>
                </c:pt>
                <c:pt idx="2">
                  <c:v>Light Users</c:v>
                </c:pt>
              </c:strCache>
            </c:strRef>
          </c:cat>
          <c:val>
            <c:numRef>
              <c:f>'Q1,2,3'!$F$4:$F$6</c:f>
              <c:numCache>
                <c:formatCode>General</c:formatCode>
                <c:ptCount val="3"/>
                <c:pt idx="0">
                  <c:v>25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9-4F86-B7AA-56FAC4B67E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'Q9...'!$C$1</c:f>
              <c:strCache>
                <c:ptCount val="1"/>
                <c:pt idx="0">
                  <c:v>Calories Burned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'Q9...'!$A$2:$A$32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'Q9...'!$C$2:$C$32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A-4720-B6A1-D26CE1A3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0704752"/>
        <c:axId val="1900694192"/>
      </c:barChart>
      <c:catAx>
        <c:axId val="19007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94192"/>
        <c:crosses val="autoZero"/>
        <c:auto val="1"/>
        <c:lblAlgn val="ctr"/>
        <c:lblOffset val="100"/>
        <c:noMultiLvlLbl val="0"/>
      </c:catAx>
      <c:valAx>
        <c:axId val="1900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 &amp;FairlyActiveMinutes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'Q9...'!$D$1</c:f>
              <c:strCache>
                <c:ptCount val="1"/>
                <c:pt idx="0">
                  <c:v>VeryActiveMinutes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'Q9...'!$A$2:$A$32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'Q9...'!$D$2:$D$32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A-437B-AF19-D163C47BDAC8}"/>
            </c:ext>
          </c:extLst>
        </c:ser>
        <c:ser>
          <c:idx val="1"/>
          <c:order val="1"/>
          <c:tx>
            <c:strRef>
              <c:f>'Q9...'!$E$1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'Q9...'!$E$2:$E$32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A-437B-AF19-D163C47B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92272"/>
        <c:axId val="1900710992"/>
      </c:lineChart>
      <c:catAx>
        <c:axId val="1900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10992"/>
        <c:crosses val="autoZero"/>
        <c:auto val="1"/>
        <c:lblAlgn val="ctr"/>
        <c:lblOffset val="100"/>
        <c:noMultiLvlLbl val="0"/>
      </c:catAx>
      <c:valAx>
        <c:axId val="1900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'Q9...'!$F$1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'Q9...'!$A$2:$A$32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'Q9...'!$F$2:$F$32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6-40B3-BF55-2FE62F28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5457104"/>
        <c:axId val="1735457584"/>
      </c:barChart>
      <c:catAx>
        <c:axId val="17354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7584"/>
        <c:crosses val="autoZero"/>
        <c:auto val="1"/>
        <c:lblAlgn val="ctr"/>
        <c:lblOffset val="100"/>
        <c:noMultiLvlLbl val="0"/>
      </c:catAx>
      <c:valAx>
        <c:axId val="17354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'Q4,5'!$F$3</c:f>
              <c:strCache>
                <c:ptCount val="1"/>
                <c:pt idx="0">
                  <c:v>ID's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43-4893-8472-8423E836A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43-4893-8472-8423E836A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43-4893-8472-8423E836A5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'Q4,5'!$E$4:$E$6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'Q4,5'!$F$4:$F$6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5-4AFF-86A7-AECA01AEA3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'Q6,7,8'!$B$1</c:f>
              <c:strCache>
                <c:ptCount val="1"/>
                <c:pt idx="0">
                  <c:v>Total 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'Q6,7,8'!$A$2:$A$34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'Q6,7,8'!$B$2:$B$34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89F-9E8E-D15FE180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5449904"/>
        <c:axId val="1735454704"/>
      </c:barChart>
      <c:catAx>
        <c:axId val="17354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4704"/>
        <c:crosses val="autoZero"/>
        <c:auto val="1"/>
        <c:lblAlgn val="ctr"/>
        <c:lblOffset val="100"/>
        <c:noMultiLvlLbl val="0"/>
      </c:catAx>
      <c:valAx>
        <c:axId val="1735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'Q6,7,8'!$C$1</c:f>
              <c:strCache>
                <c:ptCount val="1"/>
                <c:pt idx="0">
                  <c:v>Calories Burned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'Q6,7,8'!$A$2:$A$34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'Q6,7,8'!$C$2:$C$34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DDB-B95A-4E8D242C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5470544"/>
        <c:axId val="1735451824"/>
      </c:barChart>
      <c:catAx>
        <c:axId val="17354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1824"/>
        <c:crosses val="autoZero"/>
        <c:auto val="1"/>
        <c:lblAlgn val="ctr"/>
        <c:lblOffset val="100"/>
        <c:noMultiLvlLbl val="0"/>
      </c:catAx>
      <c:valAx>
        <c:axId val="17354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 &amp;FairlyActiveMinutes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'Q6,7,8'!$D$1</c:f>
              <c:strCache>
                <c:ptCount val="1"/>
                <c:pt idx="0">
                  <c:v>VeryActiveMinutes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'Q6,7,8'!$A$2:$A$34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'Q6,7,8'!$D$2:$D$34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8-4844-9764-80AA8DAE7D73}"/>
            </c:ext>
          </c:extLst>
        </c:ser>
        <c:ser>
          <c:idx val="1"/>
          <c:order val="1"/>
          <c:tx>
            <c:strRef>
              <c:f>'Q6,7,8'!$E$1</c:f>
              <c:strCache>
                <c:ptCount val="1"/>
                <c:pt idx="0">
                  <c:v>FairlyActiveMinutes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'Q6,7,8'!$A$2:$A$34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'Q6,7,8'!$E$2:$E$34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8-4844-9764-80AA8DAE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687984"/>
        <c:axId val="1732686064"/>
      </c:lineChart>
      <c:catAx>
        <c:axId val="17326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6064"/>
        <c:crosses val="autoZero"/>
        <c:auto val="1"/>
        <c:lblAlgn val="ctr"/>
        <c:lblOffset val="100"/>
        <c:noMultiLvlLbl val="0"/>
      </c:catAx>
      <c:valAx>
        <c:axId val="17326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'Q6,7,8'!$F$1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'Q6,7,8'!$A$2:$A$34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'Q6,7,8'!$F$2:$F$34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F-4D23-949D-6789094C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2688944"/>
        <c:axId val="1732693264"/>
      </c:barChart>
      <c:catAx>
        <c:axId val="17326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93264"/>
        <c:crosses val="autoZero"/>
        <c:auto val="1"/>
        <c:lblAlgn val="ctr"/>
        <c:lblOffset val="100"/>
        <c:noMultiLvlLbl val="0"/>
      </c:catAx>
      <c:valAx>
        <c:axId val="1732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'Q9'!$F$3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6F-4E9F-B100-3F298BFF5E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6F-4E9F-B100-3F298BFF5E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6F-4E9F-B100-3F298BFF5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'Q9'!$E$4:$E$6</c:f>
              <c:strCache>
                <c:ptCount val="3"/>
                <c:pt idx="0">
                  <c:v>Active Users</c:v>
                </c:pt>
                <c:pt idx="1">
                  <c:v>Moderate Users</c:v>
                </c:pt>
                <c:pt idx="2">
                  <c:v>Light Users</c:v>
                </c:pt>
              </c:strCache>
            </c:strRef>
          </c:cat>
          <c:val>
            <c:numRef>
              <c:f>'Q9'!$F$4:$F$6</c:f>
              <c:numCache>
                <c:formatCode>General</c:formatCode>
                <c:ptCount val="3"/>
                <c:pt idx="0">
                  <c:v>30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5-4E76-9E4E-92D5CC7E23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'Q9..'!$F$3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60-4161-8A4C-AEE1250D4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60-4161-8A4C-AEE1250D43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60-4161-8A4C-AEE1250D43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'Q9..'!$E$4:$E$6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'Q9..'!$F$4:$F$6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1-4A3E-89F0-6A0D8544D9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'Q9...'!$B$1</c:f>
              <c:strCache>
                <c:ptCount val="1"/>
                <c:pt idx="0">
                  <c:v>Total 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'Q9...'!$A$2:$A$32</c:f>
              <c:strCache>
                <c:ptCount val="31"/>
                <c:pt idx="0">
                  <c:v>04-12-2016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05-01-2016</c:v>
                </c:pt>
                <c:pt idx="20">
                  <c:v>05-02-2016</c:v>
                </c:pt>
                <c:pt idx="21">
                  <c:v>05-03-2016</c:v>
                </c:pt>
                <c:pt idx="22">
                  <c:v>05-04-2016</c:v>
                </c:pt>
                <c:pt idx="23">
                  <c:v>05-05-2016</c:v>
                </c:pt>
                <c:pt idx="24">
                  <c:v>05-06-2016</c:v>
                </c:pt>
                <c:pt idx="25">
                  <c:v>05-07-2016</c:v>
                </c:pt>
                <c:pt idx="26">
                  <c:v>05-08-2016</c:v>
                </c:pt>
                <c:pt idx="27">
                  <c:v>05-09-2016</c:v>
                </c:pt>
                <c:pt idx="28">
                  <c:v>05-10-2016</c:v>
                </c:pt>
                <c:pt idx="29">
                  <c:v>05-11-2016</c:v>
                </c:pt>
                <c:pt idx="30">
                  <c:v>05-12-2016</c:v>
                </c:pt>
              </c:strCache>
            </c:strRef>
          </c:cat>
          <c:val>
            <c:numRef>
              <c:f>'Q9...'!$B$2:$B$32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DCF-8C91-563044F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0696592"/>
        <c:axId val="1900701392"/>
      </c:barChart>
      <c:catAx>
        <c:axId val="19006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01392"/>
        <c:crosses val="autoZero"/>
        <c:auto val="1"/>
        <c:lblAlgn val="ctr"/>
        <c:lblOffset val="100"/>
        <c:noMultiLvlLbl val="0"/>
      </c:catAx>
      <c:valAx>
        <c:axId val="19007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8</xdr:row>
      <xdr:rowOff>0</xdr:rowOff>
    </xdr:from>
    <xdr:to>
      <xdr:col>11</xdr:col>
      <xdr:colOff>15240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BE909-9465-E299-2F14-E7173EE0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15240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490B-874E-3407-1A02-193AD1C1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43</xdr:row>
      <xdr:rowOff>91440</xdr:rowOff>
    </xdr:from>
    <xdr:to>
      <xdr:col>6</xdr:col>
      <xdr:colOff>486960</xdr:colOff>
      <xdr:row>61</xdr:row>
      <xdr:rowOff>39600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941C0-5D48-2FE7-1C14-377FEC544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43</xdr:row>
      <xdr:rowOff>91440</xdr:rowOff>
    </xdr:from>
    <xdr:to>
      <xdr:col>17</xdr:col>
      <xdr:colOff>418380</xdr:colOff>
      <xdr:row>61</xdr:row>
      <xdr:rowOff>39600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C8CEB-C740-0883-A6F7-7BBE8379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670560</xdr:colOff>
      <xdr:row>65</xdr:row>
      <xdr:rowOff>129540</xdr:rowOff>
    </xdr:from>
    <xdr:to>
      <xdr:col>8</xdr:col>
      <xdr:colOff>198120</xdr:colOff>
      <xdr:row>83</xdr:row>
      <xdr:rowOff>77700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39673-C235-DF61-82AF-B5D4D7AA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65</xdr:row>
      <xdr:rowOff>106680</xdr:rowOff>
    </xdr:from>
    <xdr:to>
      <xdr:col>18</xdr:col>
      <xdr:colOff>502200</xdr:colOff>
      <xdr:row>83</xdr:row>
      <xdr:rowOff>54840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3EC7B-679B-5509-7755-47EC2403F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7620</xdr:rowOff>
    </xdr:from>
    <xdr:to>
      <xdr:col>10</xdr:col>
      <xdr:colOff>15240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636F9-FFC2-5D8A-E30A-C0E32CF9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175260</xdr:rowOff>
    </xdr:from>
    <xdr:to>
      <xdr:col>11</xdr:col>
      <xdr:colOff>7620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5EC8C-87E4-4EA1-8516-42693D931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41</xdr:row>
      <xdr:rowOff>175260</xdr:rowOff>
    </xdr:from>
    <xdr:to>
      <xdr:col>6</xdr:col>
      <xdr:colOff>342180</xdr:colOff>
      <xdr:row>59</xdr:row>
      <xdr:rowOff>123420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DFCE-75BF-6399-9DE5-A3E10977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41</xdr:row>
      <xdr:rowOff>144780</xdr:rowOff>
    </xdr:from>
    <xdr:to>
      <xdr:col>17</xdr:col>
      <xdr:colOff>296460</xdr:colOff>
      <xdr:row>59</xdr:row>
      <xdr:rowOff>92940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641F4-753A-70B3-E852-C6F8807D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746760</xdr:colOff>
      <xdr:row>64</xdr:row>
      <xdr:rowOff>38100</xdr:rowOff>
    </xdr:from>
    <xdr:to>
      <xdr:col>8</xdr:col>
      <xdr:colOff>15360</xdr:colOff>
      <xdr:row>81</xdr:row>
      <xdr:rowOff>169140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531A-6CCC-691B-1F9E-14B717FB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586740</xdr:colOff>
      <xdr:row>64</xdr:row>
      <xdr:rowOff>38100</xdr:rowOff>
    </xdr:from>
    <xdr:to>
      <xdr:col>18</xdr:col>
      <xdr:colOff>250740</xdr:colOff>
      <xdr:row>81</xdr:row>
      <xdr:rowOff>169140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481A8-DACF-662D-6877-A63139DA0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9224-731C-4213-92CE-EF601AD97C6A}">
  <dimension ref="A1:N34"/>
  <sheetViews>
    <sheetView tabSelected="1" workbookViewId="0">
      <selection activeCell="L7" sqref="L7"/>
    </sheetView>
  </sheetViews>
  <sheetFormatPr defaultRowHeight="14.4" x14ac:dyDescent="0.3"/>
  <cols>
    <col min="1" max="1" width="11" bestFit="1" customWidth="1"/>
    <col min="2" max="2" width="28" bestFit="1" customWidth="1"/>
    <col min="4" max="4" width="11" bestFit="1" customWidth="1"/>
    <col min="5" max="5" width="14.21875" bestFit="1" customWidth="1"/>
    <col min="6" max="6" width="9.88671875" bestFit="1" customWidth="1"/>
  </cols>
  <sheetData>
    <row r="1" spans="1:14" x14ac:dyDescent="0.3">
      <c r="A1" s="4" t="s">
        <v>37</v>
      </c>
      <c r="B1" s="4" t="s">
        <v>33</v>
      </c>
    </row>
    <row r="2" spans="1:14" x14ac:dyDescent="0.3">
      <c r="A2" s="2">
        <v>1503960366</v>
      </c>
      <c r="B2" s="2">
        <f>COUNTIFS(Sheet1!$A$2:$A$941,'Q1,2,3'!A2,Sheet1!$C$2:$C$941,"&gt;0")</f>
        <v>30</v>
      </c>
    </row>
    <row r="3" spans="1:14" ht="15.6" x14ac:dyDescent="0.3">
      <c r="A3" s="2">
        <v>1624580081</v>
      </c>
      <c r="B3" s="2">
        <f>COUNTIFS(Sheet1!$A$2:$A$941,'Q1,2,3'!A3,Sheet1!$C$2:$C$941,"&gt;0")</f>
        <v>31</v>
      </c>
      <c r="E3" s="3" t="s">
        <v>49</v>
      </c>
      <c r="F3" s="3" t="s">
        <v>38</v>
      </c>
      <c r="H3" s="13" t="s">
        <v>39</v>
      </c>
      <c r="I3" s="13"/>
      <c r="J3" s="13"/>
      <c r="K3" s="13"/>
      <c r="L3" s="13"/>
      <c r="M3" s="13"/>
      <c r="N3" s="13"/>
    </row>
    <row r="4" spans="1:14" x14ac:dyDescent="0.3">
      <c r="A4" s="2">
        <v>1644430081</v>
      </c>
      <c r="B4" s="2">
        <f>COUNTIFS(Sheet1!$A$2:$A$941,'Q1,2,3'!A4,Sheet1!$C$2:$C$941,"&gt;0")</f>
        <v>30</v>
      </c>
      <c r="E4" s="5" t="s">
        <v>34</v>
      </c>
      <c r="F4" s="5">
        <f>COUNTIF(B2:B34,"&gt;20")</f>
        <v>25</v>
      </c>
    </row>
    <row r="5" spans="1:14" x14ac:dyDescent="0.3">
      <c r="A5" s="2">
        <v>1844505072</v>
      </c>
      <c r="B5" s="2">
        <f>COUNTIFS(Sheet1!$A$2:$A$941,'Q1,2,3'!A5,Sheet1!$C$2:$C$941,"&gt;0")</f>
        <v>21</v>
      </c>
      <c r="E5" s="6" t="s">
        <v>35</v>
      </c>
      <c r="F5" s="6">
        <f>COUNTIFS(B2:B34,"&gt;10",B2:B34,"&lt;=20")</f>
        <v>7</v>
      </c>
    </row>
    <row r="6" spans="1:14" x14ac:dyDescent="0.3">
      <c r="A6" s="2">
        <v>1927972279</v>
      </c>
      <c r="B6" s="2">
        <f>COUNTIFS(Sheet1!$A$2:$A$941,'Q1,2,3'!A6,Sheet1!$C$2:$C$941,"&gt;0")</f>
        <v>17</v>
      </c>
      <c r="E6" s="7" t="s">
        <v>36</v>
      </c>
      <c r="F6" s="7">
        <f>COUNTIF(B2:B34,"&lt;10")</f>
        <v>1</v>
      </c>
    </row>
    <row r="7" spans="1:14" x14ac:dyDescent="0.3">
      <c r="A7" s="2">
        <v>2022484408</v>
      </c>
      <c r="B7" s="2">
        <f>COUNTIFS(Sheet1!$A$2:$A$941,'Q1,2,3'!A7,Sheet1!$C$2:$C$941,"&gt;0")</f>
        <v>31</v>
      </c>
    </row>
    <row r="8" spans="1:14" x14ac:dyDescent="0.3">
      <c r="A8" s="2">
        <v>2026352035</v>
      </c>
      <c r="B8" s="2">
        <f>COUNTIFS(Sheet1!$A$2:$A$941,'Q1,2,3'!A8,Sheet1!$C$2:$C$941,"&gt;0")</f>
        <v>31</v>
      </c>
    </row>
    <row r="9" spans="1:14" x14ac:dyDescent="0.3">
      <c r="A9" s="2">
        <v>2320127002</v>
      </c>
      <c r="B9" s="2">
        <f>COUNTIFS(Sheet1!$A$2:$A$941,'Q1,2,3'!A9,Sheet1!$C$2:$C$941,"&gt;0")</f>
        <v>31</v>
      </c>
    </row>
    <row r="10" spans="1:14" x14ac:dyDescent="0.3">
      <c r="A10" s="2">
        <v>2347167796</v>
      </c>
      <c r="B10" s="2">
        <f>COUNTIFS(Sheet1!$A$2:$A$941,'Q1,2,3'!A10,Sheet1!$C$2:$C$941,"&gt;0")</f>
        <v>18</v>
      </c>
    </row>
    <row r="11" spans="1:14" x14ac:dyDescent="0.3">
      <c r="A11" s="2">
        <v>2873212765</v>
      </c>
      <c r="B11" s="2">
        <f>COUNTIFS(Sheet1!$A$2:$A$941,'Q1,2,3'!A11,Sheet1!$C$2:$C$941,"&gt;0")</f>
        <v>31</v>
      </c>
    </row>
    <row r="12" spans="1:14" x14ac:dyDescent="0.3">
      <c r="A12" s="2">
        <v>3372868164</v>
      </c>
      <c r="B12" s="2">
        <f>COUNTIFS(Sheet1!$A$2:$A$941,'Q1,2,3'!A12,Sheet1!$C$2:$C$941,"&gt;0")</f>
        <v>20</v>
      </c>
    </row>
    <row r="13" spans="1:14" x14ac:dyDescent="0.3">
      <c r="A13" s="2">
        <v>3977333714</v>
      </c>
      <c r="B13" s="2">
        <f>COUNTIFS(Sheet1!$A$2:$A$941,'Q1,2,3'!A13,Sheet1!$C$2:$C$941,"&gt;0")</f>
        <v>30</v>
      </c>
    </row>
    <row r="14" spans="1:14" x14ac:dyDescent="0.3">
      <c r="A14" s="2">
        <v>4020332650</v>
      </c>
      <c r="B14" s="2">
        <f>COUNTIFS(Sheet1!$A$2:$A$941,'Q1,2,3'!A14,Sheet1!$C$2:$C$941,"&gt;0")</f>
        <v>17</v>
      </c>
    </row>
    <row r="15" spans="1:14" x14ac:dyDescent="0.3">
      <c r="A15" s="2">
        <v>4057192912</v>
      </c>
      <c r="B15" s="2">
        <f>COUNTIFS(Sheet1!$A$2:$A$941,'Q1,2,3'!A15,Sheet1!$C$2:$C$941,"&gt;0")</f>
        <v>3</v>
      </c>
    </row>
    <row r="16" spans="1:14" x14ac:dyDescent="0.3">
      <c r="A16" s="2">
        <v>4319703577</v>
      </c>
      <c r="B16" s="2">
        <f>COUNTIFS(Sheet1!$A$2:$A$941,'Q1,2,3'!A16,Sheet1!$C$2:$C$941,"&gt;0")</f>
        <v>31</v>
      </c>
    </row>
    <row r="17" spans="1:2" x14ac:dyDescent="0.3">
      <c r="A17" s="2">
        <v>4388161847</v>
      </c>
      <c r="B17" s="2">
        <f>COUNTIFS(Sheet1!$A$2:$A$941,'Q1,2,3'!A17,Sheet1!$C$2:$C$941,"&gt;0")</f>
        <v>31</v>
      </c>
    </row>
    <row r="18" spans="1:2" x14ac:dyDescent="0.3">
      <c r="A18" s="2">
        <v>4445114986</v>
      </c>
      <c r="B18" s="2">
        <f>COUNTIFS(Sheet1!$A$2:$A$941,'Q1,2,3'!A18,Sheet1!$C$2:$C$941,"&gt;0")</f>
        <v>31</v>
      </c>
    </row>
    <row r="19" spans="1:2" x14ac:dyDescent="0.3">
      <c r="A19" s="2">
        <v>4558609924</v>
      </c>
      <c r="B19" s="2">
        <f>COUNTIFS(Sheet1!$A$2:$A$941,'Q1,2,3'!A19,Sheet1!$C$2:$C$941,"&gt;0")</f>
        <v>31</v>
      </c>
    </row>
    <row r="20" spans="1:2" x14ac:dyDescent="0.3">
      <c r="A20" s="2">
        <v>4702921684</v>
      </c>
      <c r="B20" s="2">
        <f>COUNTIFS(Sheet1!$A$2:$A$941,'Q1,2,3'!A20,Sheet1!$C$2:$C$941,"&gt;0")</f>
        <v>30</v>
      </c>
    </row>
    <row r="21" spans="1:2" x14ac:dyDescent="0.3">
      <c r="A21" s="2">
        <v>5553957443</v>
      </c>
      <c r="B21" s="2">
        <f>COUNTIFS(Sheet1!$A$2:$A$941,'Q1,2,3'!A21,Sheet1!$C$2:$C$941,"&gt;0")</f>
        <v>31</v>
      </c>
    </row>
    <row r="22" spans="1:2" x14ac:dyDescent="0.3">
      <c r="A22" s="2">
        <v>5577150313</v>
      </c>
      <c r="B22" s="2">
        <f>COUNTIFS(Sheet1!$A$2:$A$941,'Q1,2,3'!A22,Sheet1!$C$2:$C$941,"&gt;0")</f>
        <v>28</v>
      </c>
    </row>
    <row r="23" spans="1:2" x14ac:dyDescent="0.3">
      <c r="A23" s="2">
        <v>6117666160</v>
      </c>
      <c r="B23" s="2">
        <f>COUNTIFS(Sheet1!$A$2:$A$941,'Q1,2,3'!A23,Sheet1!$C$2:$C$941,"&gt;0")</f>
        <v>23</v>
      </c>
    </row>
    <row r="24" spans="1:2" x14ac:dyDescent="0.3">
      <c r="A24" s="2">
        <v>6290855005</v>
      </c>
      <c r="B24" s="2">
        <f>COUNTIFS(Sheet1!$A$2:$A$941,'Q1,2,3'!A24,Sheet1!$C$2:$C$941,"&gt;0")</f>
        <v>24</v>
      </c>
    </row>
    <row r="25" spans="1:2" x14ac:dyDescent="0.3">
      <c r="A25" s="2">
        <v>6775888955</v>
      </c>
      <c r="B25" s="2">
        <f>COUNTIFS(Sheet1!$A$2:$A$941,'Q1,2,3'!A25,Sheet1!$C$2:$C$941,"&gt;0")</f>
        <v>17</v>
      </c>
    </row>
    <row r="26" spans="1:2" x14ac:dyDescent="0.3">
      <c r="A26" s="2">
        <v>6962181067</v>
      </c>
      <c r="B26" s="2">
        <f>COUNTIFS(Sheet1!$A$2:$A$941,'Q1,2,3'!A26,Sheet1!$C$2:$C$941,"&gt;0")</f>
        <v>31</v>
      </c>
    </row>
    <row r="27" spans="1:2" x14ac:dyDescent="0.3">
      <c r="A27" s="2">
        <v>7007744171</v>
      </c>
      <c r="B27" s="2">
        <f>COUNTIFS(Sheet1!$A$2:$A$941,'Q1,2,3'!A27,Sheet1!$C$2:$C$941,"&gt;0")</f>
        <v>24</v>
      </c>
    </row>
    <row r="28" spans="1:2" x14ac:dyDescent="0.3">
      <c r="A28" s="2">
        <v>7086361926</v>
      </c>
      <c r="B28" s="2">
        <f>COUNTIFS(Sheet1!$A$2:$A$941,'Q1,2,3'!A28,Sheet1!$C$2:$C$941,"&gt;0")</f>
        <v>30</v>
      </c>
    </row>
    <row r="29" spans="1:2" x14ac:dyDescent="0.3">
      <c r="A29" s="2">
        <v>8053475328</v>
      </c>
      <c r="B29" s="2">
        <f>COUNTIFS(Sheet1!$A$2:$A$941,'Q1,2,3'!A29,Sheet1!$C$2:$C$941,"&gt;0")</f>
        <v>31</v>
      </c>
    </row>
    <row r="30" spans="1:2" x14ac:dyDescent="0.3">
      <c r="A30" s="2">
        <v>8253242879</v>
      </c>
      <c r="B30" s="2">
        <f>COUNTIFS(Sheet1!$A$2:$A$941,'Q1,2,3'!A30,Sheet1!$C$2:$C$941,"&gt;0")</f>
        <v>18</v>
      </c>
    </row>
    <row r="31" spans="1:2" x14ac:dyDescent="0.3">
      <c r="A31" s="2">
        <v>8378563200</v>
      </c>
      <c r="B31" s="2">
        <f>COUNTIFS(Sheet1!$A$2:$A$941,'Q1,2,3'!A31,Sheet1!$C$2:$C$941,"&gt;0")</f>
        <v>31</v>
      </c>
    </row>
    <row r="32" spans="1:2" x14ac:dyDescent="0.3">
      <c r="A32" s="2">
        <v>8583815059</v>
      </c>
      <c r="B32" s="2">
        <f>COUNTIFS(Sheet1!$A$2:$A$941,'Q1,2,3'!A32,Sheet1!$C$2:$C$941,"&gt;0")</f>
        <v>30</v>
      </c>
    </row>
    <row r="33" spans="1:2" x14ac:dyDescent="0.3">
      <c r="A33" s="2">
        <v>8792009665</v>
      </c>
      <c r="B33" s="2">
        <f>COUNTIFS(Sheet1!$A$2:$A$941,'Q1,2,3'!A33,Sheet1!$C$2:$C$941,"&gt;0")</f>
        <v>19</v>
      </c>
    </row>
    <row r="34" spans="1:2" x14ac:dyDescent="0.3">
      <c r="A34" s="2">
        <v>8877689391</v>
      </c>
      <c r="B34" s="2">
        <f>COUNTIFS(Sheet1!$A$2:$A$941,'Q1,2,3'!A34,Sheet1!$C$2:$C$941,"&gt;0")</f>
        <v>31</v>
      </c>
    </row>
  </sheetData>
  <mergeCells count="1">
    <mergeCell ref="H3:N3"/>
  </mergeCells>
  <conditionalFormatting sqref="B2:B34">
    <cfRule type="cellIs" dxfId="11" priority="1" operator="between">
      <formula>10</formula>
      <formula>20</formula>
    </cfRule>
    <cfRule type="cellIs" dxfId="10" priority="2" operator="lessThan">
      <formula>10</formula>
    </cfRule>
    <cfRule type="cellIs" dxfId="9" priority="3" operator="greaterThan">
      <formula>20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2ADD-CA7C-46A9-B38E-AF9B61D64409}">
  <dimension ref="A1:N34"/>
  <sheetViews>
    <sheetView workbookViewId="0">
      <selection activeCell="S12" sqref="S12"/>
    </sheetView>
  </sheetViews>
  <sheetFormatPr defaultRowHeight="14.4" x14ac:dyDescent="0.3"/>
  <cols>
    <col min="1" max="1" width="11" bestFit="1" customWidth="1"/>
    <col min="2" max="2" width="18.21875" customWidth="1"/>
    <col min="3" max="3" width="11" customWidth="1"/>
    <col min="4" max="4" width="10.6640625" customWidth="1"/>
    <col min="5" max="5" width="11.5546875" bestFit="1" customWidth="1"/>
  </cols>
  <sheetData>
    <row r="1" spans="1:14" x14ac:dyDescent="0.3">
      <c r="A1" s="8" t="s">
        <v>37</v>
      </c>
      <c r="B1" s="8" t="s">
        <v>40</v>
      </c>
    </row>
    <row r="2" spans="1:14" x14ac:dyDescent="0.3">
      <c r="A2" s="2">
        <v>1503960366</v>
      </c>
      <c r="B2" s="2">
        <f>AVERAGEIF(Sheet1!$A$2:$A$941,'Q4,5'!A2,Sheet1!$D$2:$D$941)</f>
        <v>7.8096773855147834</v>
      </c>
    </row>
    <row r="3" spans="1:14" ht="15.6" x14ac:dyDescent="0.3">
      <c r="A3" s="2">
        <v>1624580081</v>
      </c>
      <c r="B3" s="2">
        <f>AVERAGEIF(Sheet1!$A$2:$A$941,'Q4,5'!A3,Sheet1!$D$2:$D$941)</f>
        <v>3.9148387293661795</v>
      </c>
      <c r="E3" s="3" t="s">
        <v>41</v>
      </c>
      <c r="F3" s="3" t="s">
        <v>38</v>
      </c>
      <c r="H3" s="13" t="s">
        <v>45</v>
      </c>
      <c r="I3" s="13"/>
      <c r="J3" s="13"/>
      <c r="K3" s="13"/>
      <c r="L3" s="13"/>
      <c r="M3" s="13"/>
      <c r="N3" s="13"/>
    </row>
    <row r="4" spans="1:14" x14ac:dyDescent="0.3">
      <c r="A4" s="2">
        <v>1644430081</v>
      </c>
      <c r="B4" s="2">
        <f>AVERAGEIF(Sheet1!$A$2:$A$941,'Q4,5'!A4,Sheet1!$D$2:$D$941)</f>
        <v>5.2953333536783873</v>
      </c>
      <c r="E4" s="5" t="s">
        <v>42</v>
      </c>
      <c r="F4" s="5">
        <f>COUNTIF(B2:B34,"&gt;8")</f>
        <v>5</v>
      </c>
    </row>
    <row r="5" spans="1:14" x14ac:dyDescent="0.3">
      <c r="A5" s="2">
        <v>1844505072</v>
      </c>
      <c r="B5" s="2">
        <f>AVERAGEIF(Sheet1!$A$2:$A$941,'Q4,5'!A5,Sheet1!$D$2:$D$941)</f>
        <v>1.7061290368437778</v>
      </c>
      <c r="E5" s="9" t="s">
        <v>43</v>
      </c>
      <c r="F5" s="9">
        <f>COUNTIFS(B2:B34,"&gt;4",B2:B34,"&lt;8")</f>
        <v>18</v>
      </c>
    </row>
    <row r="6" spans="1:14" x14ac:dyDescent="0.3">
      <c r="A6" s="2">
        <v>1927972279</v>
      </c>
      <c r="B6" s="2">
        <f>AVERAGEIF(Sheet1!$A$2:$A$941,'Q4,5'!A6,Sheet1!$D$2:$D$941)</f>
        <v>0.63451612308140759</v>
      </c>
      <c r="E6" s="7" t="s">
        <v>44</v>
      </c>
      <c r="F6" s="7">
        <f>COUNTIF(B2:B34,"&lt;4")</f>
        <v>10</v>
      </c>
    </row>
    <row r="7" spans="1:14" x14ac:dyDescent="0.3">
      <c r="A7" s="2">
        <v>2022484408</v>
      </c>
      <c r="B7" s="2">
        <f>AVERAGEIF(Sheet1!$A$2:$A$941,'Q4,5'!A7,Sheet1!$D$2:$D$941)</f>
        <v>8.0841934911666371</v>
      </c>
    </row>
    <row r="8" spans="1:14" x14ac:dyDescent="0.3">
      <c r="A8" s="2">
        <v>2026352035</v>
      </c>
      <c r="B8" s="2">
        <f>AVERAGEIF(Sheet1!$A$2:$A$941,'Q4,5'!A8,Sheet1!$D$2:$D$941)</f>
        <v>3.4548387152533384</v>
      </c>
    </row>
    <row r="9" spans="1:14" x14ac:dyDescent="0.3">
      <c r="A9" s="2">
        <v>2320127002</v>
      </c>
      <c r="B9" s="2">
        <f>AVERAGEIF(Sheet1!$A$2:$A$941,'Q4,5'!A9,Sheet1!$D$2:$D$941)</f>
        <v>3.1877419044894557</v>
      </c>
    </row>
    <row r="10" spans="1:14" x14ac:dyDescent="0.3">
      <c r="A10" s="2">
        <v>2347167796</v>
      </c>
      <c r="B10" s="2">
        <f>AVERAGEIF(Sheet1!$A$2:$A$941,'Q4,5'!A10,Sheet1!$D$2:$D$941)</f>
        <v>6.3555555359150011</v>
      </c>
    </row>
    <row r="11" spans="1:14" x14ac:dyDescent="0.3">
      <c r="A11" s="2">
        <v>2873212765</v>
      </c>
      <c r="B11" s="2">
        <f>AVERAGEIF(Sheet1!$A$2:$A$941,'Q4,5'!A11,Sheet1!$D$2:$D$941)</f>
        <v>5.1016128601566439</v>
      </c>
    </row>
    <row r="12" spans="1:14" x14ac:dyDescent="0.3">
      <c r="A12" s="2">
        <v>3372868164</v>
      </c>
      <c r="B12" s="2">
        <f>AVERAGEIF(Sheet1!$A$2:$A$941,'Q4,5'!A12,Sheet1!$D$2:$D$941)</f>
        <v>4.707000041007996</v>
      </c>
    </row>
    <row r="13" spans="1:14" x14ac:dyDescent="0.3">
      <c r="A13" s="2">
        <v>3977333714</v>
      </c>
      <c r="B13" s="2">
        <f>AVERAGEIF(Sheet1!$A$2:$A$941,'Q4,5'!A13,Sheet1!$D$2:$D$941)</f>
        <v>7.5169999440511095</v>
      </c>
    </row>
    <row r="14" spans="1:14" x14ac:dyDescent="0.3">
      <c r="A14" s="2">
        <v>4020332650</v>
      </c>
      <c r="B14" s="2">
        <f>AVERAGEIF(Sheet1!$A$2:$A$941,'Q4,5'!A14,Sheet1!$D$2:$D$941)</f>
        <v>1.6261290389323431</v>
      </c>
    </row>
    <row r="15" spans="1:14" x14ac:dyDescent="0.3">
      <c r="A15" s="2">
        <v>4057192912</v>
      </c>
      <c r="B15" s="2">
        <f>AVERAGEIF(Sheet1!$A$2:$A$941,'Q4,5'!A15,Sheet1!$D$2:$D$941)</f>
        <v>2.8625000119209298</v>
      </c>
    </row>
    <row r="16" spans="1:14" x14ac:dyDescent="0.3">
      <c r="A16" s="2">
        <v>4319703577</v>
      </c>
      <c r="B16" s="2">
        <f>AVERAGEIF(Sheet1!$A$2:$A$941,'Q4,5'!A16,Sheet1!$D$2:$D$941)</f>
        <v>4.8922580470361057</v>
      </c>
    </row>
    <row r="17" spans="1:2" x14ac:dyDescent="0.3">
      <c r="A17" s="2">
        <v>4388161847</v>
      </c>
      <c r="B17" s="2">
        <f>AVERAGEIF(Sheet1!$A$2:$A$941,'Q4,5'!A17,Sheet1!$D$2:$D$941)</f>
        <v>8.393225892897572</v>
      </c>
    </row>
    <row r="18" spans="1:2" x14ac:dyDescent="0.3">
      <c r="A18" s="2">
        <v>4445114986</v>
      </c>
      <c r="B18" s="2">
        <f>AVERAGEIF(Sheet1!$A$2:$A$941,'Q4,5'!A18,Sheet1!$D$2:$D$941)</f>
        <v>3.2458064402303388</v>
      </c>
    </row>
    <row r="19" spans="1:2" x14ac:dyDescent="0.3">
      <c r="A19" s="2">
        <v>4558609924</v>
      </c>
      <c r="B19" s="2">
        <f>AVERAGEIF(Sheet1!$A$2:$A$941,'Q4,5'!A19,Sheet1!$D$2:$D$941)</f>
        <v>5.0806451766721663</v>
      </c>
    </row>
    <row r="20" spans="1:2" x14ac:dyDescent="0.3">
      <c r="A20" s="2">
        <v>4702921684</v>
      </c>
      <c r="B20" s="2">
        <f>AVERAGEIF(Sheet1!$A$2:$A$941,'Q4,5'!A20,Sheet1!$D$2:$D$941)</f>
        <v>6.9551612830931147</v>
      </c>
    </row>
    <row r="21" spans="1:2" x14ac:dyDescent="0.3">
      <c r="A21" s="2">
        <v>5553957443</v>
      </c>
      <c r="B21" s="2">
        <f>AVERAGEIF(Sheet1!$A$2:$A$941,'Q4,5'!A21,Sheet1!$D$2:$D$941)</f>
        <v>5.6396774495801596</v>
      </c>
    </row>
    <row r="22" spans="1:2" x14ac:dyDescent="0.3">
      <c r="A22" s="2">
        <v>5577150313</v>
      </c>
      <c r="B22" s="2">
        <f>AVERAGEIF(Sheet1!$A$2:$A$941,'Q4,5'!A22,Sheet1!$D$2:$D$941)</f>
        <v>6.2133333047231041</v>
      </c>
    </row>
    <row r="23" spans="1:2" x14ac:dyDescent="0.3">
      <c r="A23" s="2">
        <v>6117666160</v>
      </c>
      <c r="B23" s="2">
        <f>AVERAGEIF(Sheet1!$A$2:$A$941,'Q4,5'!A23,Sheet1!$D$2:$D$941)</f>
        <v>5.342142914022717</v>
      </c>
    </row>
    <row r="24" spans="1:2" x14ac:dyDescent="0.3">
      <c r="A24" s="2">
        <v>6290855005</v>
      </c>
      <c r="B24" s="2">
        <f>AVERAGEIF(Sheet1!$A$2:$A$941,'Q4,5'!A24,Sheet1!$D$2:$D$941)</f>
        <v>4.2724138046133104</v>
      </c>
    </row>
    <row r="25" spans="1:2" x14ac:dyDescent="0.3">
      <c r="A25" s="2">
        <v>6775888955</v>
      </c>
      <c r="B25" s="2">
        <f>AVERAGEIF(Sheet1!$A$2:$A$941,'Q4,5'!A25,Sheet1!$D$2:$D$941)</f>
        <v>1.8134615161241252</v>
      </c>
    </row>
    <row r="26" spans="1:2" x14ac:dyDescent="0.3">
      <c r="A26" s="2">
        <v>6962181067</v>
      </c>
      <c r="B26" s="2">
        <f>AVERAGEIF(Sheet1!$A$2:$A$941,'Q4,5'!A26,Sheet1!$D$2:$D$941)</f>
        <v>6.585806477454403</v>
      </c>
    </row>
    <row r="27" spans="1:2" x14ac:dyDescent="0.3">
      <c r="A27" s="2">
        <v>7007744171</v>
      </c>
      <c r="B27" s="2">
        <f>AVERAGEIF(Sheet1!$A$2:$A$941,'Q4,5'!A27,Sheet1!$D$2:$D$941)</f>
        <v>8.0153845915427571</v>
      </c>
    </row>
    <row r="28" spans="1:2" x14ac:dyDescent="0.3">
      <c r="A28" s="2">
        <v>7086361926</v>
      </c>
      <c r="B28" s="2">
        <f>AVERAGEIF(Sheet1!$A$2:$A$941,'Q4,5'!A28,Sheet1!$D$2:$D$941)</f>
        <v>6.3880645078156268</v>
      </c>
    </row>
    <row r="29" spans="1:2" x14ac:dyDescent="0.3">
      <c r="A29" s="2">
        <v>8053475328</v>
      </c>
      <c r="B29" s="2">
        <f>AVERAGEIF(Sheet1!$A$2:$A$941,'Q4,5'!A29,Sheet1!$D$2:$D$941)</f>
        <v>11.475161198646786</v>
      </c>
    </row>
    <row r="30" spans="1:2" x14ac:dyDescent="0.3">
      <c r="A30" s="2">
        <v>8253242879</v>
      </c>
      <c r="B30" s="2">
        <f>AVERAGEIF(Sheet1!$A$2:$A$941,'Q4,5'!A30,Sheet1!$D$2:$D$941)</f>
        <v>4.6673684684853809</v>
      </c>
    </row>
    <row r="31" spans="1:2" x14ac:dyDescent="0.3">
      <c r="A31" s="2">
        <v>8378563200</v>
      </c>
      <c r="B31" s="2">
        <f>AVERAGEIF(Sheet1!$A$2:$A$941,'Q4,5'!A31,Sheet1!$D$2:$D$941)</f>
        <v>6.9135484618525318</v>
      </c>
    </row>
    <row r="32" spans="1:2" x14ac:dyDescent="0.3">
      <c r="A32" s="2">
        <v>8583815059</v>
      </c>
      <c r="B32" s="2">
        <f>AVERAGEIF(Sheet1!$A$2:$A$941,'Q4,5'!A32,Sheet1!$D$2:$D$941)</f>
        <v>5.6154838223611172</v>
      </c>
    </row>
    <row r="33" spans="1:2" x14ac:dyDescent="0.3">
      <c r="A33" s="2">
        <v>8792009665</v>
      </c>
      <c r="B33" s="2">
        <f>AVERAGEIF(Sheet1!$A$2:$A$941,'Q4,5'!A33,Sheet1!$D$2:$D$941)</f>
        <v>1.1865517168209478</v>
      </c>
    </row>
    <row r="34" spans="1:2" x14ac:dyDescent="0.3">
      <c r="A34" s="2">
        <v>8877689391</v>
      </c>
      <c r="B34" s="2">
        <f>AVERAGEIF(Sheet1!$A$2:$A$941,'Q4,5'!A34,Sheet1!$D$2:$D$941)</f>
        <v>13.212903138129944</v>
      </c>
    </row>
  </sheetData>
  <mergeCells count="1">
    <mergeCell ref="H3:N3"/>
  </mergeCells>
  <conditionalFormatting sqref="B2:B34">
    <cfRule type="cellIs" dxfId="8" priority="1" operator="lessThan">
      <formula>4</formula>
    </cfRule>
    <cfRule type="cellIs" dxfId="7" priority="2" operator="between">
      <formula>4</formula>
      <formula>8</formula>
    </cfRule>
    <cfRule type="cellIs" dxfId="6" priority="3" operator="greaterThan">
      <formula>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D225-E201-4F5C-AF3A-B738B5D5AC09}">
  <dimension ref="A1:I88"/>
  <sheetViews>
    <sheetView workbookViewId="0">
      <selection activeCell="H9" sqref="H9"/>
    </sheetView>
  </sheetViews>
  <sheetFormatPr defaultRowHeight="14.4" x14ac:dyDescent="0.3"/>
  <cols>
    <col min="1" max="1" width="11" bestFit="1" customWidth="1"/>
    <col min="2" max="2" width="10" bestFit="1" customWidth="1"/>
    <col min="3" max="3" width="13.88671875" bestFit="1" customWidth="1"/>
    <col min="4" max="4" width="16.33203125" bestFit="1" customWidth="1"/>
    <col min="5" max="5" width="17" bestFit="1" customWidth="1"/>
    <col min="6" max="6" width="18" bestFit="1" customWidth="1"/>
  </cols>
  <sheetData>
    <row r="1" spans="1:6" x14ac:dyDescent="0.3">
      <c r="A1" s="10" t="s">
        <v>37</v>
      </c>
      <c r="B1" s="10" t="s">
        <v>46</v>
      </c>
      <c r="C1" s="10" t="s">
        <v>47</v>
      </c>
      <c r="D1" s="10" t="s">
        <v>10</v>
      </c>
      <c r="E1" s="10" t="s">
        <v>11</v>
      </c>
      <c r="F1" s="10" t="s">
        <v>12</v>
      </c>
    </row>
    <row r="2" spans="1:6" x14ac:dyDescent="0.3">
      <c r="A2" s="2">
        <v>1503960366</v>
      </c>
      <c r="B2" s="2">
        <f>SUMIF(Sheet1!$A$2:$A$941,'Q6,7,8'!A2,Sheet1!$C$2:$C$941)</f>
        <v>375619</v>
      </c>
      <c r="C2" s="2">
        <f>SUMIF(Sheet1!$A$2:$A$941,'Q6,7,8'!A2,Sheet1!$O$2:$O$941)</f>
        <v>56309</v>
      </c>
      <c r="D2" s="2">
        <f>SUMIF(Sheet1!$A$2:$A$941,'Q6,7,8'!A2,Sheet1!$K$2:$K$941)</f>
        <v>1200</v>
      </c>
      <c r="E2" s="2">
        <f>SUMIF(Sheet1!$A$2:$A$941,'Q6,7,8'!A2,Sheet1!$L$2:$L$941)</f>
        <v>594</v>
      </c>
      <c r="F2" s="2">
        <f>SUMIF(Sheet1!$A$2:$A$941,'Q6,7,8'!A2,Sheet1!$M$2:$M$941)</f>
        <v>6818</v>
      </c>
    </row>
    <row r="3" spans="1:6" x14ac:dyDescent="0.3">
      <c r="A3" s="2">
        <v>1624580081</v>
      </c>
      <c r="B3" s="2">
        <f>SUMIF(Sheet1!$A$2:$A$941,'Q6,7,8'!A3,Sheet1!$C$2:$C$941)</f>
        <v>178061</v>
      </c>
      <c r="C3" s="2">
        <f>SUMIF(Sheet1!$A$2:$A$941,'Q6,7,8'!A3,Sheet1!$O$2:$O$941)</f>
        <v>45984</v>
      </c>
      <c r="D3" s="2">
        <f>SUMIF(Sheet1!$A$2:$A$941,'Q6,7,8'!A3,Sheet1!$K$2:$K$941)</f>
        <v>269</v>
      </c>
      <c r="E3" s="2">
        <f>SUMIF(Sheet1!$A$2:$A$941,'Q6,7,8'!A3,Sheet1!$L$2:$L$941)</f>
        <v>180</v>
      </c>
      <c r="F3" s="2">
        <f>SUMIF(Sheet1!$A$2:$A$941,'Q6,7,8'!A3,Sheet1!$M$2:$M$941)</f>
        <v>4758</v>
      </c>
    </row>
    <row r="4" spans="1:6" x14ac:dyDescent="0.3">
      <c r="A4" s="2">
        <v>1644430081</v>
      </c>
      <c r="B4" s="2">
        <f>SUMIF(Sheet1!$A$2:$A$941,'Q6,7,8'!A4,Sheet1!$C$2:$C$941)</f>
        <v>218489</v>
      </c>
      <c r="C4" s="2">
        <f>SUMIF(Sheet1!$A$2:$A$941,'Q6,7,8'!A4,Sheet1!$O$2:$O$941)</f>
        <v>84339</v>
      </c>
      <c r="D4" s="2">
        <f>SUMIF(Sheet1!$A$2:$A$941,'Q6,7,8'!A4,Sheet1!$K$2:$K$941)</f>
        <v>287</v>
      </c>
      <c r="E4" s="2">
        <f>SUMIF(Sheet1!$A$2:$A$941,'Q6,7,8'!A4,Sheet1!$L$2:$L$941)</f>
        <v>641</v>
      </c>
      <c r="F4" s="2">
        <f>SUMIF(Sheet1!$A$2:$A$941,'Q6,7,8'!A4,Sheet1!$M$2:$M$941)</f>
        <v>5354</v>
      </c>
    </row>
    <row r="5" spans="1:6" x14ac:dyDescent="0.3">
      <c r="A5" s="2">
        <v>1844505072</v>
      </c>
      <c r="B5" s="2">
        <f>SUMIF(Sheet1!$A$2:$A$941,'Q6,7,8'!A5,Sheet1!$C$2:$C$941)</f>
        <v>79982</v>
      </c>
      <c r="C5" s="2">
        <f>SUMIF(Sheet1!$A$2:$A$941,'Q6,7,8'!A5,Sheet1!$O$2:$O$941)</f>
        <v>48778</v>
      </c>
      <c r="D5" s="2">
        <f>SUMIF(Sheet1!$A$2:$A$941,'Q6,7,8'!A5,Sheet1!$K$2:$K$941)</f>
        <v>4</v>
      </c>
      <c r="E5" s="2">
        <f>SUMIF(Sheet1!$A$2:$A$941,'Q6,7,8'!A5,Sheet1!$L$2:$L$941)</f>
        <v>40</v>
      </c>
      <c r="F5" s="2">
        <f>SUMIF(Sheet1!$A$2:$A$941,'Q6,7,8'!A5,Sheet1!$M$2:$M$941)</f>
        <v>3579</v>
      </c>
    </row>
    <row r="6" spans="1:6" x14ac:dyDescent="0.3">
      <c r="A6" s="2">
        <v>1927972279</v>
      </c>
      <c r="B6" s="2">
        <f>SUMIF(Sheet1!$A$2:$A$941,'Q6,7,8'!A6,Sheet1!$C$2:$C$941)</f>
        <v>28400</v>
      </c>
      <c r="C6" s="2">
        <f>SUMIF(Sheet1!$A$2:$A$941,'Q6,7,8'!A6,Sheet1!$O$2:$O$941)</f>
        <v>67357</v>
      </c>
      <c r="D6" s="2">
        <f>SUMIF(Sheet1!$A$2:$A$941,'Q6,7,8'!A6,Sheet1!$K$2:$K$941)</f>
        <v>41</v>
      </c>
      <c r="E6" s="2">
        <f>SUMIF(Sheet1!$A$2:$A$941,'Q6,7,8'!A6,Sheet1!$L$2:$L$941)</f>
        <v>24</v>
      </c>
      <c r="F6" s="2">
        <f>SUMIF(Sheet1!$A$2:$A$941,'Q6,7,8'!A6,Sheet1!$M$2:$M$941)</f>
        <v>1196</v>
      </c>
    </row>
    <row r="7" spans="1:6" x14ac:dyDescent="0.3">
      <c r="A7" s="2">
        <v>2022484408</v>
      </c>
      <c r="B7" s="2">
        <f>SUMIF(Sheet1!$A$2:$A$941,'Q6,7,8'!A7,Sheet1!$C$2:$C$941)</f>
        <v>352490</v>
      </c>
      <c r="C7" s="2">
        <f>SUMIF(Sheet1!$A$2:$A$941,'Q6,7,8'!A7,Sheet1!$O$2:$O$941)</f>
        <v>77809</v>
      </c>
      <c r="D7" s="2">
        <f>SUMIF(Sheet1!$A$2:$A$941,'Q6,7,8'!A7,Sheet1!$K$2:$K$941)</f>
        <v>1125</v>
      </c>
      <c r="E7" s="2">
        <f>SUMIF(Sheet1!$A$2:$A$941,'Q6,7,8'!A7,Sheet1!$L$2:$L$941)</f>
        <v>600</v>
      </c>
      <c r="F7" s="2">
        <f>SUMIF(Sheet1!$A$2:$A$941,'Q6,7,8'!A7,Sheet1!$M$2:$M$941)</f>
        <v>7981</v>
      </c>
    </row>
    <row r="8" spans="1:6" x14ac:dyDescent="0.3">
      <c r="A8" s="2">
        <v>2026352035</v>
      </c>
      <c r="B8" s="2">
        <f>SUMIF(Sheet1!$A$2:$A$941,'Q6,7,8'!A8,Sheet1!$C$2:$C$941)</f>
        <v>172573</v>
      </c>
      <c r="C8" s="2">
        <f>SUMIF(Sheet1!$A$2:$A$941,'Q6,7,8'!A8,Sheet1!$O$2:$O$941)</f>
        <v>47760</v>
      </c>
      <c r="D8" s="2">
        <f>SUMIF(Sheet1!$A$2:$A$941,'Q6,7,8'!A8,Sheet1!$K$2:$K$941)</f>
        <v>3</v>
      </c>
      <c r="E8" s="2">
        <f>SUMIF(Sheet1!$A$2:$A$941,'Q6,7,8'!A8,Sheet1!$L$2:$L$941)</f>
        <v>8</v>
      </c>
      <c r="F8" s="2">
        <f>SUMIF(Sheet1!$A$2:$A$941,'Q6,7,8'!A8,Sheet1!$M$2:$M$941)</f>
        <v>7956</v>
      </c>
    </row>
    <row r="9" spans="1:6" x14ac:dyDescent="0.3">
      <c r="A9" s="2">
        <v>2320127002</v>
      </c>
      <c r="B9" s="2">
        <f>SUMIF(Sheet1!$A$2:$A$941,'Q6,7,8'!A9,Sheet1!$C$2:$C$941)</f>
        <v>146223</v>
      </c>
      <c r="C9" s="2">
        <f>SUMIF(Sheet1!$A$2:$A$941,'Q6,7,8'!A9,Sheet1!$O$2:$O$941)</f>
        <v>53449</v>
      </c>
      <c r="D9" s="2">
        <f>SUMIF(Sheet1!$A$2:$A$941,'Q6,7,8'!A9,Sheet1!$K$2:$K$941)</f>
        <v>42</v>
      </c>
      <c r="E9" s="2">
        <f>SUMIF(Sheet1!$A$2:$A$941,'Q6,7,8'!A9,Sheet1!$L$2:$L$941)</f>
        <v>80</v>
      </c>
      <c r="F9" s="2">
        <f>SUMIF(Sheet1!$A$2:$A$941,'Q6,7,8'!A9,Sheet1!$M$2:$M$941)</f>
        <v>6144</v>
      </c>
    </row>
    <row r="10" spans="1:6" x14ac:dyDescent="0.3">
      <c r="A10" s="2">
        <v>2347167796</v>
      </c>
      <c r="B10" s="2">
        <f>SUMIF(Sheet1!$A$2:$A$941,'Q6,7,8'!A10,Sheet1!$C$2:$C$941)</f>
        <v>171354</v>
      </c>
      <c r="C10" s="2">
        <f>SUMIF(Sheet1!$A$2:$A$941,'Q6,7,8'!A10,Sheet1!$O$2:$O$941)</f>
        <v>36782</v>
      </c>
      <c r="D10" s="2">
        <f>SUMIF(Sheet1!$A$2:$A$941,'Q6,7,8'!A10,Sheet1!$K$2:$K$941)</f>
        <v>243</v>
      </c>
      <c r="E10" s="2">
        <f>SUMIF(Sheet1!$A$2:$A$941,'Q6,7,8'!A10,Sheet1!$L$2:$L$941)</f>
        <v>370</v>
      </c>
      <c r="F10" s="2">
        <f>SUMIF(Sheet1!$A$2:$A$941,'Q6,7,8'!A10,Sheet1!$M$2:$M$941)</f>
        <v>4545</v>
      </c>
    </row>
    <row r="11" spans="1:6" x14ac:dyDescent="0.3">
      <c r="A11" s="2">
        <v>2873212765</v>
      </c>
      <c r="B11" s="2">
        <f>SUMIF(Sheet1!$A$2:$A$941,'Q6,7,8'!A11,Sheet1!$C$2:$C$941)</f>
        <v>234229</v>
      </c>
      <c r="C11" s="2">
        <f>SUMIF(Sheet1!$A$2:$A$941,'Q6,7,8'!A11,Sheet1!$O$2:$O$941)</f>
        <v>59426</v>
      </c>
      <c r="D11" s="2">
        <f>SUMIF(Sheet1!$A$2:$A$941,'Q6,7,8'!A11,Sheet1!$K$2:$K$941)</f>
        <v>437</v>
      </c>
      <c r="E11" s="2">
        <f>SUMIF(Sheet1!$A$2:$A$941,'Q6,7,8'!A11,Sheet1!$L$2:$L$941)</f>
        <v>190</v>
      </c>
      <c r="F11" s="2">
        <f>SUMIF(Sheet1!$A$2:$A$941,'Q6,7,8'!A11,Sheet1!$M$2:$M$941)</f>
        <v>9548</v>
      </c>
    </row>
    <row r="12" spans="1:6" x14ac:dyDescent="0.3">
      <c r="A12" s="2">
        <v>3372868164</v>
      </c>
      <c r="B12" s="2">
        <f>SUMIF(Sheet1!$A$2:$A$941,'Q6,7,8'!A12,Sheet1!$C$2:$C$941)</f>
        <v>137233</v>
      </c>
      <c r="C12" s="2">
        <f>SUMIF(Sheet1!$A$2:$A$941,'Q6,7,8'!A12,Sheet1!$O$2:$O$941)</f>
        <v>38662</v>
      </c>
      <c r="D12" s="2">
        <f>SUMIF(Sheet1!$A$2:$A$941,'Q6,7,8'!A12,Sheet1!$K$2:$K$941)</f>
        <v>183</v>
      </c>
      <c r="E12" s="2">
        <f>SUMIF(Sheet1!$A$2:$A$941,'Q6,7,8'!A12,Sheet1!$L$2:$L$941)</f>
        <v>82</v>
      </c>
      <c r="F12" s="2">
        <f>SUMIF(Sheet1!$A$2:$A$941,'Q6,7,8'!A12,Sheet1!$M$2:$M$941)</f>
        <v>6558</v>
      </c>
    </row>
    <row r="13" spans="1:6" x14ac:dyDescent="0.3">
      <c r="A13" s="2">
        <v>3977333714</v>
      </c>
      <c r="B13" s="2">
        <f>SUMIF(Sheet1!$A$2:$A$941,'Q6,7,8'!A13,Sheet1!$C$2:$C$941)</f>
        <v>329537</v>
      </c>
      <c r="C13" s="2">
        <f>SUMIF(Sheet1!$A$2:$A$941,'Q6,7,8'!A13,Sheet1!$O$2:$O$941)</f>
        <v>45410</v>
      </c>
      <c r="D13" s="2">
        <f>SUMIF(Sheet1!$A$2:$A$941,'Q6,7,8'!A13,Sheet1!$K$2:$K$941)</f>
        <v>567</v>
      </c>
      <c r="E13" s="2">
        <f>SUMIF(Sheet1!$A$2:$A$941,'Q6,7,8'!A13,Sheet1!$L$2:$L$941)</f>
        <v>1838</v>
      </c>
      <c r="F13" s="2">
        <f>SUMIF(Sheet1!$A$2:$A$941,'Q6,7,8'!A13,Sheet1!$M$2:$M$941)</f>
        <v>5243</v>
      </c>
    </row>
    <row r="14" spans="1:6" x14ac:dyDescent="0.3">
      <c r="A14" s="2">
        <v>4020332650</v>
      </c>
      <c r="B14" s="2">
        <f>SUMIF(Sheet1!$A$2:$A$941,'Q6,7,8'!A14,Sheet1!$C$2:$C$941)</f>
        <v>70284</v>
      </c>
      <c r="C14" s="2">
        <f>SUMIF(Sheet1!$A$2:$A$941,'Q6,7,8'!A14,Sheet1!$O$2:$O$941)</f>
        <v>73960</v>
      </c>
      <c r="D14" s="2">
        <f>SUMIF(Sheet1!$A$2:$A$941,'Q6,7,8'!A14,Sheet1!$K$2:$K$941)</f>
        <v>161</v>
      </c>
      <c r="E14" s="2">
        <f>SUMIF(Sheet1!$A$2:$A$941,'Q6,7,8'!A14,Sheet1!$L$2:$L$941)</f>
        <v>166</v>
      </c>
      <c r="F14" s="2">
        <f>SUMIF(Sheet1!$A$2:$A$941,'Q6,7,8'!A14,Sheet1!$M$2:$M$941)</f>
        <v>2385</v>
      </c>
    </row>
    <row r="15" spans="1:6" x14ac:dyDescent="0.3">
      <c r="A15" s="2">
        <v>4057192912</v>
      </c>
      <c r="B15" s="2">
        <f>SUMIF(Sheet1!$A$2:$A$941,'Q6,7,8'!A15,Sheet1!$C$2:$C$941)</f>
        <v>15352</v>
      </c>
      <c r="C15" s="2">
        <f>SUMIF(Sheet1!$A$2:$A$941,'Q6,7,8'!A15,Sheet1!$O$2:$O$941)</f>
        <v>7895</v>
      </c>
      <c r="D15" s="2">
        <f>SUMIF(Sheet1!$A$2:$A$941,'Q6,7,8'!A15,Sheet1!$K$2:$K$941)</f>
        <v>3</v>
      </c>
      <c r="E15" s="2">
        <f>SUMIF(Sheet1!$A$2:$A$941,'Q6,7,8'!A15,Sheet1!$L$2:$L$941)</f>
        <v>6</v>
      </c>
      <c r="F15" s="2">
        <f>SUMIF(Sheet1!$A$2:$A$941,'Q6,7,8'!A15,Sheet1!$M$2:$M$941)</f>
        <v>412</v>
      </c>
    </row>
    <row r="16" spans="1:6" x14ac:dyDescent="0.3">
      <c r="A16" s="2">
        <v>4319703577</v>
      </c>
      <c r="B16" s="2">
        <f>SUMIF(Sheet1!$A$2:$A$941,'Q6,7,8'!A16,Sheet1!$C$2:$C$941)</f>
        <v>225334</v>
      </c>
      <c r="C16" s="2">
        <f>SUMIF(Sheet1!$A$2:$A$941,'Q6,7,8'!A16,Sheet1!$O$2:$O$941)</f>
        <v>63168</v>
      </c>
      <c r="D16" s="2">
        <f>SUMIF(Sheet1!$A$2:$A$941,'Q6,7,8'!A16,Sheet1!$K$2:$K$941)</f>
        <v>111</v>
      </c>
      <c r="E16" s="2">
        <f>SUMIF(Sheet1!$A$2:$A$941,'Q6,7,8'!A16,Sheet1!$L$2:$L$941)</f>
        <v>382</v>
      </c>
      <c r="F16" s="2">
        <f>SUMIF(Sheet1!$A$2:$A$941,'Q6,7,8'!A16,Sheet1!$M$2:$M$941)</f>
        <v>7092</v>
      </c>
    </row>
    <row r="17" spans="1:6" x14ac:dyDescent="0.3">
      <c r="A17" s="2">
        <v>4388161847</v>
      </c>
      <c r="B17" s="2">
        <f>SUMIF(Sheet1!$A$2:$A$941,'Q6,7,8'!A17,Sheet1!$C$2:$C$941)</f>
        <v>335232</v>
      </c>
      <c r="C17" s="2">
        <f>SUMIF(Sheet1!$A$2:$A$941,'Q6,7,8'!A17,Sheet1!$O$2:$O$941)</f>
        <v>95910</v>
      </c>
      <c r="D17" s="2">
        <f>SUMIF(Sheet1!$A$2:$A$941,'Q6,7,8'!A17,Sheet1!$K$2:$K$941)</f>
        <v>718</v>
      </c>
      <c r="E17" s="2">
        <f>SUMIF(Sheet1!$A$2:$A$941,'Q6,7,8'!A17,Sheet1!$L$2:$L$941)</f>
        <v>631</v>
      </c>
      <c r="F17" s="2">
        <f>SUMIF(Sheet1!$A$2:$A$941,'Q6,7,8'!A17,Sheet1!$M$2:$M$941)</f>
        <v>7110</v>
      </c>
    </row>
    <row r="18" spans="1:6" x14ac:dyDescent="0.3">
      <c r="A18" s="2">
        <v>4445114986</v>
      </c>
      <c r="B18" s="2">
        <f>SUMIF(Sheet1!$A$2:$A$941,'Q6,7,8'!A18,Sheet1!$C$2:$C$941)</f>
        <v>148693</v>
      </c>
      <c r="C18" s="2">
        <f>SUMIF(Sheet1!$A$2:$A$941,'Q6,7,8'!A18,Sheet1!$O$2:$O$941)</f>
        <v>67772</v>
      </c>
      <c r="D18" s="2">
        <f>SUMIF(Sheet1!$A$2:$A$941,'Q6,7,8'!A18,Sheet1!$K$2:$K$941)</f>
        <v>205</v>
      </c>
      <c r="E18" s="2">
        <f>SUMIF(Sheet1!$A$2:$A$941,'Q6,7,8'!A18,Sheet1!$L$2:$L$941)</f>
        <v>54</v>
      </c>
      <c r="F18" s="2">
        <f>SUMIF(Sheet1!$A$2:$A$941,'Q6,7,8'!A18,Sheet1!$M$2:$M$941)</f>
        <v>6482</v>
      </c>
    </row>
    <row r="19" spans="1:6" x14ac:dyDescent="0.3">
      <c r="A19" s="2">
        <v>4558609924</v>
      </c>
      <c r="B19" s="2">
        <f>SUMIF(Sheet1!$A$2:$A$941,'Q6,7,8'!A19,Sheet1!$C$2:$C$941)</f>
        <v>238239</v>
      </c>
      <c r="C19" s="2">
        <f>SUMIF(Sheet1!$A$2:$A$941,'Q6,7,8'!A19,Sheet1!$O$2:$O$941)</f>
        <v>63031</v>
      </c>
      <c r="D19" s="2">
        <f>SUMIF(Sheet1!$A$2:$A$941,'Q6,7,8'!A19,Sheet1!$K$2:$K$941)</f>
        <v>322</v>
      </c>
      <c r="E19" s="2">
        <f>SUMIF(Sheet1!$A$2:$A$941,'Q6,7,8'!A19,Sheet1!$L$2:$L$941)</f>
        <v>425</v>
      </c>
      <c r="F19" s="2">
        <f>SUMIF(Sheet1!$A$2:$A$941,'Q6,7,8'!A19,Sheet1!$M$2:$M$941)</f>
        <v>8834</v>
      </c>
    </row>
    <row r="20" spans="1:6" x14ac:dyDescent="0.3">
      <c r="A20" s="2">
        <v>4702921684</v>
      </c>
      <c r="B20" s="2">
        <f>SUMIF(Sheet1!$A$2:$A$941,'Q6,7,8'!A20,Sheet1!$C$2:$C$941)</f>
        <v>265734</v>
      </c>
      <c r="C20" s="2">
        <f>SUMIF(Sheet1!$A$2:$A$941,'Q6,7,8'!A20,Sheet1!$O$2:$O$941)</f>
        <v>91932</v>
      </c>
      <c r="D20" s="2">
        <f>SUMIF(Sheet1!$A$2:$A$941,'Q6,7,8'!A20,Sheet1!$K$2:$K$941)</f>
        <v>159</v>
      </c>
      <c r="E20" s="2">
        <f>SUMIF(Sheet1!$A$2:$A$941,'Q6,7,8'!A20,Sheet1!$L$2:$L$941)</f>
        <v>807</v>
      </c>
      <c r="F20" s="2">
        <f>SUMIF(Sheet1!$A$2:$A$941,'Q6,7,8'!A20,Sheet1!$M$2:$M$941)</f>
        <v>7362</v>
      </c>
    </row>
    <row r="21" spans="1:6" x14ac:dyDescent="0.3">
      <c r="A21" s="2">
        <v>5553957443</v>
      </c>
      <c r="B21" s="2">
        <f>SUMIF(Sheet1!$A$2:$A$941,'Q6,7,8'!A21,Sheet1!$C$2:$C$941)</f>
        <v>266990</v>
      </c>
      <c r="C21" s="2">
        <f>SUMIF(Sheet1!$A$2:$A$941,'Q6,7,8'!A21,Sheet1!$O$2:$O$941)</f>
        <v>58146</v>
      </c>
      <c r="D21" s="2">
        <f>SUMIF(Sheet1!$A$2:$A$941,'Q6,7,8'!A21,Sheet1!$K$2:$K$941)</f>
        <v>726</v>
      </c>
      <c r="E21" s="2">
        <f>SUMIF(Sheet1!$A$2:$A$941,'Q6,7,8'!A21,Sheet1!$L$2:$L$941)</f>
        <v>403</v>
      </c>
      <c r="F21" s="2">
        <f>SUMIF(Sheet1!$A$2:$A$941,'Q6,7,8'!A21,Sheet1!$M$2:$M$941)</f>
        <v>6392</v>
      </c>
    </row>
    <row r="22" spans="1:6" x14ac:dyDescent="0.3">
      <c r="A22" s="2">
        <v>5577150313</v>
      </c>
      <c r="B22" s="2">
        <f>SUMIF(Sheet1!$A$2:$A$941,'Q6,7,8'!A22,Sheet1!$C$2:$C$941)</f>
        <v>249133</v>
      </c>
      <c r="C22" s="2">
        <f>SUMIF(Sheet1!$A$2:$A$941,'Q6,7,8'!A22,Sheet1!$O$2:$O$941)</f>
        <v>100789</v>
      </c>
      <c r="D22" s="2">
        <f>SUMIF(Sheet1!$A$2:$A$941,'Q6,7,8'!A22,Sheet1!$K$2:$K$941)</f>
        <v>2620</v>
      </c>
      <c r="E22" s="2">
        <f>SUMIF(Sheet1!$A$2:$A$941,'Q6,7,8'!A22,Sheet1!$L$2:$L$941)</f>
        <v>895</v>
      </c>
      <c r="F22" s="2">
        <f>SUMIF(Sheet1!$A$2:$A$941,'Q6,7,8'!A22,Sheet1!$M$2:$M$941)</f>
        <v>4438</v>
      </c>
    </row>
    <row r="23" spans="1:6" x14ac:dyDescent="0.3">
      <c r="A23" s="2">
        <v>6117666160</v>
      </c>
      <c r="B23" s="2">
        <f>SUMIF(Sheet1!$A$2:$A$941,'Q6,7,8'!A23,Sheet1!$C$2:$C$941)</f>
        <v>197308</v>
      </c>
      <c r="C23" s="2">
        <f>SUMIF(Sheet1!$A$2:$A$941,'Q6,7,8'!A23,Sheet1!$O$2:$O$941)</f>
        <v>63312</v>
      </c>
      <c r="D23" s="2">
        <f>SUMIF(Sheet1!$A$2:$A$941,'Q6,7,8'!A23,Sheet1!$K$2:$K$941)</f>
        <v>44</v>
      </c>
      <c r="E23" s="2">
        <f>SUMIF(Sheet1!$A$2:$A$941,'Q6,7,8'!A23,Sheet1!$L$2:$L$941)</f>
        <v>57</v>
      </c>
      <c r="F23" s="2">
        <f>SUMIF(Sheet1!$A$2:$A$941,'Q6,7,8'!A23,Sheet1!$M$2:$M$941)</f>
        <v>8074</v>
      </c>
    </row>
    <row r="24" spans="1:6" x14ac:dyDescent="0.3">
      <c r="A24" s="2">
        <v>6290855005</v>
      </c>
      <c r="B24" s="2">
        <f>SUMIF(Sheet1!$A$2:$A$941,'Q6,7,8'!A24,Sheet1!$C$2:$C$941)</f>
        <v>163837</v>
      </c>
      <c r="C24" s="2">
        <f>SUMIF(Sheet1!$A$2:$A$941,'Q6,7,8'!A24,Sheet1!$O$2:$O$941)</f>
        <v>75389</v>
      </c>
      <c r="D24" s="2">
        <f>SUMIF(Sheet1!$A$2:$A$941,'Q6,7,8'!A24,Sheet1!$K$2:$K$941)</f>
        <v>80</v>
      </c>
      <c r="E24" s="2">
        <f>SUMIF(Sheet1!$A$2:$A$941,'Q6,7,8'!A24,Sheet1!$L$2:$L$941)</f>
        <v>110</v>
      </c>
      <c r="F24" s="2">
        <f>SUMIF(Sheet1!$A$2:$A$941,'Q6,7,8'!A24,Sheet1!$M$2:$M$941)</f>
        <v>6596</v>
      </c>
    </row>
    <row r="25" spans="1:6" x14ac:dyDescent="0.3">
      <c r="A25" s="2">
        <v>6775888955</v>
      </c>
      <c r="B25" s="2">
        <f>SUMIF(Sheet1!$A$2:$A$941,'Q6,7,8'!A25,Sheet1!$C$2:$C$941)</f>
        <v>65512</v>
      </c>
      <c r="C25" s="2">
        <f>SUMIF(Sheet1!$A$2:$A$941,'Q6,7,8'!A25,Sheet1!$O$2:$O$941)</f>
        <v>55426</v>
      </c>
      <c r="D25" s="2">
        <f>SUMIF(Sheet1!$A$2:$A$941,'Q6,7,8'!A25,Sheet1!$K$2:$K$941)</f>
        <v>286</v>
      </c>
      <c r="E25" s="2">
        <f>SUMIF(Sheet1!$A$2:$A$941,'Q6,7,8'!A25,Sheet1!$L$2:$L$941)</f>
        <v>385</v>
      </c>
      <c r="F25" s="2">
        <f>SUMIF(Sheet1!$A$2:$A$941,'Q6,7,8'!A25,Sheet1!$M$2:$M$941)</f>
        <v>1044</v>
      </c>
    </row>
    <row r="26" spans="1:6" x14ac:dyDescent="0.3">
      <c r="A26" s="2">
        <v>6962181067</v>
      </c>
      <c r="B26" s="2">
        <f>SUMIF(Sheet1!$A$2:$A$941,'Q6,7,8'!A26,Sheet1!$C$2:$C$941)</f>
        <v>303639</v>
      </c>
      <c r="C26" s="2">
        <f>SUMIF(Sheet1!$A$2:$A$941,'Q6,7,8'!A26,Sheet1!$O$2:$O$941)</f>
        <v>61443</v>
      </c>
      <c r="D26" s="2">
        <f>SUMIF(Sheet1!$A$2:$A$941,'Q6,7,8'!A26,Sheet1!$K$2:$K$941)</f>
        <v>707</v>
      </c>
      <c r="E26" s="2">
        <f>SUMIF(Sheet1!$A$2:$A$941,'Q6,7,8'!A26,Sheet1!$L$2:$L$941)</f>
        <v>574</v>
      </c>
      <c r="F26" s="2">
        <f>SUMIF(Sheet1!$A$2:$A$941,'Q6,7,8'!A26,Sheet1!$M$2:$M$941)</f>
        <v>7620</v>
      </c>
    </row>
    <row r="27" spans="1:6" x14ac:dyDescent="0.3">
      <c r="A27" s="2">
        <v>7007744171</v>
      </c>
      <c r="B27" s="2">
        <f>SUMIF(Sheet1!$A$2:$A$941,'Q6,7,8'!A27,Sheet1!$C$2:$C$941)</f>
        <v>294409</v>
      </c>
      <c r="C27" s="2">
        <f>SUMIF(Sheet1!$A$2:$A$941,'Q6,7,8'!A27,Sheet1!$O$2:$O$941)</f>
        <v>66144</v>
      </c>
      <c r="D27" s="2">
        <f>SUMIF(Sheet1!$A$2:$A$941,'Q6,7,8'!A27,Sheet1!$K$2:$K$941)</f>
        <v>807</v>
      </c>
      <c r="E27" s="2">
        <f>SUMIF(Sheet1!$A$2:$A$941,'Q6,7,8'!A27,Sheet1!$L$2:$L$941)</f>
        <v>423</v>
      </c>
      <c r="F27" s="2">
        <f>SUMIF(Sheet1!$A$2:$A$941,'Q6,7,8'!A27,Sheet1!$M$2:$M$941)</f>
        <v>7299</v>
      </c>
    </row>
    <row r="28" spans="1:6" x14ac:dyDescent="0.3">
      <c r="A28" s="2">
        <v>7086361926</v>
      </c>
      <c r="B28" s="2">
        <f>SUMIF(Sheet1!$A$2:$A$941,'Q6,7,8'!A28,Sheet1!$C$2:$C$941)</f>
        <v>290525</v>
      </c>
      <c r="C28" s="2">
        <f>SUMIF(Sheet1!$A$2:$A$941,'Q6,7,8'!A28,Sheet1!$O$2:$O$941)</f>
        <v>79557</v>
      </c>
      <c r="D28" s="2">
        <f>SUMIF(Sheet1!$A$2:$A$941,'Q6,7,8'!A28,Sheet1!$K$2:$K$941)</f>
        <v>1320</v>
      </c>
      <c r="E28" s="2">
        <f>SUMIF(Sheet1!$A$2:$A$941,'Q6,7,8'!A28,Sheet1!$L$2:$L$941)</f>
        <v>786</v>
      </c>
      <c r="F28" s="2">
        <f>SUMIF(Sheet1!$A$2:$A$941,'Q6,7,8'!A28,Sheet1!$M$2:$M$941)</f>
        <v>4459</v>
      </c>
    </row>
    <row r="29" spans="1:6" x14ac:dyDescent="0.3">
      <c r="A29" s="2">
        <v>8053475328</v>
      </c>
      <c r="B29" s="2">
        <f>SUMIF(Sheet1!$A$2:$A$941,'Q6,7,8'!A29,Sheet1!$C$2:$C$941)</f>
        <v>457662</v>
      </c>
      <c r="C29" s="2">
        <f>SUMIF(Sheet1!$A$2:$A$941,'Q6,7,8'!A29,Sheet1!$O$2:$O$941)</f>
        <v>91320</v>
      </c>
      <c r="D29" s="2">
        <f>SUMIF(Sheet1!$A$2:$A$941,'Q6,7,8'!A29,Sheet1!$K$2:$K$941)</f>
        <v>2640</v>
      </c>
      <c r="E29" s="2">
        <f>SUMIF(Sheet1!$A$2:$A$941,'Q6,7,8'!A29,Sheet1!$L$2:$L$941)</f>
        <v>297</v>
      </c>
      <c r="F29" s="2">
        <f>SUMIF(Sheet1!$A$2:$A$941,'Q6,7,8'!A29,Sheet1!$M$2:$M$941)</f>
        <v>4680</v>
      </c>
    </row>
    <row r="30" spans="1:6" x14ac:dyDescent="0.3">
      <c r="A30" s="2">
        <v>8253242879</v>
      </c>
      <c r="B30" s="2">
        <f>SUMIF(Sheet1!$A$2:$A$941,'Q6,7,8'!A30,Sheet1!$C$2:$C$941)</f>
        <v>123161</v>
      </c>
      <c r="C30" s="2">
        <f>SUMIF(Sheet1!$A$2:$A$941,'Q6,7,8'!A30,Sheet1!$O$2:$O$941)</f>
        <v>33972</v>
      </c>
      <c r="D30" s="2">
        <f>SUMIF(Sheet1!$A$2:$A$941,'Q6,7,8'!A30,Sheet1!$K$2:$K$941)</f>
        <v>390</v>
      </c>
      <c r="E30" s="2">
        <f>SUMIF(Sheet1!$A$2:$A$941,'Q6,7,8'!A30,Sheet1!$L$2:$L$941)</f>
        <v>272</v>
      </c>
      <c r="F30" s="2">
        <f>SUMIF(Sheet1!$A$2:$A$941,'Q6,7,8'!A30,Sheet1!$M$2:$M$941)</f>
        <v>2221</v>
      </c>
    </row>
    <row r="31" spans="1:6" x14ac:dyDescent="0.3">
      <c r="A31" s="2">
        <v>8378563200</v>
      </c>
      <c r="B31" s="2">
        <f>SUMIF(Sheet1!$A$2:$A$941,'Q6,7,8'!A31,Sheet1!$C$2:$C$941)</f>
        <v>270249</v>
      </c>
      <c r="C31" s="2">
        <f>SUMIF(Sheet1!$A$2:$A$941,'Q6,7,8'!A31,Sheet1!$O$2:$O$941)</f>
        <v>106534</v>
      </c>
      <c r="D31" s="2">
        <f>SUMIF(Sheet1!$A$2:$A$941,'Q6,7,8'!A31,Sheet1!$K$2:$K$941)</f>
        <v>1819</v>
      </c>
      <c r="E31" s="2">
        <f>SUMIF(Sheet1!$A$2:$A$941,'Q6,7,8'!A31,Sheet1!$L$2:$L$941)</f>
        <v>318</v>
      </c>
      <c r="F31" s="2">
        <f>SUMIF(Sheet1!$A$2:$A$941,'Q6,7,8'!A31,Sheet1!$M$2:$M$941)</f>
        <v>4839</v>
      </c>
    </row>
    <row r="32" spans="1:6" x14ac:dyDescent="0.3">
      <c r="A32" s="2">
        <v>8583815059</v>
      </c>
      <c r="B32" s="2">
        <f>SUMIF(Sheet1!$A$2:$A$941,'Q6,7,8'!A32,Sheet1!$C$2:$C$941)</f>
        <v>223154</v>
      </c>
      <c r="C32" s="2">
        <f>SUMIF(Sheet1!$A$2:$A$941,'Q6,7,8'!A32,Sheet1!$O$2:$O$941)</f>
        <v>84693</v>
      </c>
      <c r="D32" s="2">
        <f>SUMIF(Sheet1!$A$2:$A$941,'Q6,7,8'!A32,Sheet1!$K$2:$K$941)</f>
        <v>300</v>
      </c>
      <c r="E32" s="2">
        <f>SUMIF(Sheet1!$A$2:$A$941,'Q6,7,8'!A32,Sheet1!$L$2:$L$941)</f>
        <v>688</v>
      </c>
      <c r="F32" s="2">
        <f>SUMIF(Sheet1!$A$2:$A$941,'Q6,7,8'!A32,Sheet1!$M$2:$M$941)</f>
        <v>4287</v>
      </c>
    </row>
    <row r="33" spans="1:9" x14ac:dyDescent="0.3">
      <c r="A33" s="2">
        <v>8792009665</v>
      </c>
      <c r="B33" s="2">
        <f>SUMIF(Sheet1!$A$2:$A$941,'Q6,7,8'!A33,Sheet1!$C$2:$C$941)</f>
        <v>53758</v>
      </c>
      <c r="C33" s="2">
        <f>SUMIF(Sheet1!$A$2:$A$941,'Q6,7,8'!A33,Sheet1!$O$2:$O$941)</f>
        <v>56907</v>
      </c>
      <c r="D33" s="2">
        <f>SUMIF(Sheet1!$A$2:$A$941,'Q6,7,8'!A33,Sheet1!$K$2:$K$941)</f>
        <v>28</v>
      </c>
      <c r="E33" s="2">
        <f>SUMIF(Sheet1!$A$2:$A$941,'Q6,7,8'!A33,Sheet1!$L$2:$L$941)</f>
        <v>117</v>
      </c>
      <c r="F33" s="2">
        <f>SUMIF(Sheet1!$A$2:$A$941,'Q6,7,8'!A33,Sheet1!$M$2:$M$941)</f>
        <v>2662</v>
      </c>
    </row>
    <row r="34" spans="1:9" x14ac:dyDescent="0.3">
      <c r="A34" s="2">
        <v>8877689391</v>
      </c>
      <c r="B34" s="2">
        <f>SUMIF(Sheet1!$A$2:$A$941,'Q6,7,8'!A34,Sheet1!$C$2:$C$941)</f>
        <v>497241</v>
      </c>
      <c r="C34" s="2">
        <f>SUMIF(Sheet1!$A$2:$A$941,'Q6,7,8'!A34,Sheet1!$O$2:$O$941)</f>
        <v>106028</v>
      </c>
      <c r="D34" s="2">
        <f>SUMIF(Sheet1!$A$2:$A$941,'Q6,7,8'!A34,Sheet1!$K$2:$K$941)</f>
        <v>2048</v>
      </c>
      <c r="E34" s="2">
        <f>SUMIF(Sheet1!$A$2:$A$941,'Q6,7,8'!A34,Sheet1!$L$2:$L$941)</f>
        <v>308</v>
      </c>
      <c r="F34" s="2">
        <f>SUMIF(Sheet1!$A$2:$A$941,'Q6,7,8'!A34,Sheet1!$M$2:$M$941)</f>
        <v>7276</v>
      </c>
    </row>
    <row r="40" spans="1:9" s="12" customFormat="1" x14ac:dyDescent="0.3"/>
    <row r="41" spans="1:9" s="12" customFormat="1" ht="31.2" x14ac:dyDescent="0.6">
      <c r="G41" s="14" t="s">
        <v>53</v>
      </c>
      <c r="H41" s="14"/>
      <c r="I41" s="14"/>
    </row>
    <row r="42" spans="1:9" s="12" customFormat="1" x14ac:dyDescent="0.3"/>
    <row r="43" spans="1:9" s="12" customFormat="1" x14ac:dyDescent="0.3"/>
    <row r="44" spans="1:9" s="12" customFormat="1" x14ac:dyDescent="0.3"/>
    <row r="45" spans="1:9" s="12" customFormat="1" x14ac:dyDescent="0.3"/>
    <row r="46" spans="1:9" s="12" customFormat="1" x14ac:dyDescent="0.3"/>
    <row r="47" spans="1:9" s="12" customFormat="1" x14ac:dyDescent="0.3"/>
    <row r="48" spans="1:9" s="12" customFormat="1" x14ac:dyDescent="0.3"/>
    <row r="49" s="12" customFormat="1" x14ac:dyDescent="0.3"/>
    <row r="50" s="12" customFormat="1" x14ac:dyDescent="0.3"/>
    <row r="51" s="12" customFormat="1" x14ac:dyDescent="0.3"/>
    <row r="52" s="12" customFormat="1" x14ac:dyDescent="0.3"/>
    <row r="53" s="12" customFormat="1" x14ac:dyDescent="0.3"/>
    <row r="54" s="12" customFormat="1" x14ac:dyDescent="0.3"/>
    <row r="55" s="12" customFormat="1" x14ac:dyDescent="0.3"/>
    <row r="56" s="12" customFormat="1" x14ac:dyDescent="0.3"/>
    <row r="57" s="12" customFormat="1" x14ac:dyDescent="0.3"/>
    <row r="58" s="12" customFormat="1" x14ac:dyDescent="0.3"/>
    <row r="59" s="12" customFormat="1" x14ac:dyDescent="0.3"/>
    <row r="60" s="12" customFormat="1" x14ac:dyDescent="0.3"/>
    <row r="61" s="12" customFormat="1" x14ac:dyDescent="0.3"/>
    <row r="62" s="12" customFormat="1" x14ac:dyDescent="0.3"/>
    <row r="63" s="12" customFormat="1" x14ac:dyDescent="0.3"/>
    <row r="64" s="12" customFormat="1" x14ac:dyDescent="0.3"/>
    <row r="65" s="12" customFormat="1" x14ac:dyDescent="0.3"/>
    <row r="66" s="12" customFormat="1" x14ac:dyDescent="0.3"/>
    <row r="67" s="12" customFormat="1" x14ac:dyDescent="0.3"/>
    <row r="68" s="12" customFormat="1" x14ac:dyDescent="0.3"/>
    <row r="69" s="12" customFormat="1" x14ac:dyDescent="0.3"/>
    <row r="70" s="12" customFormat="1" x14ac:dyDescent="0.3"/>
    <row r="71" s="12" customFormat="1" x14ac:dyDescent="0.3"/>
    <row r="72" s="12" customFormat="1" x14ac:dyDescent="0.3"/>
    <row r="73" s="12" customFormat="1" x14ac:dyDescent="0.3"/>
    <row r="74" s="12" customFormat="1" x14ac:dyDescent="0.3"/>
    <row r="75" s="12" customFormat="1" x14ac:dyDescent="0.3"/>
    <row r="76" s="12" customFormat="1" x14ac:dyDescent="0.3"/>
    <row r="77" s="12" customFormat="1" x14ac:dyDescent="0.3"/>
    <row r="78" s="12" customFormat="1" x14ac:dyDescent="0.3"/>
    <row r="79" s="12" customFormat="1" x14ac:dyDescent="0.3"/>
    <row r="80" s="12" customFormat="1" x14ac:dyDescent="0.3"/>
    <row r="81" s="12" customFormat="1" x14ac:dyDescent="0.3"/>
    <row r="82" s="12" customFormat="1" x14ac:dyDescent="0.3"/>
    <row r="83" s="12" customFormat="1" x14ac:dyDescent="0.3"/>
    <row r="84" s="12" customFormat="1" x14ac:dyDescent="0.3"/>
    <row r="85" s="12" customFormat="1" x14ac:dyDescent="0.3"/>
    <row r="86" s="12" customFormat="1" x14ac:dyDescent="0.3"/>
    <row r="87" s="12" customFormat="1" x14ac:dyDescent="0.3"/>
    <row r="88" customFormat="1" x14ac:dyDescent="0.3"/>
  </sheetData>
  <mergeCells count="1">
    <mergeCell ref="G41:I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99E5-B15F-4459-8CD0-E75059740936}">
  <dimension ref="A1:N32"/>
  <sheetViews>
    <sheetView zoomScaleNormal="100" workbookViewId="0">
      <selection activeCell="S7" sqref="S7"/>
    </sheetView>
  </sheetViews>
  <sheetFormatPr defaultRowHeight="14.4" x14ac:dyDescent="0.3"/>
  <cols>
    <col min="1" max="1" width="10.88671875" bestFit="1" customWidth="1"/>
    <col min="2" max="2" width="11.44140625" bestFit="1" customWidth="1"/>
    <col min="5" max="5" width="14.21875" bestFit="1" customWidth="1"/>
  </cols>
  <sheetData>
    <row r="1" spans="1:14" x14ac:dyDescent="0.3">
      <c r="A1" s="4" t="s">
        <v>1</v>
      </c>
      <c r="B1" s="4" t="s">
        <v>48</v>
      </c>
    </row>
    <row r="2" spans="1:14" x14ac:dyDescent="0.3">
      <c r="A2" s="11">
        <v>42708</v>
      </c>
      <c r="B2" s="2">
        <f>COUNTIFS(Sheet1!$B$2:$B$941,'Q9'!A2,Sheet1!$C$2:$C$941,"&gt;0")</f>
        <v>31</v>
      </c>
    </row>
    <row r="3" spans="1:14" ht="15.6" x14ac:dyDescent="0.3">
      <c r="A3" s="2" t="s">
        <v>15</v>
      </c>
      <c r="B3" s="2">
        <f>COUNTIFS(Sheet1!$B$2:$B$941,'Q9'!A3,Sheet1!$C$2:$C$941,"&gt;0")</f>
        <v>31</v>
      </c>
      <c r="E3" s="3" t="s">
        <v>49</v>
      </c>
      <c r="F3" s="3" t="s">
        <v>50</v>
      </c>
      <c r="H3" s="13" t="s">
        <v>39</v>
      </c>
      <c r="I3" s="13"/>
      <c r="J3" s="13"/>
      <c r="K3" s="13"/>
      <c r="L3" s="13"/>
      <c r="M3" s="13"/>
      <c r="N3" s="13"/>
    </row>
    <row r="4" spans="1:14" x14ac:dyDescent="0.3">
      <c r="A4" s="2" t="s">
        <v>16</v>
      </c>
      <c r="B4" s="2">
        <f>COUNTIFS(Sheet1!$B$2:$B$941,'Q9'!A4,Sheet1!$C$2:$C$941,"&gt;0")</f>
        <v>31</v>
      </c>
      <c r="E4" s="5" t="s">
        <v>34</v>
      </c>
      <c r="F4" s="5">
        <f>COUNTIF(B2:B32,"&gt;20")</f>
        <v>30</v>
      </c>
    </row>
    <row r="5" spans="1:14" x14ac:dyDescent="0.3">
      <c r="A5" s="2" t="s">
        <v>17</v>
      </c>
      <c r="B5" s="2">
        <f>COUNTIFS(Sheet1!$B$2:$B$941,'Q9'!A5,Sheet1!$C$2:$C$941,"&gt;0")</f>
        <v>33</v>
      </c>
      <c r="E5" s="6" t="s">
        <v>35</v>
      </c>
      <c r="F5" s="6">
        <f>COUNTIFS(B2:B32,"&gt;10",B2:B32,"&lt;20")</f>
        <v>1</v>
      </c>
    </row>
    <row r="6" spans="1:14" x14ac:dyDescent="0.3">
      <c r="A6" s="2" t="s">
        <v>18</v>
      </c>
      <c r="B6" s="2">
        <f>COUNTIFS(Sheet1!$B$2:$B$941,'Q9'!A6,Sheet1!$C$2:$C$941,"&gt;0")</f>
        <v>31</v>
      </c>
      <c r="E6" s="7" t="s">
        <v>36</v>
      </c>
      <c r="F6" s="7">
        <f>COUNTIF(B2:B32,"&lt;10")</f>
        <v>0</v>
      </c>
    </row>
    <row r="7" spans="1:14" x14ac:dyDescent="0.3">
      <c r="A7" s="2" t="s">
        <v>19</v>
      </c>
      <c r="B7" s="2">
        <f>COUNTIFS(Sheet1!$B$2:$B$941,'Q9'!A7,Sheet1!$C$2:$C$941,"&gt;0")</f>
        <v>29</v>
      </c>
    </row>
    <row r="8" spans="1:14" x14ac:dyDescent="0.3">
      <c r="A8" s="2" t="s">
        <v>20</v>
      </c>
      <c r="B8" s="2">
        <f>COUNTIFS(Sheet1!$B$2:$B$941,'Q9'!A8,Sheet1!$C$2:$C$941,"&gt;0")</f>
        <v>31</v>
      </c>
    </row>
    <row r="9" spans="1:14" x14ac:dyDescent="0.3">
      <c r="A9" s="2" t="s">
        <v>21</v>
      </c>
      <c r="B9" s="2">
        <f>COUNTIFS(Sheet1!$B$2:$B$941,'Q9'!A9,Sheet1!$C$2:$C$941,"&gt;0")</f>
        <v>28</v>
      </c>
    </row>
    <row r="10" spans="1:14" x14ac:dyDescent="0.3">
      <c r="A10" s="2" t="s">
        <v>22</v>
      </c>
      <c r="B10" s="2">
        <f>COUNTIFS(Sheet1!$B$2:$B$941,'Q9'!A10,Sheet1!$C$2:$C$941,"&gt;0")</f>
        <v>30</v>
      </c>
    </row>
    <row r="11" spans="1:14" x14ac:dyDescent="0.3">
      <c r="A11" s="2" t="s">
        <v>23</v>
      </c>
      <c r="B11" s="2">
        <f>COUNTIFS(Sheet1!$B$2:$B$941,'Q9'!A11,Sheet1!$C$2:$C$941,"&gt;0")</f>
        <v>28</v>
      </c>
    </row>
    <row r="12" spans="1:14" x14ac:dyDescent="0.3">
      <c r="A12" s="2" t="s">
        <v>24</v>
      </c>
      <c r="B12" s="2">
        <f>COUNTIFS(Sheet1!$B$2:$B$941,'Q9'!A12,Sheet1!$C$2:$C$941,"&gt;0")</f>
        <v>31</v>
      </c>
    </row>
    <row r="13" spans="1:14" x14ac:dyDescent="0.3">
      <c r="A13" s="2" t="s">
        <v>25</v>
      </c>
      <c r="B13" s="2">
        <f>COUNTIFS(Sheet1!$B$2:$B$941,'Q9'!A13,Sheet1!$C$2:$C$941,"&gt;0")</f>
        <v>29</v>
      </c>
    </row>
    <row r="14" spans="1:14" x14ac:dyDescent="0.3">
      <c r="A14" s="2" t="s">
        <v>26</v>
      </c>
      <c r="B14" s="2">
        <f>COUNTIFS(Sheet1!$B$2:$B$941,'Q9'!A14,Sheet1!$C$2:$C$941,"&gt;0")</f>
        <v>30</v>
      </c>
    </row>
    <row r="15" spans="1:14" x14ac:dyDescent="0.3">
      <c r="A15" s="2" t="s">
        <v>27</v>
      </c>
      <c r="B15" s="2">
        <f>COUNTIFS(Sheet1!$B$2:$B$941,'Q9'!A15,Sheet1!$C$2:$C$941,"&gt;0")</f>
        <v>28</v>
      </c>
    </row>
    <row r="16" spans="1:14" x14ac:dyDescent="0.3">
      <c r="A16" s="2" t="s">
        <v>28</v>
      </c>
      <c r="B16" s="2">
        <f>COUNTIFS(Sheet1!$B$2:$B$941,'Q9'!A16,Sheet1!$C$2:$C$941,"&gt;0")</f>
        <v>29</v>
      </c>
    </row>
    <row r="17" spans="1:2" x14ac:dyDescent="0.3">
      <c r="A17" s="2" t="s">
        <v>29</v>
      </c>
      <c r="B17" s="2">
        <f>COUNTIFS(Sheet1!$B$2:$B$941,'Q9'!A17,Sheet1!$C$2:$C$941,"&gt;0")</f>
        <v>29</v>
      </c>
    </row>
    <row r="18" spans="1:2" x14ac:dyDescent="0.3">
      <c r="A18" s="2" t="s">
        <v>30</v>
      </c>
      <c r="B18" s="2">
        <f>COUNTIFS(Sheet1!$B$2:$B$941,'Q9'!A18,Sheet1!$C$2:$C$941,"&gt;0")</f>
        <v>31</v>
      </c>
    </row>
    <row r="19" spans="1:2" x14ac:dyDescent="0.3">
      <c r="A19" s="2" t="s">
        <v>31</v>
      </c>
      <c r="B19" s="2">
        <f>COUNTIFS(Sheet1!$B$2:$B$941,'Q9'!A19,Sheet1!$C$2:$C$941,"&gt;0")</f>
        <v>28</v>
      </c>
    </row>
    <row r="20" spans="1:2" x14ac:dyDescent="0.3">
      <c r="A20" s="2" t="s">
        <v>32</v>
      </c>
      <c r="B20" s="2">
        <f>COUNTIFS(Sheet1!$B$2:$B$941,'Q9'!A20,Sheet1!$C$2:$C$941,"&gt;0")</f>
        <v>28</v>
      </c>
    </row>
    <row r="21" spans="1:2" x14ac:dyDescent="0.3">
      <c r="A21" s="11">
        <v>42374</v>
      </c>
      <c r="B21" s="2">
        <f>COUNTIFS(Sheet1!$B$2:$B$941,'Q9'!A21,Sheet1!$C$2:$C$941,"&gt;0")</f>
        <v>28</v>
      </c>
    </row>
    <row r="22" spans="1:2" x14ac:dyDescent="0.3">
      <c r="A22" s="11">
        <v>42405</v>
      </c>
      <c r="B22" s="2">
        <f>COUNTIFS(Sheet1!$B$2:$B$941,'Q9'!A22,Sheet1!$C$2:$C$941,"&gt;0")</f>
        <v>27</v>
      </c>
    </row>
    <row r="23" spans="1:2" x14ac:dyDescent="0.3">
      <c r="A23" s="11">
        <v>42434</v>
      </c>
      <c r="B23" s="2">
        <f>COUNTIFS(Sheet1!$B$2:$B$941,'Q9'!A23,Sheet1!$C$2:$C$941,"&gt;0")</f>
        <v>28</v>
      </c>
    </row>
    <row r="24" spans="1:2" x14ac:dyDescent="0.3">
      <c r="A24" s="11">
        <v>42465</v>
      </c>
      <c r="B24" s="2">
        <f>COUNTIFS(Sheet1!$B$2:$B$941,'Q9'!A24,Sheet1!$C$2:$C$941,"&gt;0")</f>
        <v>27</v>
      </c>
    </row>
    <row r="25" spans="1:2" x14ac:dyDescent="0.3">
      <c r="A25" s="11">
        <v>42495</v>
      </c>
      <c r="B25" s="2">
        <f>COUNTIFS(Sheet1!$B$2:$B$941,'Q9'!A25,Sheet1!$C$2:$C$941,"&gt;0")</f>
        <v>26</v>
      </c>
    </row>
    <row r="26" spans="1:2" x14ac:dyDescent="0.3">
      <c r="A26" s="11">
        <v>42526</v>
      </c>
      <c r="B26" s="2">
        <f>COUNTIFS(Sheet1!$B$2:$B$941,'Q9'!A26,Sheet1!$C$2:$C$941,"&gt;0")</f>
        <v>28</v>
      </c>
    </row>
    <row r="27" spans="1:2" x14ac:dyDescent="0.3">
      <c r="A27" s="11">
        <v>42556</v>
      </c>
      <c r="B27" s="2">
        <f>COUNTIFS(Sheet1!$B$2:$B$941,'Q9'!A27,Sheet1!$C$2:$C$941,"&gt;0")</f>
        <v>25</v>
      </c>
    </row>
    <row r="28" spans="1:2" x14ac:dyDescent="0.3">
      <c r="A28" s="11">
        <v>42587</v>
      </c>
      <c r="B28" s="2">
        <f>COUNTIFS(Sheet1!$B$2:$B$941,'Q9'!A28,Sheet1!$C$2:$C$941,"&gt;0")</f>
        <v>23</v>
      </c>
    </row>
    <row r="29" spans="1:2" x14ac:dyDescent="0.3">
      <c r="A29" s="11">
        <v>42618</v>
      </c>
      <c r="B29" s="2">
        <f>COUNTIFS(Sheet1!$B$2:$B$941,'Q9'!A29,Sheet1!$C$2:$C$941,"&gt;0")</f>
        <v>24</v>
      </c>
    </row>
    <row r="30" spans="1:2" x14ac:dyDescent="0.3">
      <c r="A30" s="11">
        <v>42648</v>
      </c>
      <c r="B30" s="2">
        <f>COUNTIFS(Sheet1!$B$2:$B$941,'Q9'!A30,Sheet1!$C$2:$C$941,"&gt;0")</f>
        <v>22</v>
      </c>
    </row>
    <row r="31" spans="1:2" x14ac:dyDescent="0.3">
      <c r="A31" s="11">
        <v>42679</v>
      </c>
      <c r="B31" s="2">
        <f>COUNTIFS(Sheet1!$B$2:$B$941,'Q9'!A31,Sheet1!$C$2:$C$941,"&gt;0")</f>
        <v>22</v>
      </c>
    </row>
    <row r="32" spans="1:2" x14ac:dyDescent="0.3">
      <c r="A32" s="11">
        <v>42709</v>
      </c>
      <c r="B32" s="2">
        <f>COUNTIFS(Sheet1!$B$2:$B$941,'Q9'!A32,Sheet1!$C$2:$C$941,"&gt;0")</f>
        <v>17</v>
      </c>
    </row>
  </sheetData>
  <mergeCells count="1">
    <mergeCell ref="H3:N3"/>
  </mergeCells>
  <conditionalFormatting sqref="B2:B32">
    <cfRule type="cellIs" dxfId="5" priority="2" operator="between">
      <formula>10</formula>
      <formula>20</formula>
    </cfRule>
    <cfRule type="cellIs" dxfId="4" priority="3" operator="greaterThan">
      <formula>20</formula>
    </cfRule>
  </conditionalFormatting>
  <conditionalFormatting sqref="B3">
    <cfRule type="cellIs" dxfId="3" priority="1" operator="lessThan">
      <formula>10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9B52-03ED-43FD-A88B-7893D3C4774C}">
  <dimension ref="A1:N32"/>
  <sheetViews>
    <sheetView workbookViewId="0">
      <selection activeCell="O19" sqref="O19"/>
    </sheetView>
  </sheetViews>
  <sheetFormatPr defaultRowHeight="14.4" x14ac:dyDescent="0.3"/>
  <cols>
    <col min="1" max="1" width="10.88671875" bestFit="1" customWidth="1"/>
    <col min="2" max="2" width="13.21875" bestFit="1" customWidth="1"/>
    <col min="4" max="4" width="12" bestFit="1" customWidth="1"/>
    <col min="5" max="5" width="14.21875" bestFit="1" customWidth="1"/>
  </cols>
  <sheetData>
    <row r="1" spans="1:14" x14ac:dyDescent="0.3">
      <c r="A1" s="4" t="s">
        <v>1</v>
      </c>
      <c r="B1" s="4" t="s">
        <v>40</v>
      </c>
    </row>
    <row r="2" spans="1:14" x14ac:dyDescent="0.3">
      <c r="A2" s="11">
        <v>42708</v>
      </c>
      <c r="B2" s="2">
        <f>AVERAGEIF(Sheet1!$B$2:$B$941,'Q9..'!A2,Sheet1!$D$2:$D$941)</f>
        <v>5.9827272485602991</v>
      </c>
    </row>
    <row r="3" spans="1:14" ht="15.6" x14ac:dyDescent="0.3">
      <c r="A3" s="2" t="s">
        <v>15</v>
      </c>
      <c r="B3" s="2">
        <f>AVERAGEIF(Sheet1!$B$2:$B$941,'Q9..'!A3,Sheet1!$D$2:$D$941)</f>
        <v>5.1033333160660481</v>
      </c>
      <c r="E3" s="3" t="s">
        <v>41</v>
      </c>
      <c r="F3" s="3" t="s">
        <v>50</v>
      </c>
      <c r="H3" s="13" t="s">
        <v>51</v>
      </c>
      <c r="I3" s="13"/>
      <c r="J3" s="13"/>
      <c r="K3" s="13"/>
      <c r="L3" s="13"/>
      <c r="M3" s="13"/>
      <c r="N3" s="13"/>
    </row>
    <row r="4" spans="1:14" x14ac:dyDescent="0.3">
      <c r="A4" s="2" t="s">
        <v>16</v>
      </c>
      <c r="B4" s="2">
        <f>AVERAGEIF(Sheet1!$B$2:$B$941,'Q9..'!A4,Sheet1!$D$2:$D$941)</f>
        <v>5.5993939624591302</v>
      </c>
      <c r="E4" s="5" t="s">
        <v>42</v>
      </c>
      <c r="F4" s="5">
        <f>COUNTIF(B2:B32,"&gt;5.5")</f>
        <v>16</v>
      </c>
    </row>
    <row r="5" spans="1:14" x14ac:dyDescent="0.3">
      <c r="A5" s="2" t="s">
        <v>17</v>
      </c>
      <c r="B5" s="2">
        <f>AVERAGEIF(Sheet1!$B$2:$B$941,'Q9..'!A5,Sheet1!$D$2:$D$941)</f>
        <v>5.2878787770415796</v>
      </c>
      <c r="E5" s="9" t="s">
        <v>43</v>
      </c>
      <c r="F5" s="6">
        <f>COUNTIFS(B2:B32,"&gt;3.5",B2:B32,"&lt;5.5")</f>
        <v>14</v>
      </c>
    </row>
    <row r="6" spans="1:14" x14ac:dyDescent="0.3">
      <c r="A6" s="2" t="s">
        <v>18</v>
      </c>
      <c r="B6" s="2">
        <f>AVERAGEIF(Sheet1!$B$2:$B$941,'Q9..'!A6,Sheet1!$D$2:$D$941)</f>
        <v>6.2915625174646248</v>
      </c>
      <c r="E6" s="7" t="s">
        <v>44</v>
      </c>
      <c r="F6" s="7">
        <f>COUNTIF(B2:B32,"&lt;3.5")</f>
        <v>1</v>
      </c>
    </row>
    <row r="7" spans="1:14" x14ac:dyDescent="0.3">
      <c r="A7" s="2" t="s">
        <v>19</v>
      </c>
      <c r="B7" s="2">
        <f>AVERAGEIF(Sheet1!$B$2:$B$941,'Q9..'!A7,Sheet1!$D$2:$D$941)</f>
        <v>4.5406249602674507</v>
      </c>
    </row>
    <row r="8" spans="1:14" x14ac:dyDescent="0.3">
      <c r="A8" s="2" t="s">
        <v>20</v>
      </c>
      <c r="B8" s="2">
        <f>AVERAGEIF(Sheet1!$B$2:$B$941,'Q9..'!A8,Sheet1!$D$2:$D$941)</f>
        <v>5.657812474993988</v>
      </c>
    </row>
    <row r="9" spans="1:14" x14ac:dyDescent="0.3">
      <c r="A9" s="2" t="s">
        <v>21</v>
      </c>
      <c r="B9" s="2">
        <f>AVERAGEIF(Sheet1!$B$2:$B$941,'Q9..'!A9,Sheet1!$D$2:$D$941)</f>
        <v>5.8718749247491324</v>
      </c>
    </row>
    <row r="10" spans="1:14" x14ac:dyDescent="0.3">
      <c r="A10" s="2" t="s">
        <v>22</v>
      </c>
      <c r="B10" s="2">
        <f>AVERAGEIF(Sheet1!$B$2:$B$941,'Q9..'!A10,Sheet1!$D$2:$D$941)</f>
        <v>5.9503125439514415</v>
      </c>
    </row>
    <row r="11" spans="1:14" x14ac:dyDescent="0.3">
      <c r="A11" s="2" t="s">
        <v>23</v>
      </c>
      <c r="B11" s="2">
        <f>AVERAGEIF(Sheet1!$B$2:$B$941,'Q9..'!A11,Sheet1!$D$2:$D$941)</f>
        <v>6.030000067315993</v>
      </c>
    </row>
    <row r="12" spans="1:14" x14ac:dyDescent="0.3">
      <c r="A12" s="2" t="s">
        <v>24</v>
      </c>
      <c r="B12" s="2">
        <f>AVERAGEIF(Sheet1!$B$2:$B$941,'Q9..'!A12,Sheet1!$D$2:$D$941)</f>
        <v>5.3278124725911784</v>
      </c>
    </row>
    <row r="13" spans="1:14" x14ac:dyDescent="0.3">
      <c r="A13" s="2" t="s">
        <v>25</v>
      </c>
      <c r="B13" s="2">
        <f>AVERAGEIF(Sheet1!$B$2:$B$941,'Q9..'!A13,Sheet1!$D$2:$D$941)</f>
        <v>5.8412500396370906</v>
      </c>
    </row>
    <row r="14" spans="1:14" x14ac:dyDescent="0.3">
      <c r="A14" s="2" t="s">
        <v>26</v>
      </c>
      <c r="B14" s="2">
        <f>AVERAGEIF(Sheet1!$B$2:$B$941,'Q9..'!A14,Sheet1!$D$2:$D$941)</f>
        <v>5.4675000272691285</v>
      </c>
    </row>
    <row r="15" spans="1:14" x14ac:dyDescent="0.3">
      <c r="A15" s="2" t="s">
        <v>27</v>
      </c>
      <c r="B15" s="2">
        <f>AVERAGEIF(Sheet1!$B$2:$B$941,'Q9..'!A15,Sheet1!$D$2:$D$941)</f>
        <v>5.6328125181607911</v>
      </c>
    </row>
    <row r="16" spans="1:14" x14ac:dyDescent="0.3">
      <c r="A16" s="2" t="s">
        <v>28</v>
      </c>
      <c r="B16" s="2">
        <f>AVERAGEIF(Sheet1!$B$2:$B$941,'Q9..'!A16,Sheet1!$D$2:$D$941)</f>
        <v>5.5346875265240651</v>
      </c>
    </row>
    <row r="17" spans="1:2" x14ac:dyDescent="0.3">
      <c r="A17" s="2" t="s">
        <v>29</v>
      </c>
      <c r="B17" s="2">
        <f>AVERAGEIF(Sheet1!$B$2:$B$941,'Q9..'!A17,Sheet1!$D$2:$D$941)</f>
        <v>5.9153124988079089</v>
      </c>
    </row>
    <row r="18" spans="1:2" x14ac:dyDescent="0.3">
      <c r="A18" s="2" t="s">
        <v>30</v>
      </c>
      <c r="B18" s="2">
        <f>AVERAGEIF(Sheet1!$B$2:$B$941,'Q9..'!A18,Sheet1!$D$2:$D$941)</f>
        <v>5.3615625165402907</v>
      </c>
    </row>
    <row r="19" spans="1:2" x14ac:dyDescent="0.3">
      <c r="A19" s="2" t="s">
        <v>31</v>
      </c>
      <c r="B19" s="2">
        <f>AVERAGEIF(Sheet1!$B$2:$B$941,'Q9..'!A19,Sheet1!$D$2:$D$941)</f>
        <v>5.1812499882071306</v>
      </c>
    </row>
    <row r="20" spans="1:2" x14ac:dyDescent="0.3">
      <c r="A20" s="2" t="s">
        <v>32</v>
      </c>
      <c r="B20" s="2">
        <f>AVERAGEIF(Sheet1!$B$2:$B$941,'Q9..'!A20,Sheet1!$D$2:$D$941)</f>
        <v>6.1006451037622274</v>
      </c>
    </row>
    <row r="21" spans="1:2" x14ac:dyDescent="0.3">
      <c r="A21" s="11">
        <v>42374</v>
      </c>
      <c r="B21" s="2">
        <f>AVERAGEIF(Sheet1!$B$2:$B$941,'Q9..'!A21,Sheet1!$D$2:$D$941)</f>
        <v>4.9749999940395355</v>
      </c>
    </row>
    <row r="22" spans="1:2" x14ac:dyDescent="0.3">
      <c r="A22" s="11">
        <v>42405</v>
      </c>
      <c r="B22" s="2">
        <f>AVERAGEIF(Sheet1!$B$2:$B$941,'Q9..'!A22,Sheet1!$D$2:$D$941)</f>
        <v>4.9672413643064184</v>
      </c>
    </row>
    <row r="23" spans="1:2" x14ac:dyDescent="0.3">
      <c r="A23" s="11">
        <v>42434</v>
      </c>
      <c r="B23" s="2">
        <f>AVERAGEIF(Sheet1!$B$2:$B$941,'Q9..'!A23,Sheet1!$D$2:$D$941)</f>
        <v>6.0944827448833614</v>
      </c>
    </row>
    <row r="24" spans="1:2" x14ac:dyDescent="0.3">
      <c r="A24" s="11">
        <v>42465</v>
      </c>
      <c r="B24" s="2">
        <f>AVERAGEIF(Sheet1!$B$2:$B$941,'Q9..'!A24,Sheet1!$D$2:$D$941)</f>
        <v>4.9403447919878456</v>
      </c>
    </row>
    <row r="25" spans="1:2" x14ac:dyDescent="0.3">
      <c r="A25" s="11">
        <v>42495</v>
      </c>
      <c r="B25" s="2">
        <f>AVERAGEIF(Sheet1!$B$2:$B$941,'Q9..'!A25,Sheet1!$D$2:$D$941)</f>
        <v>6.2165517437046933</v>
      </c>
    </row>
    <row r="26" spans="1:2" x14ac:dyDescent="0.3">
      <c r="A26" s="11">
        <v>42526</v>
      </c>
      <c r="B26" s="2">
        <f>AVERAGEIF(Sheet1!$B$2:$B$941,'Q9..'!A26,Sheet1!$D$2:$D$941)</f>
        <v>5.4572413758342639</v>
      </c>
    </row>
    <row r="27" spans="1:2" x14ac:dyDescent="0.3">
      <c r="A27" s="11">
        <v>42556</v>
      </c>
      <c r="B27" s="2">
        <f>AVERAGEIF(Sheet1!$B$2:$B$941,'Q9..'!A27,Sheet1!$D$2:$D$941)</f>
        <v>5.1244827714459618</v>
      </c>
    </row>
    <row r="28" spans="1:2" x14ac:dyDescent="0.3">
      <c r="A28" s="11">
        <v>42587</v>
      </c>
      <c r="B28" s="2">
        <f>AVERAGEIF(Sheet1!$B$2:$B$941,'Q9..'!A28,Sheet1!$D$2:$D$941)</f>
        <v>5.1399999812797281</v>
      </c>
    </row>
    <row r="29" spans="1:2" x14ac:dyDescent="0.3">
      <c r="A29" s="11">
        <v>42618</v>
      </c>
      <c r="B29" s="2">
        <f>AVERAGEIF(Sheet1!$B$2:$B$941,'Q9..'!A29,Sheet1!$D$2:$D$941)</f>
        <v>5.9629629585478066</v>
      </c>
    </row>
    <row r="30" spans="1:2" x14ac:dyDescent="0.3">
      <c r="A30" s="11">
        <v>42648</v>
      </c>
      <c r="B30" s="2">
        <f>AVERAGEIF(Sheet1!$B$2:$B$941,'Q9..'!A30,Sheet1!$D$2:$D$941)</f>
        <v>5.6661537530330515</v>
      </c>
    </row>
    <row r="31" spans="1:2" x14ac:dyDescent="0.3">
      <c r="A31" s="11">
        <v>42679</v>
      </c>
      <c r="B31" s="2">
        <f>AVERAGEIF(Sheet1!$B$2:$B$941,'Q9..'!A31,Sheet1!$D$2:$D$941)</f>
        <v>5.4945833086967468</v>
      </c>
    </row>
    <row r="32" spans="1:2" x14ac:dyDescent="0.3">
      <c r="A32" s="11">
        <v>42709</v>
      </c>
      <c r="B32" s="2">
        <f>AVERAGEIF(Sheet1!$B$2:$B$941,'Q9..'!A32,Sheet1!$D$2:$D$941)</f>
        <v>2.4433333211179296</v>
      </c>
    </row>
  </sheetData>
  <mergeCells count="1">
    <mergeCell ref="H3:N3"/>
  </mergeCells>
  <conditionalFormatting sqref="B2:B32">
    <cfRule type="cellIs" dxfId="2" priority="1" operator="lessThan">
      <formula>3.5</formula>
    </cfRule>
    <cfRule type="cellIs" dxfId="1" priority="4" operator="between">
      <formula>3.5</formula>
      <formula>5.5</formula>
    </cfRule>
    <cfRule type="cellIs" dxfId="0" priority="5" operator="greaterThan">
      <formula>5.5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E92A-399B-49C9-873C-8D2E8463A630}">
  <dimension ref="A1:I87"/>
  <sheetViews>
    <sheetView workbookViewId="0">
      <selection activeCell="K28" sqref="K28"/>
    </sheetView>
  </sheetViews>
  <sheetFormatPr defaultRowHeight="14.4" x14ac:dyDescent="0.3"/>
  <cols>
    <col min="1" max="1" width="11.6640625" bestFit="1" customWidth="1"/>
    <col min="2" max="2" width="10.21875" bestFit="1" customWidth="1"/>
    <col min="3" max="3" width="14.21875" bestFit="1" customWidth="1"/>
    <col min="4" max="4" width="17.21875" bestFit="1" customWidth="1"/>
    <col min="5" max="5" width="17.77734375" bestFit="1" customWidth="1"/>
    <col min="6" max="6" width="18.88671875" bestFit="1" customWidth="1"/>
  </cols>
  <sheetData>
    <row r="1" spans="1:6" x14ac:dyDescent="0.3">
      <c r="A1" s="10" t="s">
        <v>52</v>
      </c>
      <c r="B1" s="10" t="s">
        <v>46</v>
      </c>
      <c r="C1" s="10" t="s">
        <v>47</v>
      </c>
      <c r="D1" s="10" t="s">
        <v>10</v>
      </c>
      <c r="E1" s="10" t="s">
        <v>11</v>
      </c>
      <c r="F1" s="10" t="s">
        <v>12</v>
      </c>
    </row>
    <row r="2" spans="1:6" x14ac:dyDescent="0.3">
      <c r="A2" s="11">
        <v>42708</v>
      </c>
      <c r="B2" s="2">
        <f>SUMIF(Sheet1!$B$2:$B$941,'Q9...'!A2,Sheet1!$C$2:$C$941)</f>
        <v>271816</v>
      </c>
      <c r="C2" s="2">
        <f>SUMIF(Sheet1!$B$2:$B$941,'Q9...'!A2,Sheet1!$O$2:$O$941)</f>
        <v>78893</v>
      </c>
      <c r="D2" s="2">
        <f>SUMIF(Sheet1!$B$2:$B$941,'Q9...'!A2,Sheet1!$K$2:$K$941)</f>
        <v>736</v>
      </c>
      <c r="E2" s="2">
        <f>SUMIF(Sheet1!$B$2:$B$941,'Q9...'!A2,Sheet1!$L$2:$L$941)</f>
        <v>259</v>
      </c>
      <c r="F2" s="2">
        <f>SUMIF(Sheet1!$B$2:$B$941,'Q9...'!A2,Sheet1!$M$2:$M$941)</f>
        <v>6567</v>
      </c>
    </row>
    <row r="3" spans="1:6" x14ac:dyDescent="0.3">
      <c r="A3" s="2" t="s">
        <v>15</v>
      </c>
      <c r="B3" s="2">
        <f>SUMIF(Sheet1!$B$2:$B$941,'Q9...'!A3,Sheet1!$C$2:$C$941)</f>
        <v>237558</v>
      </c>
      <c r="C3" s="2">
        <f>SUMIF(Sheet1!$B$2:$B$941,'Q9...'!A3,Sheet1!$O$2:$O$941)</f>
        <v>75459</v>
      </c>
      <c r="D3" s="2">
        <f>SUMIF(Sheet1!$B$2:$B$941,'Q9...'!A3,Sheet1!$K$2:$K$941)</f>
        <v>671</v>
      </c>
      <c r="E3" s="2">
        <f>SUMIF(Sheet1!$B$2:$B$941,'Q9...'!A3,Sheet1!$L$2:$L$941)</f>
        <v>349</v>
      </c>
      <c r="F3" s="2">
        <f>SUMIF(Sheet1!$B$2:$B$941,'Q9...'!A3,Sheet1!$M$2:$M$941)</f>
        <v>5998</v>
      </c>
    </row>
    <row r="4" spans="1:6" x14ac:dyDescent="0.3">
      <c r="A4" s="2" t="s">
        <v>16</v>
      </c>
      <c r="B4" s="2">
        <f>SUMIF(Sheet1!$B$2:$B$941,'Q9...'!A4,Sheet1!$C$2:$C$941)</f>
        <v>255538</v>
      </c>
      <c r="C4" s="2">
        <f>SUMIF(Sheet1!$B$2:$B$941,'Q9...'!A4,Sheet1!$O$2:$O$941)</f>
        <v>77761</v>
      </c>
      <c r="D4" s="2">
        <f>SUMIF(Sheet1!$B$2:$B$941,'Q9...'!A4,Sheet1!$K$2:$K$941)</f>
        <v>691</v>
      </c>
      <c r="E4" s="2">
        <f>SUMIF(Sheet1!$B$2:$B$941,'Q9...'!A4,Sheet1!$L$2:$L$941)</f>
        <v>409</v>
      </c>
      <c r="F4" s="2">
        <f>SUMIF(Sheet1!$B$2:$B$941,'Q9...'!A4,Sheet1!$M$2:$M$941)</f>
        <v>6633</v>
      </c>
    </row>
    <row r="5" spans="1:6" x14ac:dyDescent="0.3">
      <c r="A5" s="2" t="s">
        <v>17</v>
      </c>
      <c r="B5" s="2">
        <f>SUMIF(Sheet1!$B$2:$B$941,'Q9...'!A5,Sheet1!$C$2:$C$941)</f>
        <v>248617</v>
      </c>
      <c r="C5" s="2">
        <f>SUMIF(Sheet1!$B$2:$B$941,'Q9...'!A5,Sheet1!$O$2:$O$941)</f>
        <v>77721</v>
      </c>
      <c r="D5" s="2">
        <f>SUMIF(Sheet1!$B$2:$B$941,'Q9...'!A5,Sheet1!$K$2:$K$941)</f>
        <v>633</v>
      </c>
      <c r="E5" s="2">
        <f>SUMIF(Sheet1!$B$2:$B$941,'Q9...'!A5,Sheet1!$L$2:$L$941)</f>
        <v>326</v>
      </c>
      <c r="F5" s="2">
        <f>SUMIF(Sheet1!$B$2:$B$941,'Q9...'!A5,Sheet1!$M$2:$M$941)</f>
        <v>7057</v>
      </c>
    </row>
    <row r="6" spans="1:6" x14ac:dyDescent="0.3">
      <c r="A6" s="2" t="s">
        <v>18</v>
      </c>
      <c r="B6" s="2">
        <f>SUMIF(Sheet1!$B$2:$B$941,'Q9...'!A6,Sheet1!$C$2:$C$941)</f>
        <v>277733</v>
      </c>
      <c r="C6" s="2">
        <f>SUMIF(Sheet1!$B$2:$B$941,'Q9...'!A6,Sheet1!$O$2:$O$941)</f>
        <v>76574</v>
      </c>
      <c r="D6" s="2">
        <f>SUMIF(Sheet1!$B$2:$B$941,'Q9...'!A6,Sheet1!$K$2:$K$941)</f>
        <v>891</v>
      </c>
      <c r="E6" s="2">
        <f>SUMIF(Sheet1!$B$2:$B$941,'Q9...'!A6,Sheet1!$L$2:$L$941)</f>
        <v>484</v>
      </c>
      <c r="F6" s="2">
        <f>SUMIF(Sheet1!$B$2:$B$941,'Q9...'!A6,Sheet1!$M$2:$M$941)</f>
        <v>6202</v>
      </c>
    </row>
    <row r="7" spans="1:6" x14ac:dyDescent="0.3">
      <c r="A7" s="2" t="s">
        <v>19</v>
      </c>
      <c r="B7" s="2">
        <f>SUMIF(Sheet1!$B$2:$B$941,'Q9...'!A7,Sheet1!$C$2:$C$941)</f>
        <v>205096</v>
      </c>
      <c r="C7" s="2">
        <f>SUMIF(Sheet1!$B$2:$B$941,'Q9...'!A7,Sheet1!$O$2:$O$941)</f>
        <v>71391</v>
      </c>
      <c r="D7" s="2">
        <f>SUMIF(Sheet1!$B$2:$B$941,'Q9...'!A7,Sheet1!$K$2:$K$941)</f>
        <v>605</v>
      </c>
      <c r="E7" s="2">
        <f>SUMIF(Sheet1!$B$2:$B$941,'Q9...'!A7,Sheet1!$L$2:$L$941)</f>
        <v>379</v>
      </c>
      <c r="F7" s="2">
        <f>SUMIF(Sheet1!$B$2:$B$941,'Q9...'!A7,Sheet1!$M$2:$M$941)</f>
        <v>5291</v>
      </c>
    </row>
    <row r="8" spans="1:6" x14ac:dyDescent="0.3">
      <c r="A8" s="2" t="s">
        <v>20</v>
      </c>
      <c r="B8" s="2">
        <f>SUMIF(Sheet1!$B$2:$B$941,'Q9...'!A8,Sheet1!$C$2:$C$941)</f>
        <v>252703</v>
      </c>
      <c r="C8" s="2">
        <f>SUMIF(Sheet1!$B$2:$B$941,'Q9...'!A8,Sheet1!$O$2:$O$941)</f>
        <v>74668</v>
      </c>
      <c r="D8" s="2">
        <f>SUMIF(Sheet1!$B$2:$B$941,'Q9...'!A8,Sheet1!$K$2:$K$941)</f>
        <v>781</v>
      </c>
      <c r="E8" s="2">
        <f>SUMIF(Sheet1!$B$2:$B$941,'Q9...'!A8,Sheet1!$L$2:$L$941)</f>
        <v>516</v>
      </c>
      <c r="F8" s="2">
        <f>SUMIF(Sheet1!$B$2:$B$941,'Q9...'!A8,Sheet1!$M$2:$M$941)</f>
        <v>6025</v>
      </c>
    </row>
    <row r="9" spans="1:6" x14ac:dyDescent="0.3">
      <c r="A9" s="2" t="s">
        <v>21</v>
      </c>
      <c r="B9" s="2">
        <f>SUMIF(Sheet1!$B$2:$B$941,'Q9...'!A9,Sheet1!$C$2:$C$941)</f>
        <v>257557</v>
      </c>
      <c r="C9" s="2">
        <f>SUMIF(Sheet1!$B$2:$B$941,'Q9...'!A9,Sheet1!$O$2:$O$941)</f>
        <v>75491</v>
      </c>
      <c r="D9" s="2">
        <f>SUMIF(Sheet1!$B$2:$B$941,'Q9...'!A9,Sheet1!$K$2:$K$941)</f>
        <v>767</v>
      </c>
      <c r="E9" s="2">
        <f>SUMIF(Sheet1!$B$2:$B$941,'Q9...'!A9,Sheet1!$L$2:$L$941)</f>
        <v>441</v>
      </c>
      <c r="F9" s="2">
        <f>SUMIF(Sheet1!$B$2:$B$941,'Q9...'!A9,Sheet1!$M$2:$M$941)</f>
        <v>6461</v>
      </c>
    </row>
    <row r="10" spans="1:6" x14ac:dyDescent="0.3">
      <c r="A10" s="2" t="s">
        <v>22</v>
      </c>
      <c r="B10" s="2">
        <f>SUMIF(Sheet1!$B$2:$B$941,'Q9...'!A10,Sheet1!$C$2:$C$941)</f>
        <v>261215</v>
      </c>
      <c r="C10" s="2">
        <f>SUMIF(Sheet1!$B$2:$B$941,'Q9...'!A10,Sheet1!$O$2:$O$941)</f>
        <v>76647</v>
      </c>
      <c r="D10" s="2">
        <f>SUMIF(Sheet1!$B$2:$B$941,'Q9...'!A10,Sheet1!$K$2:$K$941)</f>
        <v>774</v>
      </c>
      <c r="E10" s="2">
        <f>SUMIF(Sheet1!$B$2:$B$941,'Q9...'!A10,Sheet1!$L$2:$L$941)</f>
        <v>600</v>
      </c>
      <c r="F10" s="2">
        <f>SUMIF(Sheet1!$B$2:$B$941,'Q9...'!A10,Sheet1!$M$2:$M$941)</f>
        <v>6515</v>
      </c>
    </row>
    <row r="11" spans="1:6" x14ac:dyDescent="0.3">
      <c r="A11" s="2" t="s">
        <v>23</v>
      </c>
      <c r="B11" s="2">
        <f>SUMIF(Sheet1!$B$2:$B$941,'Q9...'!A11,Sheet1!$C$2:$C$941)</f>
        <v>263795</v>
      </c>
      <c r="C11" s="2">
        <f>SUMIF(Sheet1!$B$2:$B$941,'Q9...'!A11,Sheet1!$O$2:$O$941)</f>
        <v>77500</v>
      </c>
      <c r="D11" s="2">
        <f>SUMIF(Sheet1!$B$2:$B$941,'Q9...'!A11,Sheet1!$K$2:$K$941)</f>
        <v>859</v>
      </c>
      <c r="E11" s="2">
        <f>SUMIF(Sheet1!$B$2:$B$941,'Q9...'!A11,Sheet1!$L$2:$L$941)</f>
        <v>478</v>
      </c>
      <c r="F11" s="2">
        <f>SUMIF(Sheet1!$B$2:$B$941,'Q9...'!A11,Sheet1!$M$2:$M$941)</f>
        <v>5845</v>
      </c>
    </row>
    <row r="12" spans="1:6" x14ac:dyDescent="0.3">
      <c r="A12" s="2" t="s">
        <v>24</v>
      </c>
      <c r="B12" s="2">
        <f>SUMIF(Sheet1!$B$2:$B$941,'Q9...'!A12,Sheet1!$C$2:$C$941)</f>
        <v>238284</v>
      </c>
      <c r="C12" s="2">
        <f>SUMIF(Sheet1!$B$2:$B$941,'Q9...'!A12,Sheet1!$O$2:$O$941)</f>
        <v>74485</v>
      </c>
      <c r="D12" s="2">
        <f>SUMIF(Sheet1!$B$2:$B$941,'Q9...'!A12,Sheet1!$K$2:$K$941)</f>
        <v>782</v>
      </c>
      <c r="E12" s="2">
        <f>SUMIF(Sheet1!$B$2:$B$941,'Q9...'!A12,Sheet1!$L$2:$L$941)</f>
        <v>424</v>
      </c>
      <c r="F12" s="2">
        <f>SUMIF(Sheet1!$B$2:$B$941,'Q9...'!A12,Sheet1!$M$2:$M$941)</f>
        <v>6257</v>
      </c>
    </row>
    <row r="13" spans="1:6" x14ac:dyDescent="0.3">
      <c r="A13" s="2" t="s">
        <v>25</v>
      </c>
      <c r="B13" s="2">
        <f>SUMIF(Sheet1!$B$2:$B$941,'Q9...'!A13,Sheet1!$C$2:$C$941)</f>
        <v>267124</v>
      </c>
      <c r="C13" s="2">
        <f>SUMIF(Sheet1!$B$2:$B$941,'Q9...'!A13,Sheet1!$O$2:$O$941)</f>
        <v>76709</v>
      </c>
      <c r="D13" s="2">
        <f>SUMIF(Sheet1!$B$2:$B$941,'Q9...'!A13,Sheet1!$K$2:$K$941)</f>
        <v>601</v>
      </c>
      <c r="E13" s="2">
        <f>SUMIF(Sheet1!$B$2:$B$941,'Q9...'!A13,Sheet1!$L$2:$L$941)</f>
        <v>481</v>
      </c>
      <c r="F13" s="2">
        <f>SUMIF(Sheet1!$B$2:$B$941,'Q9...'!A13,Sheet1!$M$2:$M$941)</f>
        <v>7453</v>
      </c>
    </row>
    <row r="14" spans="1:6" x14ac:dyDescent="0.3">
      <c r="A14" s="2" t="s">
        <v>26</v>
      </c>
      <c r="B14" s="2">
        <f>SUMIF(Sheet1!$B$2:$B$941,'Q9...'!A14,Sheet1!$C$2:$C$941)</f>
        <v>236621</v>
      </c>
      <c r="C14" s="2">
        <f>SUMIF(Sheet1!$B$2:$B$941,'Q9...'!A14,Sheet1!$O$2:$O$941)</f>
        <v>73326</v>
      </c>
      <c r="D14" s="2">
        <f>SUMIF(Sheet1!$B$2:$B$941,'Q9...'!A14,Sheet1!$K$2:$K$941)</f>
        <v>673</v>
      </c>
      <c r="E14" s="2">
        <f>SUMIF(Sheet1!$B$2:$B$941,'Q9...'!A14,Sheet1!$L$2:$L$941)</f>
        <v>439</v>
      </c>
      <c r="F14" s="2">
        <f>SUMIF(Sheet1!$B$2:$B$941,'Q9...'!A14,Sheet1!$M$2:$M$941)</f>
        <v>5962</v>
      </c>
    </row>
    <row r="15" spans="1:6" x14ac:dyDescent="0.3">
      <c r="A15" s="2" t="s">
        <v>27</v>
      </c>
      <c r="B15" s="2">
        <f>SUMIF(Sheet1!$B$2:$B$941,'Q9...'!A15,Sheet1!$C$2:$C$941)</f>
        <v>253849</v>
      </c>
      <c r="C15" s="2">
        <f>SUMIF(Sheet1!$B$2:$B$941,'Q9...'!A15,Sheet1!$O$2:$O$941)</f>
        <v>75186</v>
      </c>
      <c r="D15" s="2">
        <f>SUMIF(Sheet1!$B$2:$B$941,'Q9...'!A15,Sheet1!$K$2:$K$941)</f>
        <v>909</v>
      </c>
      <c r="E15" s="2">
        <f>SUMIF(Sheet1!$B$2:$B$941,'Q9...'!A15,Sheet1!$L$2:$L$941)</f>
        <v>364</v>
      </c>
      <c r="F15" s="2">
        <f>SUMIF(Sheet1!$B$2:$B$941,'Q9...'!A15,Sheet1!$M$2:$M$941)</f>
        <v>6172</v>
      </c>
    </row>
    <row r="16" spans="1:6" x14ac:dyDescent="0.3">
      <c r="A16" s="2" t="s">
        <v>28</v>
      </c>
      <c r="B16" s="2">
        <f>SUMIF(Sheet1!$B$2:$B$941,'Q9...'!A16,Sheet1!$C$2:$C$941)</f>
        <v>250688</v>
      </c>
      <c r="C16" s="2">
        <f>SUMIF(Sheet1!$B$2:$B$941,'Q9...'!A16,Sheet1!$O$2:$O$941)</f>
        <v>74604</v>
      </c>
      <c r="D16" s="2">
        <f>SUMIF(Sheet1!$B$2:$B$941,'Q9...'!A16,Sheet1!$K$2:$K$941)</f>
        <v>634</v>
      </c>
      <c r="E16" s="2">
        <f>SUMIF(Sheet1!$B$2:$B$941,'Q9...'!A16,Sheet1!$L$2:$L$941)</f>
        <v>564</v>
      </c>
      <c r="F16" s="2">
        <f>SUMIF(Sheet1!$B$2:$B$941,'Q9...'!A16,Sheet1!$M$2:$M$941)</f>
        <v>6408</v>
      </c>
    </row>
    <row r="17" spans="1:6" x14ac:dyDescent="0.3">
      <c r="A17" s="2" t="s">
        <v>29</v>
      </c>
      <c r="B17" s="2">
        <f>SUMIF(Sheet1!$B$2:$B$941,'Q9...'!A17,Sheet1!$C$2:$C$941)</f>
        <v>258516</v>
      </c>
      <c r="C17" s="2">
        <f>SUMIF(Sheet1!$B$2:$B$941,'Q9...'!A17,Sheet1!$O$2:$O$941)</f>
        <v>74514</v>
      </c>
      <c r="D17" s="2">
        <f>SUMIF(Sheet1!$B$2:$B$941,'Q9...'!A17,Sheet1!$K$2:$K$941)</f>
        <v>757</v>
      </c>
      <c r="E17" s="2">
        <f>SUMIF(Sheet1!$B$2:$B$941,'Q9...'!A17,Sheet1!$L$2:$L$941)</f>
        <v>345</v>
      </c>
      <c r="F17" s="2">
        <f>SUMIF(Sheet1!$B$2:$B$941,'Q9...'!A17,Sheet1!$M$2:$M$941)</f>
        <v>6322</v>
      </c>
    </row>
    <row r="18" spans="1:6" x14ac:dyDescent="0.3">
      <c r="A18" s="2" t="s">
        <v>30</v>
      </c>
      <c r="B18" s="2">
        <f>SUMIF(Sheet1!$B$2:$B$941,'Q9...'!A18,Sheet1!$C$2:$C$941)</f>
        <v>242996</v>
      </c>
      <c r="C18" s="2">
        <f>SUMIF(Sheet1!$B$2:$B$941,'Q9...'!A18,Sheet1!$O$2:$O$941)</f>
        <v>74114</v>
      </c>
      <c r="D18" s="2">
        <f>SUMIF(Sheet1!$B$2:$B$941,'Q9...'!A18,Sheet1!$K$2:$K$941)</f>
        <v>575</v>
      </c>
      <c r="E18" s="2">
        <f>SUMIF(Sheet1!$B$2:$B$941,'Q9...'!A18,Sheet1!$L$2:$L$941)</f>
        <v>378</v>
      </c>
      <c r="F18" s="2">
        <f>SUMIF(Sheet1!$B$2:$B$941,'Q9...'!A18,Sheet1!$M$2:$M$941)</f>
        <v>6694</v>
      </c>
    </row>
    <row r="19" spans="1:6" x14ac:dyDescent="0.3">
      <c r="A19" s="2" t="s">
        <v>31</v>
      </c>
      <c r="B19" s="2">
        <f>SUMIF(Sheet1!$B$2:$B$941,'Q9...'!A19,Sheet1!$C$2:$C$941)</f>
        <v>234289</v>
      </c>
      <c r="C19" s="2">
        <f>SUMIF(Sheet1!$B$2:$B$941,'Q9...'!A19,Sheet1!$O$2:$O$941)</f>
        <v>72722</v>
      </c>
      <c r="D19" s="2">
        <f>SUMIF(Sheet1!$B$2:$B$941,'Q9...'!A19,Sheet1!$K$2:$K$941)</f>
        <v>520</v>
      </c>
      <c r="E19" s="2">
        <f>SUMIF(Sheet1!$B$2:$B$941,'Q9...'!A19,Sheet1!$L$2:$L$941)</f>
        <v>448</v>
      </c>
      <c r="F19" s="2">
        <f>SUMIF(Sheet1!$B$2:$B$941,'Q9...'!A19,Sheet1!$M$2:$M$941)</f>
        <v>6559</v>
      </c>
    </row>
    <row r="20" spans="1:6" x14ac:dyDescent="0.3">
      <c r="A20" s="2" t="s">
        <v>32</v>
      </c>
      <c r="B20" s="2">
        <f>SUMIF(Sheet1!$B$2:$B$941,'Q9...'!A20,Sheet1!$C$2:$C$941)</f>
        <v>258726</v>
      </c>
      <c r="C20" s="2">
        <f>SUMIF(Sheet1!$B$2:$B$941,'Q9...'!A20,Sheet1!$O$2:$O$941)</f>
        <v>73592</v>
      </c>
      <c r="D20" s="2">
        <f>SUMIF(Sheet1!$B$2:$B$941,'Q9...'!A20,Sheet1!$K$2:$K$941)</f>
        <v>628</v>
      </c>
      <c r="E20" s="2">
        <f>SUMIF(Sheet1!$B$2:$B$941,'Q9...'!A20,Sheet1!$L$2:$L$941)</f>
        <v>513</v>
      </c>
      <c r="F20" s="2">
        <f>SUMIF(Sheet1!$B$2:$B$941,'Q9...'!A20,Sheet1!$M$2:$M$941)</f>
        <v>6775</v>
      </c>
    </row>
    <row r="21" spans="1:6" x14ac:dyDescent="0.3">
      <c r="A21" s="11">
        <v>42374</v>
      </c>
      <c r="B21" s="2">
        <f>SUMIF(Sheet1!$B$2:$B$941,'Q9...'!A21,Sheet1!$C$2:$C$941)</f>
        <v>206870</v>
      </c>
      <c r="C21" s="2">
        <f>SUMIF(Sheet1!$B$2:$B$941,'Q9...'!A21,Sheet1!$O$2:$O$941)</f>
        <v>66913</v>
      </c>
      <c r="D21" s="2">
        <f>SUMIF(Sheet1!$B$2:$B$941,'Q9...'!A21,Sheet1!$K$2:$K$941)</f>
        <v>679</v>
      </c>
      <c r="E21" s="2">
        <f>SUMIF(Sheet1!$B$2:$B$941,'Q9...'!A21,Sheet1!$L$2:$L$941)</f>
        <v>471</v>
      </c>
      <c r="F21" s="2">
        <f>SUMIF(Sheet1!$B$2:$B$941,'Q9...'!A21,Sheet1!$M$2:$M$941)</f>
        <v>4808</v>
      </c>
    </row>
    <row r="22" spans="1:6" x14ac:dyDescent="0.3">
      <c r="A22" s="11">
        <v>42405</v>
      </c>
      <c r="B22" s="2">
        <f>SUMIF(Sheet1!$B$2:$B$941,'Q9...'!A22,Sheet1!$C$2:$C$941)</f>
        <v>204434</v>
      </c>
      <c r="C22" s="2">
        <f>SUMIF(Sheet1!$B$2:$B$941,'Q9...'!A22,Sheet1!$O$2:$O$941)</f>
        <v>65988</v>
      </c>
      <c r="D22" s="2">
        <f>SUMIF(Sheet1!$B$2:$B$941,'Q9...'!A22,Sheet1!$K$2:$K$941)</f>
        <v>466</v>
      </c>
      <c r="E22" s="2">
        <f>SUMIF(Sheet1!$B$2:$B$941,'Q9...'!A22,Sheet1!$L$2:$L$941)</f>
        <v>382</v>
      </c>
      <c r="F22" s="2">
        <f>SUMIF(Sheet1!$B$2:$B$941,'Q9...'!A22,Sheet1!$M$2:$M$941)</f>
        <v>5418</v>
      </c>
    </row>
    <row r="23" spans="1:6" x14ac:dyDescent="0.3">
      <c r="A23" s="11">
        <v>42434</v>
      </c>
      <c r="B23" s="2">
        <f>SUMIF(Sheet1!$B$2:$B$941,'Q9...'!A23,Sheet1!$C$2:$C$941)</f>
        <v>248203</v>
      </c>
      <c r="C23" s="2">
        <f>SUMIF(Sheet1!$B$2:$B$941,'Q9...'!A23,Sheet1!$O$2:$O$941)</f>
        <v>71163</v>
      </c>
      <c r="D23" s="2">
        <f>SUMIF(Sheet1!$B$2:$B$941,'Q9...'!A23,Sheet1!$K$2:$K$941)</f>
        <v>723</v>
      </c>
      <c r="E23" s="2">
        <f>SUMIF(Sheet1!$B$2:$B$941,'Q9...'!A23,Sheet1!$L$2:$L$941)</f>
        <v>430</v>
      </c>
      <c r="F23" s="2">
        <f>SUMIF(Sheet1!$B$2:$B$941,'Q9...'!A23,Sheet1!$M$2:$M$941)</f>
        <v>5897</v>
      </c>
    </row>
    <row r="24" spans="1:6" x14ac:dyDescent="0.3">
      <c r="A24" s="11">
        <v>42465</v>
      </c>
      <c r="B24" s="2">
        <f>SUMIF(Sheet1!$B$2:$B$941,'Q9...'!A24,Sheet1!$C$2:$C$941)</f>
        <v>196149</v>
      </c>
      <c r="C24" s="2">
        <f>SUMIF(Sheet1!$B$2:$B$941,'Q9...'!A24,Sheet1!$O$2:$O$941)</f>
        <v>66211</v>
      </c>
      <c r="D24" s="2">
        <f>SUMIF(Sheet1!$B$2:$B$941,'Q9...'!A24,Sheet1!$K$2:$K$941)</f>
        <v>405</v>
      </c>
      <c r="E24" s="2">
        <f>SUMIF(Sheet1!$B$2:$B$941,'Q9...'!A24,Sheet1!$L$2:$L$941)</f>
        <v>323</v>
      </c>
      <c r="F24" s="2">
        <f>SUMIF(Sheet1!$B$2:$B$941,'Q9...'!A24,Sheet1!$M$2:$M$941)</f>
        <v>5214</v>
      </c>
    </row>
    <row r="25" spans="1:6" x14ac:dyDescent="0.3">
      <c r="A25" s="11">
        <v>42495</v>
      </c>
      <c r="B25" s="2">
        <f>SUMIF(Sheet1!$B$2:$B$941,'Q9...'!A25,Sheet1!$C$2:$C$941)</f>
        <v>253200</v>
      </c>
      <c r="C25" s="2">
        <f>SUMIF(Sheet1!$B$2:$B$941,'Q9...'!A25,Sheet1!$O$2:$O$941)</f>
        <v>70037</v>
      </c>
      <c r="D25" s="2">
        <f>SUMIF(Sheet1!$B$2:$B$941,'Q9...'!A25,Sheet1!$K$2:$K$941)</f>
        <v>640</v>
      </c>
      <c r="E25" s="2">
        <f>SUMIF(Sheet1!$B$2:$B$941,'Q9...'!A25,Sheet1!$L$2:$L$941)</f>
        <v>448</v>
      </c>
      <c r="F25" s="2">
        <f>SUMIF(Sheet1!$B$2:$B$941,'Q9...'!A25,Sheet1!$M$2:$M$941)</f>
        <v>6010</v>
      </c>
    </row>
    <row r="26" spans="1:6" x14ac:dyDescent="0.3">
      <c r="A26" s="11">
        <v>42526</v>
      </c>
      <c r="B26" s="2">
        <f>SUMIF(Sheet1!$B$2:$B$941,'Q9...'!A26,Sheet1!$C$2:$C$941)</f>
        <v>217287</v>
      </c>
      <c r="C26" s="2">
        <f>SUMIF(Sheet1!$B$2:$B$941,'Q9...'!A26,Sheet1!$O$2:$O$941)</f>
        <v>68877</v>
      </c>
      <c r="D26" s="2">
        <f>SUMIF(Sheet1!$B$2:$B$941,'Q9...'!A26,Sheet1!$K$2:$K$941)</f>
        <v>592</v>
      </c>
      <c r="E26" s="2">
        <f>SUMIF(Sheet1!$B$2:$B$941,'Q9...'!A26,Sheet1!$L$2:$L$941)</f>
        <v>328</v>
      </c>
      <c r="F26" s="2">
        <f>SUMIF(Sheet1!$B$2:$B$941,'Q9...'!A26,Sheet1!$M$2:$M$941)</f>
        <v>5856</v>
      </c>
    </row>
    <row r="27" spans="1:6" x14ac:dyDescent="0.3">
      <c r="A27" s="11">
        <v>42556</v>
      </c>
      <c r="B27" s="2">
        <f>SUMIF(Sheet1!$B$2:$B$941,'Q9...'!A27,Sheet1!$C$2:$C$941)</f>
        <v>207386</v>
      </c>
      <c r="C27" s="2">
        <f>SUMIF(Sheet1!$B$2:$B$941,'Q9...'!A27,Sheet1!$O$2:$O$941)</f>
        <v>65141</v>
      </c>
      <c r="D27" s="2">
        <f>SUMIF(Sheet1!$B$2:$B$941,'Q9...'!A27,Sheet1!$K$2:$K$941)</f>
        <v>598</v>
      </c>
      <c r="E27" s="2">
        <f>SUMIF(Sheet1!$B$2:$B$941,'Q9...'!A27,Sheet1!$L$2:$L$941)</f>
        <v>407</v>
      </c>
      <c r="F27" s="2">
        <f>SUMIF(Sheet1!$B$2:$B$941,'Q9...'!A27,Sheet1!$M$2:$M$941)</f>
        <v>5256</v>
      </c>
    </row>
    <row r="28" spans="1:6" x14ac:dyDescent="0.3">
      <c r="A28" s="11">
        <v>42587</v>
      </c>
      <c r="B28" s="2">
        <f>SUMIF(Sheet1!$B$2:$B$941,'Q9...'!A28,Sheet1!$C$2:$C$941)</f>
        <v>190334</v>
      </c>
      <c r="C28" s="2">
        <f>SUMIF(Sheet1!$B$2:$B$941,'Q9...'!A28,Sheet1!$O$2:$O$941)</f>
        <v>62193</v>
      </c>
      <c r="D28" s="2">
        <f>SUMIF(Sheet1!$B$2:$B$941,'Q9...'!A28,Sheet1!$K$2:$K$941)</f>
        <v>461</v>
      </c>
      <c r="E28" s="2">
        <f>SUMIF(Sheet1!$B$2:$B$941,'Q9...'!A28,Sheet1!$L$2:$L$941)</f>
        <v>469</v>
      </c>
      <c r="F28" s="2">
        <f>SUMIF(Sheet1!$B$2:$B$941,'Q9...'!A28,Sheet1!$M$2:$M$941)</f>
        <v>4990</v>
      </c>
    </row>
    <row r="29" spans="1:6" x14ac:dyDescent="0.3">
      <c r="A29" s="11">
        <v>42618</v>
      </c>
      <c r="B29" s="2">
        <f>SUMIF(Sheet1!$B$2:$B$941,'Q9...'!A29,Sheet1!$C$2:$C$941)</f>
        <v>222718</v>
      </c>
      <c r="C29" s="2">
        <f>SUMIF(Sheet1!$B$2:$B$941,'Q9...'!A29,Sheet1!$O$2:$O$941)</f>
        <v>63063</v>
      </c>
      <c r="D29" s="2">
        <f>SUMIF(Sheet1!$B$2:$B$941,'Q9...'!A29,Sheet1!$K$2:$K$941)</f>
        <v>617</v>
      </c>
      <c r="E29" s="2">
        <f>SUMIF(Sheet1!$B$2:$B$941,'Q9...'!A29,Sheet1!$L$2:$L$941)</f>
        <v>418</v>
      </c>
      <c r="F29" s="2">
        <f>SUMIF(Sheet1!$B$2:$B$941,'Q9...'!A29,Sheet1!$M$2:$M$941)</f>
        <v>5432</v>
      </c>
    </row>
    <row r="30" spans="1:6" x14ac:dyDescent="0.3">
      <c r="A30" s="11">
        <v>42648</v>
      </c>
      <c r="B30" s="2">
        <f>SUMIF(Sheet1!$B$2:$B$941,'Q9...'!A30,Sheet1!$C$2:$C$941)</f>
        <v>206737</v>
      </c>
      <c r="C30" s="2">
        <f>SUMIF(Sheet1!$B$2:$B$941,'Q9...'!A30,Sheet1!$O$2:$O$941)</f>
        <v>57963</v>
      </c>
      <c r="D30" s="2">
        <f>SUMIF(Sheet1!$B$2:$B$941,'Q9...'!A30,Sheet1!$K$2:$K$941)</f>
        <v>629</v>
      </c>
      <c r="E30" s="2">
        <f>SUMIF(Sheet1!$B$2:$B$941,'Q9...'!A30,Sheet1!$L$2:$L$941)</f>
        <v>485</v>
      </c>
      <c r="F30" s="2">
        <f>SUMIF(Sheet1!$B$2:$B$941,'Q9...'!A30,Sheet1!$M$2:$M$941)</f>
        <v>4663</v>
      </c>
    </row>
    <row r="31" spans="1:6" x14ac:dyDescent="0.3">
      <c r="A31" s="11">
        <v>42679</v>
      </c>
      <c r="B31" s="2">
        <f>SUMIF(Sheet1!$B$2:$B$941,'Q9...'!A31,Sheet1!$C$2:$C$941)</f>
        <v>180468</v>
      </c>
      <c r="C31" s="2">
        <f>SUMIF(Sheet1!$B$2:$B$941,'Q9...'!A31,Sheet1!$O$2:$O$941)</f>
        <v>52562</v>
      </c>
      <c r="D31" s="2">
        <f>SUMIF(Sheet1!$B$2:$B$941,'Q9...'!A31,Sheet1!$K$2:$K$941)</f>
        <v>510</v>
      </c>
      <c r="E31" s="2">
        <f>SUMIF(Sheet1!$B$2:$B$941,'Q9...'!A31,Sheet1!$L$2:$L$941)</f>
        <v>348</v>
      </c>
      <c r="F31" s="2">
        <f>SUMIF(Sheet1!$B$2:$B$941,'Q9...'!A31,Sheet1!$M$2:$M$941)</f>
        <v>4429</v>
      </c>
    </row>
    <row r="32" spans="1:6" x14ac:dyDescent="0.3">
      <c r="A32" s="11">
        <v>42709</v>
      </c>
      <c r="B32" s="2">
        <f>SUMIF(Sheet1!$B$2:$B$941,'Q9...'!A32,Sheet1!$C$2:$C$941)</f>
        <v>73129</v>
      </c>
      <c r="C32" s="2">
        <f>SUMIF(Sheet1!$B$2:$B$941,'Q9...'!A32,Sheet1!$O$2:$O$941)</f>
        <v>23925</v>
      </c>
      <c r="D32" s="2">
        <f>SUMIF(Sheet1!$B$2:$B$941,'Q9...'!A32,Sheet1!$K$2:$K$941)</f>
        <v>88</v>
      </c>
      <c r="E32" s="2">
        <f>SUMIF(Sheet1!$B$2:$B$941,'Q9...'!A32,Sheet1!$L$2:$L$941)</f>
        <v>45</v>
      </c>
      <c r="F32" s="2">
        <f>SUMIF(Sheet1!$B$2:$B$941,'Q9...'!A32,Sheet1!$M$2:$M$941)</f>
        <v>2075</v>
      </c>
    </row>
    <row r="38" spans="7:9" s="12" customFormat="1" x14ac:dyDescent="0.3"/>
    <row r="39" spans="7:9" s="12" customFormat="1" ht="31.2" x14ac:dyDescent="0.6">
      <c r="G39" s="14" t="s">
        <v>53</v>
      </c>
      <c r="H39" s="14"/>
      <c r="I39" s="14"/>
    </row>
    <row r="40" spans="7:9" s="12" customFormat="1" x14ac:dyDescent="0.3"/>
    <row r="41" spans="7:9" s="12" customFormat="1" x14ac:dyDescent="0.3"/>
    <row r="42" spans="7:9" s="12" customFormat="1" x14ac:dyDescent="0.3"/>
    <row r="43" spans="7:9" s="12" customFormat="1" x14ac:dyDescent="0.3"/>
    <row r="44" spans="7:9" s="12" customFormat="1" x14ac:dyDescent="0.3"/>
    <row r="45" spans="7:9" s="12" customFormat="1" x14ac:dyDescent="0.3"/>
    <row r="46" spans="7:9" s="12" customFormat="1" x14ac:dyDescent="0.3"/>
    <row r="47" spans="7:9" s="12" customFormat="1" x14ac:dyDescent="0.3"/>
    <row r="48" spans="7:9" s="12" customFormat="1" x14ac:dyDescent="0.3"/>
    <row r="49" s="12" customFormat="1" x14ac:dyDescent="0.3"/>
    <row r="50" s="12" customFormat="1" x14ac:dyDescent="0.3"/>
    <row r="51" s="12" customFormat="1" x14ac:dyDescent="0.3"/>
    <row r="52" s="12" customFormat="1" x14ac:dyDescent="0.3"/>
    <row r="53" s="12" customFormat="1" x14ac:dyDescent="0.3"/>
    <row r="54" s="12" customFormat="1" x14ac:dyDescent="0.3"/>
    <row r="55" s="12" customFormat="1" x14ac:dyDescent="0.3"/>
    <row r="56" s="12" customFormat="1" x14ac:dyDescent="0.3"/>
    <row r="57" s="12" customFormat="1" x14ac:dyDescent="0.3"/>
    <row r="58" s="12" customFormat="1" x14ac:dyDescent="0.3"/>
    <row r="59" s="12" customFormat="1" x14ac:dyDescent="0.3"/>
    <row r="60" s="12" customFormat="1" x14ac:dyDescent="0.3"/>
    <row r="61" s="12" customFormat="1" x14ac:dyDescent="0.3"/>
    <row r="62" s="12" customFormat="1" x14ac:dyDescent="0.3"/>
    <row r="63" s="12" customFormat="1" x14ac:dyDescent="0.3"/>
    <row r="64" s="12" customFormat="1" x14ac:dyDescent="0.3"/>
    <row r="65" s="12" customFormat="1" x14ac:dyDescent="0.3"/>
    <row r="66" s="12" customFormat="1" x14ac:dyDescent="0.3"/>
    <row r="67" s="12" customFormat="1" x14ac:dyDescent="0.3"/>
    <row r="68" s="12" customFormat="1" x14ac:dyDescent="0.3"/>
    <row r="69" s="12" customFormat="1" x14ac:dyDescent="0.3"/>
    <row r="70" s="12" customFormat="1" x14ac:dyDescent="0.3"/>
    <row r="71" s="12" customFormat="1" x14ac:dyDescent="0.3"/>
    <row r="72" s="12" customFormat="1" x14ac:dyDescent="0.3"/>
    <row r="73" s="12" customFormat="1" x14ac:dyDescent="0.3"/>
    <row r="74" s="12" customFormat="1" x14ac:dyDescent="0.3"/>
    <row r="75" s="12" customFormat="1" x14ac:dyDescent="0.3"/>
    <row r="76" s="12" customFormat="1" x14ac:dyDescent="0.3"/>
    <row r="77" s="12" customFormat="1" x14ac:dyDescent="0.3"/>
    <row r="78" s="12" customFormat="1" x14ac:dyDescent="0.3"/>
    <row r="79" s="12" customFormat="1" x14ac:dyDescent="0.3"/>
    <row r="80" s="12" customFormat="1" x14ac:dyDescent="0.3"/>
    <row r="81" s="12" customFormat="1" x14ac:dyDescent="0.3"/>
    <row r="82" s="12" customFormat="1" x14ac:dyDescent="0.3"/>
    <row r="83" s="12" customFormat="1" x14ac:dyDescent="0.3"/>
    <row r="84" s="12" customFormat="1" x14ac:dyDescent="0.3"/>
    <row r="85" s="12" customFormat="1" x14ac:dyDescent="0.3"/>
    <row r="86" s="12" customFormat="1" x14ac:dyDescent="0.3"/>
    <row r="87" customFormat="1" x14ac:dyDescent="0.3"/>
  </sheetData>
  <mergeCells count="1">
    <mergeCell ref="G39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ECF1-9247-49B2-9121-1E372D9433F9}">
  <dimension ref="A1:O941"/>
  <sheetViews>
    <sheetView topLeftCell="C1" workbookViewId="0">
      <selection activeCell="C1" sqref="C1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Q1,2,3</vt:lpstr>
      <vt:lpstr>Q4,5</vt:lpstr>
      <vt:lpstr>Q6,7,8</vt:lpstr>
      <vt:lpstr>Q9</vt:lpstr>
      <vt:lpstr>Q9..</vt:lpstr>
      <vt:lpstr>Q9...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kumar t s</dc:creator>
  <cp:lastModifiedBy>kushal kumar t s</cp:lastModifiedBy>
  <dcterms:created xsi:type="dcterms:W3CDTF">2024-06-16T16:14:03Z</dcterms:created>
  <dcterms:modified xsi:type="dcterms:W3CDTF">2024-06-19T07:13:48Z</dcterms:modified>
</cp:coreProperties>
</file>