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_Analytics\Projects\Module_1_Challenge_Files\"/>
    </mc:Choice>
  </mc:AlternateContent>
  <xr:revisionPtr revIDLastSave="0" documentId="13_ncr:1_{DEC99CE4-E017-476D-AD6B-38F6C93C0D5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owdfunding" sheetId="1" r:id="rId1"/>
    <sheet name="Category Stats" sheetId="2" r:id="rId2"/>
    <sheet name="Sub-Category Stats" sheetId="3" r:id="rId3"/>
    <sheet name="Launch-Date Outcomes" sheetId="4" r:id="rId4"/>
    <sheet name="Goal Outcomes" sheetId="6" r:id="rId5"/>
    <sheet name="Summary Statistics" sheetId="7" r:id="rId6"/>
  </sheets>
  <definedNames>
    <definedName name="_xlnm._FilterDatabase" localSheetId="0" hidden="1">Crowdfunding!$F$1:$F$1001</definedName>
    <definedName name="_xlchart.v1.0" hidden="1">Crowdfunding!$F$2:$F$1001</definedName>
    <definedName name="_xlchart.v1.1" hidden="1">Crowdfunding!$G$1</definedName>
    <definedName name="_xlchart.v1.10" hidden="1">Crowdfunding!$G$1</definedName>
    <definedName name="_xlchart.v1.11" hidden="1">Crowdfunding!$G$2:$G$1001</definedName>
    <definedName name="_xlchart.v1.12" hidden="1">Crowdfunding!$F$2:$F$1001</definedName>
    <definedName name="_xlchart.v1.13" hidden="1">Crowdfunding!$G$1</definedName>
    <definedName name="_xlchart.v1.14" hidden="1">Crowdfunding!$G$2:$G$1001</definedName>
    <definedName name="_xlchart.v1.15" hidden="1">Crowdfunding!$F$2:$F$1001</definedName>
    <definedName name="_xlchart.v1.16" hidden="1">Crowdfunding!$G$1</definedName>
    <definedName name="_xlchart.v1.17" hidden="1">Crowdfunding!$G$2:$G$1001</definedName>
    <definedName name="_xlchart.v1.18" hidden="1">Crowdfunding!$F$2:$F$1001</definedName>
    <definedName name="_xlchart.v1.19" hidden="1">Crowdfunding!$G$1</definedName>
    <definedName name="_xlchart.v1.2" hidden="1">Crowdfunding!$G$2:$G$1001</definedName>
    <definedName name="_xlchart.v1.20" hidden="1">Crowdfunding!$G$2:$G$1001</definedName>
    <definedName name="_xlchart.v1.21" hidden="1">Crowdfunding!$F$2:$F$1001</definedName>
    <definedName name="_xlchart.v1.22" hidden="1">Crowdfunding!$G$1</definedName>
    <definedName name="_xlchart.v1.23" hidden="1">Crowdfunding!$G$2:$G$1001</definedName>
    <definedName name="_xlchart.v1.3" hidden="1">Crowdfunding!$F$2:$F$1001</definedName>
    <definedName name="_xlchart.v1.4" hidden="1">Crowdfunding!$G$1</definedName>
    <definedName name="_xlchart.v1.5" hidden="1">Crowdfunding!$G$2:$G$1001</definedName>
    <definedName name="_xlchart.v1.6" hidden="1">Crowdfunding!$F$2:$F$1001</definedName>
    <definedName name="_xlchart.v1.7" hidden="1">Crowdfunding!$G$1</definedName>
    <definedName name="_xlchart.v1.8" hidden="1">Crowdfunding!$G$2:$G$1001</definedName>
    <definedName name="_xlchart.v1.9" hidden="1">Crowdfunding!$F$2:$F$1001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7" l="1"/>
  <c r="C4" i="7"/>
  <c r="B4" i="7"/>
  <c r="C7" i="7" a="1"/>
  <c r="C7" i="7" s="1"/>
  <c r="C6" i="7" a="1"/>
  <c r="C6" i="7" s="1"/>
  <c r="C3" i="7" a="1"/>
  <c r="C3" i="7" s="1"/>
  <c r="C2" i="7"/>
  <c r="B7" i="7" a="1"/>
  <c r="B7" i="7" s="1"/>
  <c r="B6" i="7" a="1"/>
  <c r="B6" i="7" s="1"/>
  <c r="B3" i="7" a="1"/>
  <c r="B3" i="7" s="1"/>
  <c r="B5" i="7"/>
  <c r="B2" i="7"/>
  <c r="B4" i="6"/>
  <c r="G2" i="6"/>
  <c r="H2" i="6"/>
  <c r="G3" i="6"/>
  <c r="H3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F3" i="6"/>
  <c r="F5" i="6"/>
  <c r="F6" i="6"/>
  <c r="F7" i="6"/>
  <c r="F8" i="6"/>
  <c r="F9" i="6"/>
  <c r="F10" i="6"/>
  <c r="F11" i="6"/>
  <c r="F12" i="6"/>
  <c r="F13" i="6"/>
  <c r="F2" i="6"/>
  <c r="E3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4" i="6" l="1"/>
  <c r="G4" i="6" l="1"/>
  <c r="H4" i="6"/>
  <c r="F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<sst xmlns="http://schemas.openxmlformats.org/spreadsheetml/2006/main" count="8129" uniqueCount="2115">
  <si>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</si>
  <si>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</si>
  <si>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</si>
  <si>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</si>
  <si>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</si>
  <si>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</si>
  <si>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</si>
  <si>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</si>
  <si>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</si>
  <si>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</si>
  <si>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</si>
  <si>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</si>
  <si>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</si>
  <si>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</si>
  <si>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</si>
  <si>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</si>
  <si>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</si>
  <si>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</si>
  <si>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</si>
  <si>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</si>
  <si>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</si>
  <si>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</si>
  <si>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</si>
  <si>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</si>
  <si>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</si>
  <si>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</si>
  <si>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</si>
  <si>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</si>
  <si>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</si>
  <si>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</si>
  <si>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</si>
  <si>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</si>
  <si>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</si>
  <si>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</si>
  <si>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</si>
  <si>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</si>
  <si>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</si>
  <si>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</si>
  <si>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</si>
  <si>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</si>
  <si>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</si>
  <si>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</si>
  <si>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</si>
  <si>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</si>
  <si>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</si>
  <si>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</si>
  <si>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</si>
  <si>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</si>
  <si>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</si>
  <si>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</si>
  <si>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</si>
  <si>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</si>
  <si>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</si>
  <si>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</si>
  <si>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</si>
  <si>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</si>
  <si>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</si>
  <si>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</si>
  <si>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</si>
  <si>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</si>
  <si>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</si>
  <si>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</si>
  <si>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</si>
  <si>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</si>
  <si>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</si>
  <si>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</si>
  <si>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</si>
  <si>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</si>
  <si>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</si>
  <si>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</si>
  <si>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</si>
  <si>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</si>
  <si>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</si>
  <si>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</si>
  <si>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</si>
  <si>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</si>
  <si>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</si>
  <si>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</si>
  <si>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</si>
  <si>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</si>
  <si>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</si>
  <si>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</si>
  <si>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</si>
  <si>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</si>
  <si>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</si>
  <si>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</si>
  <si>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</si>
  <si>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</si>
  <si>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</si>
  <si>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</si>
  <si>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</si>
  <si>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</si>
  <si>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</si>
  <si>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</si>
  <si>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</si>
  <si>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</si>
  <si>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</si>
  <si>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</si>
  <si>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</si>
  <si>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</si>
  <si>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</si>
  <si>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</si>
  <si>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</si>
  <si>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</si>
  <si>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</si>
  <si>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</si>
  <si>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</si>
  <si>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</si>
  <si>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</si>
  <si>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</si>
  <si>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</si>
  <si>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</si>
  <si>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</si>
  <si>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</si>
  <si>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</si>
  <si>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</si>
  <si>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</si>
  <si>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</si>
  <si>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</si>
  <si>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</si>
  <si>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</si>
  <si>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</si>
  <si>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</si>
  <si>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</si>
  <si>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</si>
  <si>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</si>
  <si>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</si>
  <si>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</si>
  <si>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</si>
  <si>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</si>
  <si>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</si>
  <si>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</si>
  <si>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</si>
  <si>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</si>
  <si>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</si>
  <si>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</si>
  <si>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</si>
  <si>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</si>
  <si>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</si>
  <si>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</si>
  <si>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</si>
  <si>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</si>
  <si>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</si>
  <si>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</si>
  <si>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</si>
  <si>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</si>
  <si>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</si>
  <si>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</si>
  <si>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</si>
  <si>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</si>
  <si>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</si>
  <si>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</si>
  <si>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</si>
  <si>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</si>
  <si>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</si>
  <si>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</si>
  <si>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</si>
  <si>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</si>
  <si>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</si>
  <si>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</si>
  <si>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</si>
  <si>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</si>
  <si>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</si>
  <si>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</si>
  <si>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</si>
  <si>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</si>
  <si>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</si>
  <si>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</si>
  <si>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</si>
  <si>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</si>
  <si>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</si>
  <si>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</si>
  <si>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</si>
  <si>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</si>
  <si>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</si>
  <si>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</si>
  <si>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</si>
  <si>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</si>
  <si>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</si>
  <si>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</si>
  <si>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</si>
  <si>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</si>
  <si>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</si>
  <si>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</si>
  <si>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</si>
  <si>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</si>
  <si>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</si>
  <si>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</si>
  <si>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</si>
  <si>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</si>
  <si>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</si>
  <si>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</si>
  <si>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</si>
  <si>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</si>
  <si>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</si>
  <si>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</si>
  <si>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</si>
  <si>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</si>
  <si>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</si>
  <si>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</si>
  <si>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</si>
  <si>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</si>
  <si>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</si>
  <si>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</si>
  <si>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</si>
  <si>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</si>
  <si>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</si>
  <si>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</si>
  <si>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</si>
  <si>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</si>
  <si>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</si>
  <si>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</si>
  <si>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</si>
  <si>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</si>
  <si>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</si>
  <si>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</si>
  <si>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</si>
  <si>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</si>
  <si>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</si>
  <si>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</si>
  <si>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</si>
  <si>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</si>
  <si>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</si>
  <si>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</si>
  <si>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</si>
  <si>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</si>
  <si>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</si>
  <si>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</si>
  <si>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</si>
  <si>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</si>
  <si>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</si>
  <si>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</si>
  <si>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</si>
  <si>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</si>
  <si>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</si>
  <si>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</si>
  <si>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</si>
  <si>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</si>
  <si>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</si>
  <si>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</si>
  <si>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</si>
  <si>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</si>
  <si>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</si>
  <si>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</si>
  <si>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</si>
  <si>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</si>
  <si>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</si>
  <si>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</si>
  <si>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</si>
  <si>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</si>
  <si>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</si>
  <si>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</si>
  <si>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</si>
  <si>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</si>
  <si>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</si>
  <si>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</si>
  <si>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</si>
  <si>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</si>
  <si>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</si>
  <si>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</si>
  <si>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</si>
  <si>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</si>
  <si>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</si>
  <si>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</si>
  <si>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</si>
  <si>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</si>
  <si>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</si>
  <si>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</si>
  <si>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</si>
  <si>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</si>
  <si>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</si>
  <si>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</si>
  <si>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</si>
  <si>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</si>
  <si>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</si>
  <si>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</si>
  <si>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</si>
  <si>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</si>
  <si>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</si>
  <si>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</si>
  <si>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</si>
  <si>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</si>
  <si>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</si>
  <si>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</si>
  <si>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</si>
  <si>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</si>
  <si>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</si>
  <si>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</si>
  <si>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</si>
  <si>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</si>
  <si>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</si>
  <si>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</si>
  <si>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</si>
  <si>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</si>
  <si>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</si>
  <si>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</si>
  <si>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</si>
  <si>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</si>
  <si>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</si>
  <si>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</si>
  <si>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</si>
  <si>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</si>
  <si>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</si>
  <si>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</si>
  <si>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</si>
  <si>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</si>
  <si>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</si>
  <si>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</si>
  <si>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</si>
  <si>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</si>
  <si>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</si>
  <si>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</si>
  <si>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</si>
  <si>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</si>
  <si>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</si>
  <si>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</si>
  <si>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</si>
  <si>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</si>
  <si>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</si>
  <si>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</si>
  <si>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</si>
  <si>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</si>
  <si>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</si>
  <si>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</si>
  <si>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</si>
  <si>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</si>
  <si>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</si>
  <si>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</si>
  <si>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</si>
  <si>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</si>
  <si>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</si>
  <si>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</si>
  <si>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</si>
  <si>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</si>
  <si>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</si>
  <si>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</si>
  <si>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</si>
  <si>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</si>
  <si>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</si>
  <si>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</si>
  <si>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</si>
  <si>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</si>
  <si>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</si>
  <si>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</si>
  <si>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</si>
  <si>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</si>
  <si>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</si>
  <si>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</si>
  <si>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</si>
  <si>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</si>
  <si>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</si>
  <si>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</si>
  <si>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</si>
  <si>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</si>
  <si>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</si>
  <si>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</si>
  <si>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</si>
  <si>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</si>
  <si>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</si>
  <si>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</si>
  <si>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</si>
  <si>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</si>
  <si>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</si>
  <si>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</si>
  <si>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</si>
  <si>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</si>
  <si>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</si>
  <si>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</si>
  <si>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</si>
  <si>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</si>
  <si>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</si>
  <si>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</si>
  <si>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</si>
  <si>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</si>
  <si>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</si>
  <si>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</si>
  <si>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</si>
  <si>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</si>
  <si>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</si>
  <si>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</si>
  <si>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</si>
  <si>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</si>
  <si>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</si>
  <si>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</si>
  <si>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</si>
  <si>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</si>
  <si>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</si>
  <si>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</si>
  <si>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</si>
  <si>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</si>
  <si>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</si>
  <si>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</si>
  <si>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</si>
  <si>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</si>
  <si>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</si>
  <si>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</si>
  <si>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</si>
  <si>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</si>
  <si>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</si>
  <si>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</si>
  <si>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</si>
  <si>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</si>
  <si>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</si>
  <si>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</si>
  <si>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</si>
  <si>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</si>
  <si>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</si>
  <si>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</si>
  <si>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</si>
  <si>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</si>
  <si>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</si>
  <si>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</si>
  <si>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</si>
  <si>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</si>
  <si>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</si>
  <si>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</si>
  <si>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</si>
  <si>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</si>
  <si>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</si>
  <si>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</si>
  <si>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</si>
  <si>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</si>
  <si>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</si>
  <si>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</si>
  <si>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</si>
  <si>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</si>
  <si>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</si>
  <si>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</si>
  <si>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</si>
  <si>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</si>
  <si>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</si>
  <si>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</si>
  <si>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</si>
  <si>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</si>
  <si>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</si>
  <si>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</si>
  <si>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</si>
  <si>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</si>
  <si>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</si>
  <si>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</si>
  <si>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</si>
  <si>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</si>
  <si>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</si>
  <si>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</si>
  <si>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</si>
  <si>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</si>
  <si>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</si>
  <si>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</si>
  <si>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</si>
  <si>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</si>
  <si>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</si>
  <si>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</si>
  <si>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</si>
  <si>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</si>
  <si>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</si>
  <si>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</si>
  <si>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</si>
  <si>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</si>
  <si>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</si>
  <si>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</si>
  <si>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</si>
  <si>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</si>
  <si>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</si>
  <si>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</si>
  <si>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</si>
  <si>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</si>
  <si>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</si>
  <si>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</si>
  <si>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</si>
  <si>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</si>
  <si>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</si>
  <si>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</si>
  <si>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</si>
  <si>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</si>
  <si>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</si>
  <si>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</si>
  <si>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</si>
  <si>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</si>
  <si>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</si>
  <si>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</si>
  <si>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</si>
  <si>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</si>
  <si>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</si>
  <si>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</si>
  <si>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</si>
  <si>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</si>
  <si>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</si>
  <si>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</si>
  <si>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</si>
  <si>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</si>
  <si>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</si>
  <si>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</si>
  <si>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</si>
  <si>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</si>
  <si>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</si>
  <si>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</si>
  <si>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</si>
  <si>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</si>
  <si>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</si>
  <si>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</si>
  <si>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</si>
  <si>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</si>
  <si>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</si>
  <si>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</si>
  <si>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</si>
  <si>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</si>
  <si>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</si>
  <si>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</si>
  <si>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</si>
  <si>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</si>
  <si>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</si>
  <si>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</si>
  <si>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</si>
  <si>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</si>
  <si>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</si>
  <si>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</si>
  <si>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</si>
  <si>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</si>
  <si>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</si>
  <si>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</si>
  <si>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</si>
  <si>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</si>
  <si>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</si>
  <si>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</si>
  <si>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</si>
  <si>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</si>
  <si>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</si>
  <si>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</si>
  <si>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</si>
  <si>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</si>
  <si>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</si>
  <si>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</si>
  <si>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</si>
  <si>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</si>
  <si>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</si>
  <si>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</si>
  <si>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</si>
  <si>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</si>
  <si>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</si>
  <si>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</si>
  <si>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</si>
  <si>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</si>
  <si>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</si>
  <si>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</si>
  <si>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</si>
  <si>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</si>
  <si>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</si>
  <si>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</si>
  <si>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</si>
  <si>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</si>
  <si>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</si>
  <si>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</si>
  <si>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</si>
  <si>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</si>
  <si>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</si>
  <si>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</si>
  <si>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</si>
  <si>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</si>
  <si>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</si>
  <si>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</si>
  <si>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</si>
  <si>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</si>
  <si>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</si>
  <si>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</si>
  <si>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</si>
  <si>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</si>
  <si>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</si>
  <si>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</si>
  <si>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</si>
  <si>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</si>
  <si>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</si>
  <si>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</si>
  <si>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</si>
  <si>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</si>
  <si>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</si>
  <si>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</si>
  <si>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</si>
  <si>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</si>
  <si>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</si>
  <si>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</si>
  <si>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</si>
  <si>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</si>
  <si>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</si>
  <si>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</si>
  <si>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</si>
  <si>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</si>
  <si>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</si>
  <si>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</si>
  <si>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</si>
  <si>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</si>
  <si>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</si>
  <si>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</si>
  <si>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</si>
  <si>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</si>
  <si>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</si>
  <si>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</si>
  <si>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</si>
  <si>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</si>
  <si>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</si>
  <si>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</si>
  <si>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</si>
  <si>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</si>
  <si>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</si>
  <si>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</si>
  <si>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</si>
  <si>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</si>
  <si>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</si>
  <si>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</si>
  <si>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</si>
  <si>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</si>
  <si>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</si>
  <si>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</si>
  <si>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</si>
  <si>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</si>
  <si>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</si>
  <si>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</si>
  <si>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</si>
  <si>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</si>
  <si>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</si>
  <si>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</si>
  <si>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</si>
  <si>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</si>
  <si>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</si>
  <si>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</si>
  <si>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</si>
  <si>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</si>
  <si>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</si>
  <si>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</si>
  <si>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</si>
  <si>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</si>
  <si>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</si>
  <si>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</si>
  <si>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</si>
  <si>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</si>
  <si>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</si>
  <si>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</si>
  <si>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</si>
  <si>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</si>
  <si>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</si>
  <si>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</si>
  <si>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</si>
  <si>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</si>
  <si>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</si>
  <si>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</si>
  <si>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</si>
  <si>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</si>
  <si>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</si>
  <si>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</si>
  <si>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</si>
  <si>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</si>
  <si>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</si>
  <si>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</si>
  <si>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</si>
  <si>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</si>
  <si>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</si>
  <si>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</si>
  <si>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</si>
  <si>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</si>
  <si>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</si>
  <si>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</si>
  <si>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</si>
  <si>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</si>
  <si>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</si>
  <si>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</si>
  <si>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</si>
  <si>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</si>
  <si>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</si>
  <si>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</si>
  <si>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</si>
  <si>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</si>
  <si>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</si>
  <si>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</si>
  <si>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</si>
  <si>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</si>
  <si>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</si>
  <si>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</si>
  <si>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</si>
  <si>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</si>
  <si>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</si>
  <si>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</si>
  <si>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</si>
  <si>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</si>
  <si>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</si>
  <si>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</si>
  <si>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</si>
  <si>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</si>
  <si>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</si>
  <si>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</si>
  <si>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</si>
  <si>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</si>
  <si>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</si>
  <si>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</si>
  <si>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</si>
  <si>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</si>
  <si>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</si>
  <si>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</si>
  <si>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</si>
  <si>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</si>
  <si>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</si>
  <si>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</si>
  <si>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</si>
  <si>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</si>
  <si>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</si>
  <si>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</si>
  <si>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</si>
  <si>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</si>
  <si>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</si>
  <si>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</si>
  <si>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</si>
  <si>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</si>
  <si>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</si>
  <si>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</si>
  <si>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</si>
  <si>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</si>
  <si>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</si>
  <si>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</si>
  <si>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</si>
  <si>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</si>
  <si>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</si>
  <si>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</si>
  <si>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</si>
  <si>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</si>
  <si>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</si>
  <si>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</si>
  <si>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</si>
  <si>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</si>
  <si>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</si>
  <si>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</si>
  <si>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</si>
  <si>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</si>
  <si>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</si>
  <si>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</si>
  <si>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</si>
  <si>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</si>
  <si>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</si>
  <si>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</si>
  <si>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</si>
  <si>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</si>
  <si>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</si>
  <si>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</si>
  <si>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</si>
  <si>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</si>
  <si>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</si>
  <si>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</si>
  <si>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</si>
  <si>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</si>
  <si>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</si>
  <si>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</si>
  <si>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</si>
  <si>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</si>
  <si>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</si>
  <si>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</si>
  <si>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</si>
  <si>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</si>
  <si>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</si>
  <si>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</si>
  <si>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</si>
  <si>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</si>
  <si>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</si>
  <si>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</si>
  <si>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</si>
  <si>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</si>
  <si>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</si>
  <si>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</si>
  <si>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</si>
  <si>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</si>
  <si>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</si>
  <si>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</si>
  <si>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</si>
  <si>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</si>
  <si>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</si>
  <si>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</si>
  <si>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</si>
  <si>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</si>
  <si>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</si>
  <si>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</si>
  <si>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</si>
  <si>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</si>
  <si>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</si>
  <si>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</si>
  <si>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</si>
  <si>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</si>
  <si>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</si>
  <si>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</si>
  <si>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</si>
  <si>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</si>
  <si>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</si>
  <si>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</si>
  <si>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</si>
  <si>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</si>
  <si>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</si>
  <si>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</si>
  <si>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</si>
  <si>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</si>
  <si>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</si>
  <si>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</si>
  <si>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</si>
  <si>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</si>
  <si>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</si>
  <si>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</si>
  <si>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</si>
  <si>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</si>
  <si>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</si>
  <si>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</si>
  <si>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</si>
  <si>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</si>
  <si>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</si>
  <si>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</si>
  <si>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</si>
  <si>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</si>
  <si>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</si>
  <si>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</si>
  <si>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</si>
  <si>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</si>
  <si>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</si>
  <si>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</si>
  <si>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</si>
  <si>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</si>
  <si>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</si>
  <si>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</si>
  <si>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</si>
  <si>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</si>
  <si>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</si>
  <si>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</si>
  <si>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</si>
  <si>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</si>
  <si>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</si>
  <si>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</si>
  <si>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</si>
  <si>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</si>
  <si>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</si>
  <si>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</si>
  <si>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</si>
  <si>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</si>
  <si>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</si>
  <si>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</si>
  <si>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</si>
  <si>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</si>
  <si>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</si>
  <si>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</si>
  <si>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</si>
  <si>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</si>
  <si>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</si>
  <si>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</si>
  <si>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</si>
  <si>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</si>
  <si>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</si>
  <si>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</si>
  <si>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</si>
  <si>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</si>
  <si>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</si>
  <si>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</si>
  <si>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</si>
  <si>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</si>
  <si>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</si>
  <si>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</si>
  <si>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</si>
  <si>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</si>
  <si>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</si>
  <si>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</si>
  <si>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</si>
  <si>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</si>
  <si>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</si>
  <si>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</si>
  <si>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</si>
  <si>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</si>
  <si>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</si>
  <si>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</si>
  <si>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</si>
  <si>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</si>
  <si>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</si>
  <si>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</si>
  <si>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</si>
  <si>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</si>
  <si>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</si>
  <si>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</si>
  <si>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</si>
  <si>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</si>
  <si>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</si>
  <si>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</si>
  <si>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</si>
  <si>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</si>
  <si>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</si>
  <si>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</si>
  <si>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</si>
  <si>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</si>
  <si>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</si>
  <si>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</si>
  <si>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</si>
  <si>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</si>
  <si>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</si>
  <si>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</si>
  <si>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</si>
  <si>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</si>
  <si>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</si>
  <si>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</si>
  <si>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</si>
  <si>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</si>
  <si>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</si>
  <si>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</si>
  <si>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</si>
  <si>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</si>
  <si>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</si>
  <si>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</si>
  <si>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</si>
  <si>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</si>
  <si>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</si>
  <si>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</si>
  <si>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</si>
  <si>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</si>
  <si>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</si>
  <si>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</si>
  <si>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</si>
  <si>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</si>
  <si>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</si>
  <si>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</si>
  <si>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</si>
  <si>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</si>
  <si>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</si>
  <si>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</si>
  <si>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</si>
  <si>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</si>
  <si>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</si>
  <si>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</si>
  <si>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</si>
  <si>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</si>
  <si>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</si>
  <si>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</si>
  <si>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</si>
  <si>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</si>
  <si>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</si>
  <si>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</si>
  <si>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</si>
  <si>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</si>
  <si>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</si>
  <si>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</si>
  <si>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</si>
  <si>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</si>
  <si>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</si>
  <si>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</si>
  <si>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</si>
  <si>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</si>
  <si>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</si>
  <si>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</si>
  <si>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</si>
  <si>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</si>
  <si>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</si>
  <si>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</si>
  <si>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</si>
  <si>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</si>
  <si>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</si>
  <si>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</si>
  <si>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</si>
  <si>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</si>
  <si>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</si>
  <si>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</si>
  <si>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</si>
  <si>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</si>
  <si>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</si>
  <si>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</si>
  <si>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</si>
  <si>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</si>
  <si>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</si>
  <si>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</si>
  <si>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</si>
  <si>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</si>
  <si>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</si>
  <si>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</si>
  <si>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</si>
  <si>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</si>
  <si>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</si>
  <si>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</si>
  <si>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</si>
  <si>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</si>
  <si>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</si>
  <si>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</si>
  <si>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</si>
  <si>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</si>
  <si>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</si>
  <si>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</si>
  <si>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</si>
  <si>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</si>
  <si>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</si>
  <si>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</si>
  <si>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</si>
  <si>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</si>
  <si>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</si>
  <si>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</si>
  <si>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</si>
  <si>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</si>
  <si>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</si>
  <si>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</si>
  <si>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</si>
  <si>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</si>
  <si>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</si>
  <si>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</si>
  <si>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</si>
  <si>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</si>
  <si>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</si>
  <si>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</si>
  <si>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</si>
  <si>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</si>
  <si>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</si>
  <si>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</si>
  <si>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</si>
  <si>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</si>
  <si>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</si>
  <si>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</si>
  <si>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</si>
  <si>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</si>
  <si>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</si>
  <si>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</si>
  <si>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</si>
  <si>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</si>
  <si>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</si>
  <si>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</si>
  <si>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</si>
  <si>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</si>
  <si>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</si>
  <si>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</si>
  <si>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</si>
  <si>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</si>
  <si>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</si>
  <si>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</si>
  <si>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</si>
  <si>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</si>
  <si>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</si>
  <si>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</si>
  <si>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</si>
  <si>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</si>
  <si>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</si>
  <si>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</si>
  <si>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</si>
  <si>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</si>
  <si>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</si>
  <si>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</si>
  <si>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</si>
  <si>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</si>
  <si>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</si>
  <si>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</si>
  <si>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</si>
  <si>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</si>
  <si>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</si>
  <si>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</si>
  <si>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</si>
  <si>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</si>
  <si>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</si>
  <si>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</si>
  <si>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</si>
  <si>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</si>
  <si>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</si>
  <si>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</si>
  <si>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</si>
  <si>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</si>
  <si>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</si>
  <si>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</si>
  <si>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</si>
  <si>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</si>
  <si>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</si>
  <si>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</si>
  <si>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</si>
  <si>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</si>
  <si>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</si>
  <si>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</si>
  <si>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</si>
  <si>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</si>
  <si>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</si>
  <si>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</si>
  <si>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</si>
  <si>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</si>
  <si>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</si>
  <si>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</si>
  <si>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</si>
  <si>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</si>
  <si>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</si>
  <si>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</si>
  <si>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</si>
  <si>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</si>
  <si>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</si>
  <si>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</si>
  <si>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</si>
  <si>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</si>
  <si>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</si>
  <si>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</si>
  <si>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</si>
  <si>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</si>
  <si>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</si>
  <si>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</si>
  <si>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</si>
  <si>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</si>
  <si>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</si>
  <si>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</si>
  <si>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</si>
  <si>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</si>
  <si>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</si>
  <si>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</si>
  <si>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</si>
  <si>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</si>
  <si>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</si>
  <si>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</si>
  <si>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</si>
  <si>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</si>
  <si>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</si>
  <si>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</si>
  <si>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</si>
  <si>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</si>
  <si>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</si>
  <si>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</si>
  <si>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</si>
  <si>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</si>
  <si>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</si>
  <si>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</si>
  <si>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</si>
  <si>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</si>
  <si>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</si>
  <si>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</si>
  <si>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</si>
  <si>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</si>
  <si>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</si>
  <si>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</si>
  <si>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</si>
  <si>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</si>
  <si>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</si>
  <si>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</si>
  <si>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</si>
  <si>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</si>
  <si>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</si>
  <si>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</si>
  <si>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</si>
  <si>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</si>
  <si>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</si>
  <si>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</si>
  <si>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</si>
  <si>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</si>
  <si>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</si>
  <si>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</si>
  <si>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</si>
  <si>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</si>
  <si>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</si>
  <si>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</si>
  <si>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</si>
  <si>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</si>
  <si>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</si>
  <si>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</si>
  <si>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</si>
  <si>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</si>
  <si>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</si>
  <si>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</si>
  <si>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</si>
  <si>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</si>
  <si>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</si>
  <si>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</si>
  <si>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</si>
  <si>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</si>
  <si>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</si>
  <si>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</si>
  <si>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</si>
  <si>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</si>
  <si>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</si>
  <si>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</si>
  <si>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</si>
  <si>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</si>
  <si>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</si>
  <si>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</si>
  <si>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</si>
  <si>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</si>
  <si>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</si>
  <si>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</si>
  <si>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</si>
  <si>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</si>
  <si>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</si>
  <si>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</si>
  <si>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</si>
  <si>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</si>
  <si>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</si>
  <si>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</si>
  <si>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</si>
  <si>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</si>
  <si>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</si>
  <si>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</si>
  <si>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</si>
  <si>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</si>
  <si>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</si>
  <si>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</si>
  <si>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</si>
  <si>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</si>
  <si>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</si>
  <si>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</si>
  <si>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</si>
  <si>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</si>
  <si>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</si>
  <si>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</si>
  <si>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</si>
  <si>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</si>
  <si>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</si>
  <si>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</si>
  <si>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</si>
  <si>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</si>
  <si>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</si>
  <si>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</si>
  <si>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</si>
  <si>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</si>
  <si>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</si>
  <si>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</si>
  <si>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</si>
  <si>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</si>
  <si>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</si>
  <si>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</si>
  <si>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</si>
  <si>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</si>
  <si>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</si>
  <si>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</si>
  <si>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</si>
  <si>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</si>
  <si>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</si>
  <si>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</si>
  <si>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</si>
  <si>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</si>
  <si>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</si>
  <si>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</si>
  <si>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</si>
  <si>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</si>
  <si>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</si>
  <si>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</si>
  <si>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</si>
  <si>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</si>
  <si>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</si>
  <si>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</si>
  <si>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</si>
  <si>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</si>
  <si>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</si>
  <si>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</si>
  <si>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</si>
  <si>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</si>
  <si>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</si>
  <si>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</si>
  <si>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</si>
  <si>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</si>
  <si>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</si>
  <si>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</si>
  <si>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</si>
  <si>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</si>
  <si>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</si>
  <si>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</si>
  <si>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</si>
  <si>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</si>
  <si>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</si>
  <si>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</si>
  <si>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</si>
  <si>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</si>
  <si>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</si>
  <si>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</si>
  <si>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</si>
  <si>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</si>
  <si>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</si>
  <si>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</si>
  <si>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</si>
  <si>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</si>
  <si>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</si>
  <si>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</si>
  <si>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</si>
  <si>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</si>
  <si>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</si>
  <si>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</si>
  <si>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</si>
  <si>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</si>
  <si>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</si>
  <si>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</si>
  <si>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</si>
  <si>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</si>
  <si>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</si>
  <si>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</si>
  <si>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</si>
  <si>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</si>
  <si>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</si>
  <si>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</si>
  <si>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</si>
  <si>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</si>
  <si>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</si>
  <si>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</si>
  <si>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</si>
  <si>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</si>
  <si>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</si>
  <si>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</si>
  <si>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</si>
  <si>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</si>
  <si>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</si>
  <si>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</si>
  <si>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</si>
  <si>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</si>
  <si>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</si>
  <si>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</si>
  <si>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</si>
  <si>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</si>
  <si>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</si>
  <si>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</si>
  <si>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</si>
  <si>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</si>
  <si>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</si>
  <si>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</si>
  <si>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</si>
  <si>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</si>
  <si>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</si>
  <si>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</si>
  <si>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</si>
  <si>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</si>
  <si>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</si>
  <si>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</si>
  <si>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</si>
  <si>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</si>
  <si>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</si>
  <si>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</si>
  <si>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</si>
  <si>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</si>
  <si>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</si>
  <si>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</si>
  <si>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</si>
  <si>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</si>
  <si>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</si>
  <si>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</si>
  <si>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</si>
  <si>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</si>
  <si>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</si>
  <si>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</si>
  <si>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</si>
  <si>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</si>
  <si>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</si>
  <si>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</si>
  <si>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</si>
  <si>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</si>
  <si>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</si>
  <si>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</si>
  <si>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</si>
  <si>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</si>
  <si>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</si>
  <si>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</si>
  <si>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</si>
  <si>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</si>
  <si>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</si>
  <si>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</si>
  <si>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</si>
  <si>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</si>
  <si>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</si>
  <si>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</si>
  <si>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</si>
  <si>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</si>
  <si>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</si>
  <si>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</si>
  <si>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</si>
  <si>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</si>
  <si>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</si>
  <si>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</si>
  <si>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</si>
  <si>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</si>
  <si>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</si>
  <si>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</si>
  <si>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</si>
  <si>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</si>
  <si>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</si>
  <si>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</si>
  <si>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</si>
  <si>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</si>
  <si>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</si>
  <si>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</si>
  <si>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</si>
  <si>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</si>
  <si>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</si>
  <si>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</si>
  <si>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</si>
  <si>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</si>
  <si>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</si>
  <si>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</si>
  <si>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</si>
  <si>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</si>
  <si>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</si>
  <si>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</si>
  <si>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</si>
  <si>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</si>
  <si>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</si>
  <si>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</si>
  <si>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</si>
  <si>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</si>
  <si>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</si>
  <si>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</si>
  <si>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</si>
  <si>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</si>
  <si>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</si>
  <si>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</si>
  <si>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</si>
  <si>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</si>
  <si>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</si>
  <si>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</si>
  <si>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</si>
  <si>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</si>
  <si>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</si>
  <si>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</si>
  <si>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</si>
  <si>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</si>
  <si>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</si>
  <si>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</si>
  <si>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</si>
  <si>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</si>
  <si>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</si>
  <si>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</si>
  <si>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</si>
  <si>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</si>
  <si>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</si>
  <si>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</si>
  <si>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</si>
  <si>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</si>
  <si>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</si>
  <si>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</si>
  <si>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</si>
  <si>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</si>
  <si>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</si>
  <si>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</si>
  <si>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</si>
  <si>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</si>
  <si>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</si>
  <si>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</si>
  <si>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</si>
  <si>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</si>
  <si>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</si>
  <si>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</si>
  <si>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</si>
  <si>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</si>
  <si>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</si>
  <si>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</si>
  <si>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</si>
  <si>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</si>
  <si>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</si>
  <si>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</si>
  <si>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</si>
  <si>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</si>
  <si>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</si>
  <si>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</si>
  <si>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</si>
  <si>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</si>
  <si>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</si>
  <si>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</si>
  <si>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</si>
  <si>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</si>
  <si>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</si>
  <si>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</si>
  <si>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</si>
  <si>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</si>
  <si>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</si>
  <si>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</si>
  <si>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</si>
  <si>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</si>
  <si>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</si>
  <si>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</si>
  <si>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</si>
  <si>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</si>
  <si>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</si>
  <si>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</si>
  <si>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</si>
  <si>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</si>
  <si>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</si>
  <si>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</si>
  <si>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</si>
  <si>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</si>
  <si>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</si>
  <si>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</si>
  <si>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</si>
  <si>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</si>
  <si>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</si>
  <si>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</si>
  <si>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</si>
  <si>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</si>
  <si>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</si>
  <si>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</si>
  <si>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</si>
  <si>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</si>
  <si>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</si>
  <si>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</si>
  <si>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</si>
  <si>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</si>
  <si>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</si>
  <si>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</si>
  <si>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</si>
  <si>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</si>
  <si>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</si>
  <si>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</si>
  <si>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</si>
  <si>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</si>
  <si>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</si>
  <si>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</si>
  <si>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</si>
  <si>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</si>
  <si>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</si>
  <si>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</si>
  <si>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</si>
  <si>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</si>
  <si>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</si>
  <si>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</si>
  <si>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</si>
  <si>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</si>
  <si>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</si>
  <si>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</si>
  <si>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</si>
  <si>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</si>
  <si>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</si>
  <si>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</si>
  <si>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</si>
  <si>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</si>
  <si>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</si>
  <si>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</si>
  <si>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</si>
  <si>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</si>
  <si>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</si>
  <si>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</si>
  <si>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</si>
  <si>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</si>
  <si>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</si>
  <si>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</si>
  <si>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</si>
  <si>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</si>
  <si>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</si>
  <si>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</si>
  <si>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</si>
  <si>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</si>
  <si>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</si>
  <si>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</si>
  <si>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</si>
  <si>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</si>
  <si>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</si>
  <si>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</si>
  <si>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</si>
  <si>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</si>
  <si>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</si>
  <si>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</si>
  <si>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</si>
  <si>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</si>
  <si>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</si>
  <si>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</si>
  <si>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</si>
  <si>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</si>
  <si>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</si>
  <si>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</si>
  <si>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</si>
  <si>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</si>
  <si>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</si>
  <si>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</si>
  <si>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</si>
  <si>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</si>
  <si>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</si>
  <si>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</si>
  <si>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</si>
  <si>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</si>
  <si>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</si>
  <si>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</si>
  <si>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</si>
  <si>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</si>
  <si>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</si>
  <si>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</si>
  <si>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</si>
  <si>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</si>
  <si>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</si>
  <si>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</si>
  <si>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</si>
  <si>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</si>
  <si>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</si>
  <si>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</si>
  <si>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</si>
  <si>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</si>
  <si>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</si>
  <si>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</si>
  <si>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</si>
  <si>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</si>
  <si>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</si>
  <si>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</si>
  <si>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</si>
  <si>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</si>
  <si>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</si>
  <si>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</si>
  <si>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</si>
  <si>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</si>
  <si>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</si>
  <si>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</si>
  <si>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</si>
  <si>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</si>
  <si>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</si>
  <si>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</si>
  <si>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</si>
  <si>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</si>
  <si>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</si>
  <si>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</si>
  <si>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</si>
  <si>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</si>
  <si>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</si>
  <si>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</si>
  <si>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</si>
  <si>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</si>
  <si>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</si>
  <si>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</si>
  <si>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</si>
  <si>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</si>
  <si>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</si>
  <si>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</si>
  <si>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</si>
  <si>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</si>
  <si>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</si>
  <si>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</si>
  <si>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</si>
  <si>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</si>
  <si>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</si>
  <si>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</si>
  <si>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</si>
  <si>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</si>
  <si>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</si>
  <si>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</si>
  <si>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</si>
  <si>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</si>
  <si>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</si>
  <si>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</si>
  <si>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</si>
  <si>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</si>
  <si>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</si>
  <si>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</si>
  <si>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</si>
  <si>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</si>
  <si>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</si>
  <si>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</si>
  <si>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</si>
  <si>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</si>
  <si>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</si>
  <si>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</si>
  <si>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</si>
  <si>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</si>
  <si>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</si>
  <si>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</si>
  <si>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</si>
  <si>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</si>
  <si>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</si>
  <si>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</si>
  <si>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</si>
  <si>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</si>
  <si>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</si>
  <si>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</si>
  <si>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</si>
  <si>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</si>
  <si>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</si>
  <si>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</si>
  <si>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</si>
  <si>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</si>
  <si>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</si>
  <si>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</si>
  <si>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</si>
  <si>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</si>
  <si>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</si>
  <si>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</si>
  <si>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</si>
  <si>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</si>
  <si>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</si>
  <si>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</si>
  <si>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</si>
  <si>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</si>
  <si>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</si>
  <si>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</si>
  <si>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</si>
  <si>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</si>
  <si>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</si>
  <si>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</si>
  <si>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</si>
  <si>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</si>
  <si>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</si>
  <si>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</si>
  <si>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</si>
  <si>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</si>
  <si>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</si>
  <si>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</si>
  <si>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</si>
  <si>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</si>
  <si>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</si>
  <si>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</si>
  <si>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</si>
  <si>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</si>
  <si>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</si>
  <si>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</si>
  <si>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</si>
  <si>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</si>
  <si>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</si>
  <si>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</si>
  <si>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</si>
  <si>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</si>
  <si>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</si>
  <si>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</si>
  <si>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</si>
  <si>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</si>
  <si>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</si>
  <si>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</si>
  <si>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</si>
  <si>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</si>
  <si>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</si>
  <si>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</si>
  <si>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</si>
  <si>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</si>
  <si>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</si>
  <si>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</si>
  <si>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</si>
  <si>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</si>
  <si>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</si>
  <si>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</si>
  <si>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</si>
  <si>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</si>
  <si>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</si>
  <si>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</si>
  <si>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</si>
  <si>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</si>
  <si>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</si>
  <si>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</si>
  <si>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</si>
  <si>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</si>
  <si>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</si>
  <si>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</si>
  <si>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</si>
  <si>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</si>
  <si>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</si>
  <si>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</si>
  <si>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</si>
  <si>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</si>
  <si>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</si>
  <si>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</si>
  <si>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</si>
  <si>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</si>
  <si>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</si>
  <si>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</si>
  <si>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</si>
  <si>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</si>
  <si>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</si>
  <si>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</si>
  <si>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</si>
  <si>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</si>
  <si>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</si>
  <si>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</si>
  <si>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</si>
  <si>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</si>
  <si>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</si>
  <si>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</si>
  <si>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</si>
  <si>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</si>
  <si>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</si>
  <si>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</si>
  <si>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</si>
  <si>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</si>
  <si>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</si>
  <si>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</si>
  <si>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</si>
  <si>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</si>
  <si>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</si>
  <si>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</si>
  <si>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</si>
  <si>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</si>
  <si>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</si>
  <si>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</si>
  <si>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</si>
  <si>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</si>
  <si>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</si>
  <si>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</si>
  <si>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</si>
  <si>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</si>
  <si>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</si>
  <si>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</si>
  <si>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</si>
  <si>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</si>
  <si>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</si>
  <si>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</si>
  <si>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</si>
  <si>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</si>
  <si>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</si>
  <si>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</si>
  <si>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</si>
  <si>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</si>
  <si>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</si>
  <si>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</si>
  <si>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</si>
  <si>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</si>
  <si>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</si>
  <si>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</si>
  <si>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</si>
  <si>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</si>
  <si>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</si>
  <si>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</si>
  <si>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</si>
  <si>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</si>
  <si>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</si>
  <si>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</si>
  <si>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</si>
  <si>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</si>
  <si>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</si>
  <si>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</si>
  <si>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</si>
  <si>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</si>
  <si>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</si>
  <si>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</si>
  <si>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</si>
  <si>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</si>
  <si>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</si>
  <si>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</si>
  <si>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</si>
  <si>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</si>
  <si>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</si>
  <si>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</si>
  <si>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</si>
  <si>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</si>
  <si>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</si>
  <si>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</si>
  <si>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</si>
  <si>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</si>
  <si>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</si>
  <si>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</si>
  <si>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</si>
  <si>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</si>
  <si>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</si>
  <si>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</si>
  <si>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</si>
  <si>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</si>
  <si>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</si>
  <si>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</si>
  <si>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</si>
  <si>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</si>
  <si>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</si>
  <si>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</si>
  <si>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</si>
  <si>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</si>
  <si>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</si>
  <si>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</si>
  <si>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</si>
  <si>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</si>
  <si>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</si>
  <si>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</si>
  <si>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</si>
  <si>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</si>
  <si>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</si>
  <si>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</si>
  <si>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</si>
  <si>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</si>
  <si>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</si>
  <si>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</si>
  <si>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</si>
  <si>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</si>
  <si>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</si>
  <si>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</si>
  <si>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</si>
  <si>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</si>
  <si>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</si>
  <si>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</si>
  <si>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</si>
  <si>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</si>
  <si>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</si>
  <si>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</si>
  <si>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</si>
  <si>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</si>
  <si>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</si>
  <si>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</si>
  <si>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</si>
  <si>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</si>
  <si>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</si>
  <si>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</si>
  <si>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</si>
  <si>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</si>
  <si>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</si>
  <si>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</si>
  <si>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</si>
  <si>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</si>
  <si>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</si>
  <si>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</si>
  <si>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</si>
  <si>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</si>
  <si>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</si>
  <si>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</si>
  <si>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</si>
  <si>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</si>
  <si>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</si>
  <si>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</si>
  <si>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</si>
  <si>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</si>
  <si>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</si>
  <si>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</si>
  <si>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</si>
  <si>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</si>
  <si>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</si>
  <si>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</si>
  <si>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</si>
  <si>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</si>
  <si>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</si>
  <si>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</si>
  <si>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</si>
  <si>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</si>
  <si>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</si>
  <si>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</si>
  <si>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</si>
  <si>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</si>
  <si>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</si>
  <si>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</si>
  <si>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</si>
  <si>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</si>
  <si>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</si>
  <si>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</si>
  <si>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</si>
  <si>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</si>
  <si>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</si>
  <si>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</si>
  <si>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</si>
  <si>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</si>
  <si>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</si>
  <si>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</si>
  <si>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</si>
  <si>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</si>
  <si>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</si>
  <si>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</si>
  <si>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</si>
  <si>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</si>
  <si>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</si>
  <si>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</si>
  <si>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</si>
  <si>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</si>
  <si>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</si>
  <si>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</si>
  <si>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</si>
  <si>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</si>
  <si>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</si>
  <si>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</si>
  <si>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</si>
  <si>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</si>
  <si>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</si>
  <si>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</si>
  <si>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</si>
  <si>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</si>
  <si>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</si>
  <si>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</si>
  <si>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</si>
  <si>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</si>
  <si>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</si>
  <si>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</si>
  <si>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</si>
  <si>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</si>
  <si>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</si>
  <si>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</si>
  <si>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</si>
  <si>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</si>
  <si>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</si>
  <si>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</si>
  <si>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</si>
  <si>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</si>
  <si>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</si>
  <si>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</si>
  <si>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</si>
  <si>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</si>
  <si>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</si>
  <si>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</si>
  <si>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</si>
  <si>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</si>
  <si>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</si>
  <si>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</si>
  <si>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</si>
  <si>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</si>
  <si>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</si>
  <si>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</si>
  <si>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</si>
  <si>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</si>
  <si>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</si>
  <si>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</si>
  <si>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</si>
  <si>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</si>
  <si>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</si>
  <si>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</si>
  <si>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</si>
  <si>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</si>
  <si>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</si>
  <si>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</si>
  <si>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</si>
  <si>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</si>
  <si>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</si>
  <si>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</si>
  <si>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</si>
  <si>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</si>
  <si>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</si>
  <si>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</si>
  <si>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</si>
  <si>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</si>
  <si>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</si>
  <si>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</si>
  <si>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</si>
  <si>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</si>
  <si>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</si>
  <si>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</si>
  <si>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</si>
  <si>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</si>
  <si>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</si>
  <si>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</si>
  <si>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</si>
  <si>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</si>
  <si>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</si>
  <si>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</si>
  <si>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</si>
  <si>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</si>
  <si>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</si>
  <si>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</si>
  <si>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</si>
  <si>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</si>
  <si>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</si>
  <si>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</si>
  <si>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</si>
  <si>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</si>
  <si>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</si>
  <si>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</si>
  <si>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</si>
  <si>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</si>
  <si>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</si>
  <si>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</si>
  <si>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</si>
  <si>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</si>
  <si>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</si>
  <si>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</si>
  <si>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</si>
  <si>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</si>
  <si>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</si>
  <si>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</si>
  <si>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</si>
  <si>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</si>
  <si>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</si>
  <si>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</si>
  <si>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</si>
  <si>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</si>
  <si>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</si>
  <si>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</si>
  <si>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</si>
  <si>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</si>
  <si>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</si>
  <si>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</si>
  <si>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</si>
  <si>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</si>
  <si>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</si>
  <si>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</si>
  <si>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</si>
  <si>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</si>
  <si>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</si>
  <si>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</si>
  <si>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</si>
  <si>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</si>
  <si>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</si>
  <si>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</si>
  <si>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</si>
  <si>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</si>
  <si>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</si>
  <si>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</si>
  <si>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</si>
  <si>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</si>
  <si>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</si>
  <si>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</si>
  <si>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</si>
  <si>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</si>
  <si>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</si>
  <si>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</si>
  <si>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</si>
  <si>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</si>
  <si>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</si>
  <si>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</si>
  <si>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</si>
  <si>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</si>
  <si>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</si>
  <si>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</si>
  <si>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</si>
  <si>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</si>
  <si>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</si>
  <si>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</si>
  <si>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</si>
  <si>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Count of outcome</t>
  </si>
  <si>
    <t>Column Labels</t>
  </si>
  <si>
    <t>(All)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</si>
  <si>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</si>
  <si>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</si>
  <si>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</si>
  <si>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</si>
  <si>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</si>
  <si>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</si>
  <si>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</si>
  <si>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</si>
  <si>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</si>
  <si>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</si>
  <si>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</si>
  <si>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</si>
  <si>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</si>
  <si>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</si>
  <si>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</si>
  <si>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</si>
  <si>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</si>
  <si>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</si>
  <si>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</si>
  <si>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</si>
  <si>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</si>
  <si>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</si>
  <si>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</si>
  <si>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</si>
  <si>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</si>
  <si>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</si>
  <si>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</si>
  <si>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</si>
  <si>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</si>
  <si>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35000 to 39999</t>
  </si>
  <si>
    <t>45000 to 49999</t>
  </si>
  <si>
    <t>Greater than or equal to 50000</t>
  </si>
  <si>
    <t>30000 to 34999</t>
  </si>
  <si>
    <t>40000 to 44999</t>
  </si>
  <si>
    <t>1000 to 4999</t>
  </si>
  <si>
    <t>Succeeded</t>
  </si>
  <si>
    <t>Failed</t>
  </si>
  <si>
    <t>mean</t>
  </si>
  <si>
    <t>median</t>
  </si>
  <si>
    <t>minimum</t>
  </si>
  <si>
    <t>maximum</t>
  </si>
  <si>
    <t>varience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</si>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</sst>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16" fillId="0" borderId="0" xfId="0" applyFont="1"/>
    <xf numFmtId="1" fontId="0" fillId="0" borderId="0" xfId="0" applyNumberFormat="1"/>
    <xf numFmtId="0" fontId="6" fillId="2" borderId="10" xfId="6" applyBorder="1" applyAlignment="1">
      <alignment horizontal="center"/>
    </xf>
    <xf numFmtId="0" fontId="7" fillId="3" borderId="10" xfId="7" applyBorder="1" applyAlignment="1">
      <alignment horizontal="center"/>
    </xf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gradientFill>
          <stop position="0">
            <color theme="0"/>
          </stop>
          <stop position="1">
            <color rgb="FFFF0000"/>
          </stop>
        </gradientFill>
      </fill>
    </dxf>
    <dxf>
      <fill>
        <gradientFill>
          <stop position="0">
            <color theme="0"/>
          </stop>
          <stop position="1">
            <color theme="9"/>
          </stop>
        </gradientFill>
      </fill>
    </dxf>
    <dxf>
      <fill>
        <patternFill>
          <bgColor theme="0" tint="-0.24994659260841701"/>
        </patternFill>
      </fill>
    </dxf>
    <dxf>
      <fill>
        <gradientFill>
          <stop position="0">
            <color theme="0"/>
          </stop>
          <stop position="1">
            <color theme="7"/>
          </stop>
        </gradientFill>
      </fill>
    </dxf>
  </dxfs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2-43A1-84A9-CE702EBB9E37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32-43A1-84A9-CE702EBB9E37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32-43A1-84A9-CE702EBB9E37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32-43A1-84A9-CE702EBB9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525816"/>
        <c:axId val="507529336"/>
      </c:barChart>
      <c:catAx>
        <c:axId val="507525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9336"/>
        <c:crosses val="autoZero"/>
        <c:auto val="1"/>
        <c:lblAlgn val="ctr"/>
        <c:lblOffset val="100"/>
        <c:noMultiLvlLbl val="0"/>
      </c:catAx>
      <c:valAx>
        <c:axId val="50752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2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151-9A71-18E4E62FBC14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3-4151-9A71-18E4E62FBC14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3-4151-9A71-18E4E62FBC14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3-4151-9A71-18E4E62FB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042768"/>
        <c:axId val="619042448"/>
      </c:barChart>
      <c:catAx>
        <c:axId val="619042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42448"/>
        <c:crosses val="autoZero"/>
        <c:auto val="1"/>
        <c:lblAlgn val="ctr"/>
        <c:lblOffset val="100"/>
        <c:noMultiLvlLbl val="0"/>
      </c:catAx>
      <c:valAx>
        <c:axId val="61904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[CrowdfundingBook.xlsx]Launch-Date Outcomes!PivotTable3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Launch-Date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7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'Launch-Date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2-41F4-90B8-7217B56E88A6}"/>
            </c:ext>
          </c:extLst>
        </c:ser>
        <c:ser>
          <c:idx val="1"/>
          <c:order val="1"/>
          <c:tx>
            <c:strRef>
              <c:f>'Launch-Date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85-4362-8BAD-87040B8A8898}"/>
            </c:ext>
          </c:extLst>
        </c:ser>
        <c:ser>
          <c:idx val="2"/>
          <c:order val="2"/>
          <c:tx>
            <c:strRef>
              <c:f>'Launch-Date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'Launch-Date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'Launch-Date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85-4362-8BAD-87040B8A8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086520"/>
        <c:axId val="639088120"/>
      </c:lineChart>
      <c:catAx>
        <c:axId val="63908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88120"/>
        <c:crosses val="autoZero"/>
        <c:auto val="1"/>
        <c:lblAlgn val="ctr"/>
        <c:lblOffset val="100"/>
        <c:noMultiLvlLbl val="0"/>
      </c:catAx>
      <c:valAx>
        <c:axId val="6390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8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F-44FC-A238-EF28322B9CEF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F-44FC-A238-EF28322B9CEF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F-44FC-A238-EF28322B9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819024"/>
        <c:axId val="280827024"/>
      </c:lineChart>
      <c:catAx>
        <c:axId val="2808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 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27024"/>
        <c:crosses val="autoZero"/>
        <c:auto val="1"/>
        <c:lblAlgn val="ctr"/>
        <c:lblOffset val="100"/>
        <c:noMultiLvlLbl val="0"/>
      </c:catAx>
      <c:valAx>
        <c:axId val="28082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Number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</a:t>
          </a:r>
        </a:p>
      </cx:txPr>
    </cx:title>
    <cx:plotArea>
      <cx:plotAreaRegion>
        <cx:series layoutId="boxWhisker" uniqueId="{ACCA5404-F071-4987-91A1-7B41703944FF}">
          <cx:tx>
            <cx:txData>
              <cx:f>_xlchart.v1.13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176211</xdr:colOff>
      <xdr:row>1</xdr:row>
      <xdr:rowOff>52385</xdr:rowOff>
    </xdr:from>
    <xdr:to>
      <xdr:col>17</xdr:col>
      <xdr:colOff>104775</xdr:colOff>
      <xdr:row>27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B4894-6D7D-2124-0D97-474DA7535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1</xdr:row>
      <xdr:rowOff>42862</xdr:rowOff>
    </xdr:from>
    <xdr:to>
      <xdr:col>19</xdr:col>
      <xdr:colOff>628651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13920-B8D1-D936-C91D-5F8BEF6E2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185736</xdr:colOff>
      <xdr:row>0</xdr:row>
      <xdr:rowOff>166686</xdr:rowOff>
    </xdr:from>
    <xdr:to>
      <xdr:col>18</xdr:col>
      <xdr:colOff>19049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BCD04-6F63-49B3-5BED-CB875D9D9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42861</xdr:colOff>
      <xdr:row>13</xdr:row>
      <xdr:rowOff>90487</xdr:rowOff>
    </xdr:from>
    <xdr:to>
      <xdr:col>7</xdr:col>
      <xdr:colOff>1371600</xdr:colOff>
      <xdr:row>34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F4BD9-1794-5836-0F3C-D91E6EBA6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0</xdr:row>
      <xdr:rowOff>123824</xdr:rowOff>
    </xdr:from>
    <xdr:to>
      <xdr:col>14</xdr:col>
      <xdr:colOff>676274</xdr:colOff>
      <xdr:row>23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7782E7-B3BD-490F-94CF-615D228080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49" y="123824"/>
              <a:ext cx="7762875" cy="4581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olgerson" refreshedDate="44905.574756944443" createdVersion="8" refreshedVersion="8" minRefreshableVersion="3" recordCount="1001" xr:uid="{1DECE3BD-9746-49D0-8F8C-76019505111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olgerson" refreshedDate="44905.609687615739" createdVersion="8" refreshedVersion="8" minRefreshableVersion="3" recordCount="1001" xr:uid="{F752AAAF-39AD-412F-99A0-3DA41D5C3336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Average Donation" numFmtId="4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3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s v="CA"/>
    <s v="CAD"/>
    <n v="1448690400"/>
    <n v="1450159200"/>
    <b v="0"/>
    <b v="0"/>
    <s v="food/food trucks"/>
    <x v="0"/>
    <e v="#DIV/0!"/>
    <x v="0"/>
    <x v="0"/>
    <x v="0"/>
    <x v="0"/>
  </r>
  <r>
    <n v="1"/>
    <x v="1"/>
    <s v="Managed bottom-line architecture"/>
    <n v="1400"/>
    <n v="14560"/>
    <x v="1"/>
    <n v="158"/>
    <s v="US"/>
    <s v="USD"/>
    <n v="1408424400"/>
    <n v="1408597200"/>
    <b v="0"/>
    <b v="1"/>
    <s v="music/rock"/>
    <x v="1"/>
    <n v="92.151898734177209"/>
    <x v="1"/>
    <x v="1"/>
    <x v="1"/>
    <x v="1"/>
  </r>
  <r>
    <n v="2"/>
    <x v="2"/>
    <s v="Function-based leadingedge pricing structure"/>
    <n v="108400"/>
    <n v="142523"/>
    <x v="1"/>
    <n v="1425"/>
    <s v="AU"/>
    <s v="AUD"/>
    <n v="1384668000"/>
    <n v="1384840800"/>
    <b v="0"/>
    <b v="0"/>
    <s v="technology/web"/>
    <x v="2"/>
    <n v="100.01614035087719"/>
    <x v="2"/>
    <x v="2"/>
    <x v="2"/>
    <x v="2"/>
  </r>
  <r>
    <n v="3"/>
    <x v="3"/>
    <s v="Vision-oriented fresh-thinking conglomeration"/>
    <n v="4200"/>
    <n v="2477"/>
    <x v="0"/>
    <n v="24"/>
    <s v="US"/>
    <s v="USD"/>
    <n v="1565499600"/>
    <n v="1568955600"/>
    <b v="0"/>
    <b v="0"/>
    <s v="music/rock"/>
    <x v="3"/>
    <n v="103.20833333333333"/>
    <x v="1"/>
    <x v="1"/>
    <x v="3"/>
    <x v="3"/>
  </r>
  <r>
    <n v="4"/>
    <x v="4"/>
    <s v="Proactive foreground core"/>
    <n v="7600"/>
    <n v="5265"/>
    <x v="0"/>
    <n v="53"/>
    <s v="US"/>
    <s v="USD"/>
    <n v="1547964000"/>
    <n v="1548309600"/>
    <b v="0"/>
    <b v="0"/>
    <s v="theater/plays"/>
    <x v="4"/>
    <n v="99.339622641509436"/>
    <x v="3"/>
    <x v="3"/>
    <x v="4"/>
    <x v="4"/>
  </r>
  <r>
    <n v="5"/>
    <x v="5"/>
    <s v="Open-source optimizing database"/>
    <n v="7600"/>
    <n v="13195"/>
    <x v="1"/>
    <n v="174"/>
    <s v="DK"/>
    <s v="DKK"/>
    <n v="1346130000"/>
    <n v="1347080400"/>
    <b v="0"/>
    <b v="0"/>
    <s v="theater/plays"/>
    <x v="5"/>
    <n v="75.833333333333329"/>
    <x v="3"/>
    <x v="3"/>
    <x v="5"/>
    <x v="5"/>
  </r>
  <r>
    <n v="6"/>
    <x v="6"/>
    <s v="Operative upward-trending algorithm"/>
    <n v="5200"/>
    <n v="1090"/>
    <x v="0"/>
    <n v="18"/>
    <s v="GB"/>
    <s v="GBP"/>
    <n v="1505278800"/>
    <n v="1505365200"/>
    <b v="0"/>
    <b v="0"/>
    <s v="film &amp; video/documentary"/>
    <x v="6"/>
    <n v="60.555555555555557"/>
    <x v="4"/>
    <x v="4"/>
    <x v="6"/>
    <x v="6"/>
  </r>
  <r>
    <n v="7"/>
    <x v="7"/>
    <s v="Centralized cohesive challenge"/>
    <n v="4500"/>
    <n v="14741"/>
    <x v="1"/>
    <n v="227"/>
    <s v="DK"/>
    <s v="DKK"/>
    <n v="1439442000"/>
    <n v="1439614800"/>
    <b v="0"/>
    <b v="0"/>
    <s v="theater/plays"/>
    <x v="7"/>
    <n v="64.93832599118943"/>
    <x v="3"/>
    <x v="3"/>
    <x v="7"/>
    <x v="7"/>
  </r>
  <r>
    <n v="8"/>
    <x v="8"/>
    <s v="Exclusive attitude-oriented intranet"/>
    <n v="110100"/>
    <n v="21946"/>
    <x v="2"/>
    <n v="708"/>
    <s v="DK"/>
    <s v="DKK"/>
    <n v="1281330000"/>
    <n v="1281502800"/>
    <b v="0"/>
    <b v="0"/>
    <s v="theater/plays"/>
    <x v="8"/>
    <n v="30.997175141242938"/>
    <x v="3"/>
    <x v="3"/>
    <x v="8"/>
    <x v="8"/>
  </r>
  <r>
    <n v="9"/>
    <x v="9"/>
    <s v="Open-source fresh-thinking model"/>
    <n v="6200"/>
    <n v="3208"/>
    <x v="0"/>
    <n v="44"/>
    <s v="US"/>
    <s v="USD"/>
    <n v="1379566800"/>
    <n v="1383804000"/>
    <b v="0"/>
    <b v="0"/>
    <s v="music/electric music"/>
    <x v="9"/>
    <n v="72.909090909090907"/>
    <x v="1"/>
    <x v="5"/>
    <x v="9"/>
    <x v="9"/>
  </r>
  <r>
    <n v="10"/>
    <x v="10"/>
    <s v="Monitored empowering installation"/>
    <n v="5200"/>
    <n v="13838"/>
    <x v="1"/>
    <n v="220"/>
    <s v="US"/>
    <s v="USD"/>
    <n v="1281762000"/>
    <n v="1285909200"/>
    <b v="0"/>
    <b v="0"/>
    <s v="film &amp; video/drama"/>
    <x v="10"/>
    <n v="62.9"/>
    <x v="4"/>
    <x v="6"/>
    <x v="10"/>
    <x v="10"/>
  </r>
  <r>
    <n v="11"/>
    <x v="11"/>
    <s v="Grass-roots zero administration system engine"/>
    <n v="6300"/>
    <n v="3030"/>
    <x v="0"/>
    <n v="27"/>
    <s v="US"/>
    <s v="USD"/>
    <n v="1285045200"/>
    <n v="1285563600"/>
    <b v="0"/>
    <b v="1"/>
    <s v="theater/plays"/>
    <x v="11"/>
    <n v="112.22222222222223"/>
    <x v="3"/>
    <x v="3"/>
    <x v="11"/>
    <x v="11"/>
  </r>
  <r>
    <n v="12"/>
    <x v="12"/>
    <s v="Assimilated hybrid intranet"/>
    <n v="6300"/>
    <n v="5629"/>
    <x v="0"/>
    <n v="55"/>
    <s v="US"/>
    <s v="USD"/>
    <n v="1571720400"/>
    <n v="1572411600"/>
    <b v="0"/>
    <b v="0"/>
    <s v="film &amp; video/drama"/>
    <x v="12"/>
    <n v="102.34545454545454"/>
    <x v="4"/>
    <x v="6"/>
    <x v="12"/>
    <x v="12"/>
  </r>
  <r>
    <n v="13"/>
    <x v="13"/>
    <s v="Multi-tiered directional open architecture"/>
    <n v="4200"/>
    <n v="10295"/>
    <x v="1"/>
    <n v="98"/>
    <s v="US"/>
    <s v="USD"/>
    <n v="1465621200"/>
    <n v="1466658000"/>
    <b v="0"/>
    <b v="0"/>
    <s v="music/indie rock"/>
    <x v="13"/>
    <n v="105.05102040816327"/>
    <x v="1"/>
    <x v="7"/>
    <x v="13"/>
    <x v="13"/>
  </r>
  <r>
    <n v="14"/>
    <x v="14"/>
    <s v="Cloned directional synergy"/>
    <n v="28200"/>
    <n v="18829"/>
    <x v="0"/>
    <n v="200"/>
    <s v="US"/>
    <s v="USD"/>
    <n v="1331013600"/>
    <n v="1333342800"/>
    <b v="0"/>
    <b v="0"/>
    <s v="music/indie rock"/>
    <x v="14"/>
    <n v="94.144999999999996"/>
    <x v="1"/>
    <x v="7"/>
    <x v="14"/>
    <x v="14"/>
  </r>
  <r>
    <n v="15"/>
    <x v="15"/>
    <s v="Extended eco-centric pricing structure"/>
    <n v="81200"/>
    <n v="38414"/>
    <x v="0"/>
    <n v="452"/>
    <s v="US"/>
    <s v="USD"/>
    <n v="1575957600"/>
    <n v="1576303200"/>
    <b v="0"/>
    <b v="0"/>
    <s v="technology/wearables"/>
    <x v="15"/>
    <n v="84.986725663716811"/>
    <x v="2"/>
    <x v="8"/>
    <x v="15"/>
    <x v="15"/>
  </r>
  <r>
    <n v="16"/>
    <x v="16"/>
    <s v="Cross-platform systemic adapter"/>
    <n v="1700"/>
    <n v="11041"/>
    <x v="1"/>
    <n v="100"/>
    <s v="US"/>
    <s v="USD"/>
    <n v="1390370400"/>
    <n v="1392271200"/>
    <b v="0"/>
    <b v="0"/>
    <s v="publishing/nonfiction"/>
    <x v="16"/>
    <n v="110.41"/>
    <x v="5"/>
    <x v="9"/>
    <x v="16"/>
    <x v="16"/>
  </r>
  <r>
    <n v="17"/>
    <x v="17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x v="17"/>
    <n v="107.96236989591674"/>
    <x v="4"/>
    <x v="10"/>
    <x v="17"/>
    <x v="17"/>
  </r>
  <r>
    <n v="18"/>
    <x v="18"/>
    <s v="Exclusive needs-based adapter"/>
    <n v="9100"/>
    <n v="6089"/>
    <x v="3"/>
    <n v="135"/>
    <s v="US"/>
    <s v="USD"/>
    <n v="1536382800"/>
    <n v="1537074000"/>
    <b v="0"/>
    <b v="0"/>
    <s v="theater/plays"/>
    <x v="18"/>
    <n v="45.103703703703701"/>
    <x v="3"/>
    <x v="3"/>
    <x v="18"/>
    <x v="18"/>
  </r>
  <r>
    <n v="19"/>
    <x v="19"/>
    <s v="Down-sized cohesive archive"/>
    <n v="62500"/>
    <n v="30331"/>
    <x v="0"/>
    <n v="674"/>
    <s v="US"/>
    <s v="USD"/>
    <n v="1551679200"/>
    <n v="1553490000"/>
    <b v="0"/>
    <b v="1"/>
    <s v="theater/plays"/>
    <x v="19"/>
    <n v="45.001483679525222"/>
    <x v="3"/>
    <x v="3"/>
    <x v="19"/>
    <x v="19"/>
  </r>
  <r>
    <n v="20"/>
    <x v="20"/>
    <s v="Proactive composite alliance"/>
    <n v="131800"/>
    <n v="147936"/>
    <x v="1"/>
    <n v="1396"/>
    <s v="US"/>
    <s v="USD"/>
    <n v="1406523600"/>
    <n v="1406523600"/>
    <b v="0"/>
    <b v="0"/>
    <s v="film &amp; video/drama"/>
    <x v="20"/>
    <n v="105.97134670487107"/>
    <x v="4"/>
    <x v="6"/>
    <x v="20"/>
    <x v="20"/>
  </r>
  <r>
    <n v="21"/>
    <x v="21"/>
    <s v="Re-engineered intangible definition"/>
    <n v="94000"/>
    <n v="38533"/>
    <x v="0"/>
    <n v="558"/>
    <s v="US"/>
    <s v="USD"/>
    <n v="1313384400"/>
    <n v="1316322000"/>
    <b v="0"/>
    <b v="0"/>
    <s v="theater/plays"/>
    <x v="21"/>
    <n v="69.055555555555557"/>
    <x v="3"/>
    <x v="3"/>
    <x v="21"/>
    <x v="21"/>
  </r>
  <r>
    <n v="22"/>
    <x v="22"/>
    <s v="Enhanced dynamic definition"/>
    <n v="59100"/>
    <n v="75690"/>
    <x v="1"/>
    <n v="890"/>
    <s v="US"/>
    <s v="USD"/>
    <n v="1522731600"/>
    <n v="1524027600"/>
    <b v="0"/>
    <b v="0"/>
    <s v="theater/plays"/>
    <x v="22"/>
    <n v="85.044943820224717"/>
    <x v="3"/>
    <x v="3"/>
    <x v="22"/>
    <x v="22"/>
  </r>
  <r>
    <n v="23"/>
    <x v="23"/>
    <s v="Devolved next generation adapter"/>
    <n v="4500"/>
    <n v="14942"/>
    <x v="1"/>
    <n v="142"/>
    <s v="GB"/>
    <s v="GBP"/>
    <n v="1550124000"/>
    <n v="1554699600"/>
    <b v="0"/>
    <b v="0"/>
    <s v="film &amp; video/documentary"/>
    <x v="23"/>
    <n v="105.22535211267606"/>
    <x v="4"/>
    <x v="4"/>
    <x v="23"/>
    <x v="23"/>
  </r>
  <r>
    <n v="24"/>
    <x v="24"/>
    <s v="Cross-platform intermediate frame"/>
    <n v="92400"/>
    <n v="104257"/>
    <x v="1"/>
    <n v="2673"/>
    <s v="US"/>
    <s v="USD"/>
    <n v="1403326800"/>
    <n v="1403499600"/>
    <b v="0"/>
    <b v="0"/>
    <s v="technology/wearables"/>
    <x v="24"/>
    <n v="39.003741114852225"/>
    <x v="2"/>
    <x v="8"/>
    <x v="24"/>
    <x v="24"/>
  </r>
  <r>
    <n v="25"/>
    <x v="25"/>
    <s v="Monitored impactful analyzer"/>
    <n v="5500"/>
    <n v="11904"/>
    <x v="1"/>
    <n v="163"/>
    <s v="US"/>
    <s v="USD"/>
    <n v="1305694800"/>
    <n v="1307422800"/>
    <b v="0"/>
    <b v="1"/>
    <s v="games/video games"/>
    <x v="25"/>
    <n v="73.030674846625772"/>
    <x v="6"/>
    <x v="11"/>
    <x v="25"/>
    <x v="25"/>
  </r>
  <r>
    <n v="26"/>
    <x v="26"/>
    <s v="Optional responsive customer loyalty"/>
    <n v="107500"/>
    <n v="51814"/>
    <x v="3"/>
    <n v="1480"/>
    <s v="US"/>
    <s v="USD"/>
    <n v="1533013200"/>
    <n v="1535346000"/>
    <b v="0"/>
    <b v="0"/>
    <s v="theater/plays"/>
    <x v="26"/>
    <n v="35.009459459459457"/>
    <x v="3"/>
    <x v="3"/>
    <x v="26"/>
    <x v="26"/>
  </r>
  <r>
    <n v="27"/>
    <x v="27"/>
    <s v="Diverse transitional migration"/>
    <n v="2000"/>
    <n v="1599"/>
    <x v="0"/>
    <n v="15"/>
    <s v="US"/>
    <s v="USD"/>
    <n v="1443848400"/>
    <n v="1444539600"/>
    <b v="0"/>
    <b v="0"/>
    <s v="music/rock"/>
    <x v="27"/>
    <n v="106.6"/>
    <x v="1"/>
    <x v="1"/>
    <x v="27"/>
    <x v="27"/>
  </r>
  <r>
    <n v="28"/>
    <x v="28"/>
    <s v="Synchronized global task-force"/>
    <n v="130800"/>
    <n v="137635"/>
    <x v="1"/>
    <n v="2220"/>
    <s v="US"/>
    <s v="USD"/>
    <n v="1265695200"/>
    <n v="1267682400"/>
    <b v="0"/>
    <b v="1"/>
    <s v="theater/plays"/>
    <x v="28"/>
    <n v="61.997747747747745"/>
    <x v="3"/>
    <x v="3"/>
    <x v="28"/>
    <x v="28"/>
  </r>
  <r>
    <n v="29"/>
    <x v="29"/>
    <s v="Focused 6thgeneration forecast"/>
    <n v="45900"/>
    <n v="150965"/>
    <x v="1"/>
    <n v="1606"/>
    <s v="CH"/>
    <s v="CHF"/>
    <n v="1532062800"/>
    <n v="1535518800"/>
    <b v="0"/>
    <b v="0"/>
    <s v="film &amp; video/shorts"/>
    <x v="29"/>
    <n v="94.000622665006233"/>
    <x v="4"/>
    <x v="12"/>
    <x v="29"/>
    <x v="29"/>
  </r>
  <r>
    <n v="30"/>
    <x v="30"/>
    <s v="Down-sized analyzing challenge"/>
    <n v="9000"/>
    <n v="14455"/>
    <x v="1"/>
    <n v="129"/>
    <s v="US"/>
    <s v="USD"/>
    <n v="1558674000"/>
    <n v="1559106000"/>
    <b v="0"/>
    <b v="0"/>
    <s v="film &amp; video/animation"/>
    <x v="30"/>
    <n v="112.05426356589147"/>
    <x v="4"/>
    <x v="10"/>
    <x v="30"/>
    <x v="30"/>
  </r>
  <r>
    <n v="31"/>
    <x v="31"/>
    <s v="Progressive needs-based focus group"/>
    <n v="3500"/>
    <n v="10850"/>
    <x v="1"/>
    <n v="226"/>
    <s v="GB"/>
    <s v="GBP"/>
    <n v="1451973600"/>
    <n v="1454392800"/>
    <b v="0"/>
    <b v="0"/>
    <s v="games/video games"/>
    <x v="31"/>
    <n v="48.008849557522126"/>
    <x v="6"/>
    <x v="11"/>
    <x v="31"/>
    <x v="31"/>
  </r>
  <r>
    <n v="32"/>
    <x v="32"/>
    <s v="Ergonomic 6thgeneration success"/>
    <n v="101000"/>
    <n v="87676"/>
    <x v="0"/>
    <n v="2307"/>
    <s v="IT"/>
    <s v="EUR"/>
    <n v="1515564000"/>
    <n v="1517896800"/>
    <b v="0"/>
    <b v="0"/>
    <s v="film &amp; video/documentary"/>
    <x v="32"/>
    <n v="38.004334633723452"/>
    <x v="4"/>
    <x v="4"/>
    <x v="32"/>
    <x v="32"/>
  </r>
  <r>
    <n v="33"/>
    <x v="33"/>
    <s v="Exclusive interactive approach"/>
    <n v="50200"/>
    <n v="189666"/>
    <x v="1"/>
    <n v="5419"/>
    <s v="US"/>
    <s v="USD"/>
    <n v="1412485200"/>
    <n v="1415685600"/>
    <b v="0"/>
    <b v="0"/>
    <s v="theater/plays"/>
    <x v="33"/>
    <n v="35.000184535892231"/>
    <x v="3"/>
    <x v="3"/>
    <x v="33"/>
    <x v="33"/>
  </r>
  <r>
    <n v="34"/>
    <x v="34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x v="34"/>
    <n v="85"/>
    <x v="4"/>
    <x v="4"/>
    <x v="34"/>
    <x v="34"/>
  </r>
  <r>
    <n v="35"/>
    <x v="35"/>
    <s v="Synergized intangible challenge"/>
    <n v="125500"/>
    <n v="188628"/>
    <x v="1"/>
    <n v="1965"/>
    <s v="DK"/>
    <s v="DKK"/>
    <n v="1547877600"/>
    <n v="1551506400"/>
    <b v="0"/>
    <b v="1"/>
    <s v="film &amp; video/drama"/>
    <x v="35"/>
    <n v="95.993893129770996"/>
    <x v="4"/>
    <x v="6"/>
    <x v="35"/>
    <x v="35"/>
  </r>
  <r>
    <n v="36"/>
    <x v="36"/>
    <s v="Monitored multi-state encryption"/>
    <n v="700"/>
    <n v="1101"/>
    <x v="1"/>
    <n v="16"/>
    <s v="US"/>
    <s v="USD"/>
    <n v="1298700000"/>
    <n v="1300856400"/>
    <b v="0"/>
    <b v="0"/>
    <s v="theater/plays"/>
    <x v="36"/>
    <n v="68.8125"/>
    <x v="3"/>
    <x v="3"/>
    <x v="36"/>
    <x v="36"/>
  </r>
  <r>
    <n v="37"/>
    <x v="37"/>
    <s v="Profound attitude-oriented functionalities"/>
    <n v="8100"/>
    <n v="11339"/>
    <x v="1"/>
    <n v="107"/>
    <s v="US"/>
    <s v="USD"/>
    <n v="1570338000"/>
    <n v="1573192800"/>
    <b v="0"/>
    <b v="1"/>
    <s v="publishing/fiction"/>
    <x v="37"/>
    <n v="105.97196261682242"/>
    <x v="5"/>
    <x v="13"/>
    <x v="37"/>
    <x v="37"/>
  </r>
  <r>
    <n v="38"/>
    <x v="38"/>
    <s v="Digitized client-driven database"/>
    <n v="3100"/>
    <n v="10085"/>
    <x v="1"/>
    <n v="134"/>
    <s v="US"/>
    <s v="USD"/>
    <n v="1287378000"/>
    <n v="1287810000"/>
    <b v="0"/>
    <b v="0"/>
    <s v="photography/photography books"/>
    <x v="38"/>
    <n v="75.261194029850742"/>
    <x v="7"/>
    <x v="14"/>
    <x v="38"/>
    <x v="38"/>
  </r>
  <r>
    <n v="39"/>
    <x v="39"/>
    <s v="Organized bi-directional function"/>
    <n v="9900"/>
    <n v="5027"/>
    <x v="0"/>
    <n v="88"/>
    <s v="DK"/>
    <s v="DKK"/>
    <n v="1361772000"/>
    <n v="1362978000"/>
    <b v="0"/>
    <b v="0"/>
    <s v="theater/plays"/>
    <x v="39"/>
    <n v="57.125"/>
    <x v="3"/>
    <x v="3"/>
    <x v="39"/>
    <x v="39"/>
  </r>
  <r>
    <n v="40"/>
    <x v="40"/>
    <s v="Reduced stable middleware"/>
    <n v="8800"/>
    <n v="14878"/>
    <x v="1"/>
    <n v="198"/>
    <s v="US"/>
    <s v="USD"/>
    <n v="1275714000"/>
    <n v="1277355600"/>
    <b v="0"/>
    <b v="1"/>
    <s v="technology/wearables"/>
    <x v="40"/>
    <n v="75.141414141414145"/>
    <x v="2"/>
    <x v="8"/>
    <x v="40"/>
    <x v="40"/>
  </r>
  <r>
    <n v="41"/>
    <x v="41"/>
    <s v="Universal 5thgeneration neural-net"/>
    <n v="5600"/>
    <n v="11924"/>
    <x v="1"/>
    <n v="111"/>
    <s v="IT"/>
    <s v="EUR"/>
    <n v="1346734800"/>
    <n v="1348981200"/>
    <b v="0"/>
    <b v="1"/>
    <s v="music/rock"/>
    <x v="41"/>
    <n v="107.42342342342343"/>
    <x v="1"/>
    <x v="1"/>
    <x v="41"/>
    <x v="41"/>
  </r>
  <r>
    <n v="42"/>
    <x v="42"/>
    <s v="Virtual uniform frame"/>
    <n v="1800"/>
    <n v="7991"/>
    <x v="1"/>
    <n v="222"/>
    <s v="US"/>
    <s v="USD"/>
    <n v="1309755600"/>
    <n v="1310533200"/>
    <b v="0"/>
    <b v="0"/>
    <s v="food/food trucks"/>
    <x v="42"/>
    <n v="35.995495495495497"/>
    <x v="0"/>
    <x v="0"/>
    <x v="42"/>
    <x v="42"/>
  </r>
  <r>
    <n v="43"/>
    <x v="43"/>
    <s v="Profound explicit paradigm"/>
    <n v="90200"/>
    <n v="167717"/>
    <x v="1"/>
    <n v="6212"/>
    <s v="US"/>
    <s v="USD"/>
    <n v="1406178000"/>
    <n v="1407560400"/>
    <b v="0"/>
    <b v="0"/>
    <s v="publishing/radio &amp; podcasts"/>
    <x v="43"/>
    <n v="26.998873148744366"/>
    <x v="5"/>
    <x v="15"/>
    <x v="43"/>
    <x v="43"/>
  </r>
  <r>
    <n v="44"/>
    <x v="44"/>
    <s v="Visionary real-time groupware"/>
    <n v="1600"/>
    <n v="10541"/>
    <x v="1"/>
    <n v="98"/>
    <s v="DK"/>
    <s v="DKK"/>
    <n v="1552798800"/>
    <n v="1552885200"/>
    <b v="0"/>
    <b v="0"/>
    <s v="publishing/fiction"/>
    <x v="44"/>
    <n v="107.56122448979592"/>
    <x v="5"/>
    <x v="13"/>
    <x v="44"/>
    <x v="44"/>
  </r>
  <r>
    <n v="45"/>
    <x v="45"/>
    <s v="Networked tertiary Graphical User Interface"/>
    <n v="9500"/>
    <n v="4530"/>
    <x v="0"/>
    <n v="48"/>
    <s v="US"/>
    <s v="USD"/>
    <n v="1478062800"/>
    <n v="1479362400"/>
    <b v="0"/>
    <b v="1"/>
    <s v="theater/plays"/>
    <x v="45"/>
    <n v="94.375"/>
    <x v="3"/>
    <x v="3"/>
    <x v="45"/>
    <x v="45"/>
  </r>
  <r>
    <n v="46"/>
    <x v="46"/>
    <s v="Virtual grid-enabled task-force"/>
    <n v="3700"/>
    <n v="4247"/>
    <x v="1"/>
    <n v="92"/>
    <s v="US"/>
    <s v="USD"/>
    <n v="1278565200"/>
    <n v="1280552400"/>
    <b v="0"/>
    <b v="0"/>
    <s v="music/rock"/>
    <x v="46"/>
    <n v="46.163043478260867"/>
    <x v="1"/>
    <x v="1"/>
    <x v="46"/>
    <x v="46"/>
  </r>
  <r>
    <n v="47"/>
    <x v="47"/>
    <s v="Function-based multi-state software"/>
    <n v="1500"/>
    <n v="7129"/>
    <x v="1"/>
    <n v="149"/>
    <s v="US"/>
    <s v="USD"/>
    <n v="1396069200"/>
    <n v="1398661200"/>
    <b v="0"/>
    <b v="0"/>
    <s v="theater/plays"/>
    <x v="47"/>
    <n v="47.845637583892618"/>
    <x v="3"/>
    <x v="3"/>
    <x v="47"/>
    <x v="47"/>
  </r>
  <r>
    <n v="48"/>
    <x v="48"/>
    <s v="Optimized leadingedge concept"/>
    <n v="33300"/>
    <n v="128862"/>
    <x v="1"/>
    <n v="2431"/>
    <s v="US"/>
    <s v="USD"/>
    <n v="1435208400"/>
    <n v="1436245200"/>
    <b v="0"/>
    <b v="0"/>
    <s v="theater/plays"/>
    <x v="48"/>
    <n v="53.007815713698065"/>
    <x v="3"/>
    <x v="3"/>
    <x v="48"/>
    <x v="48"/>
  </r>
  <r>
    <n v="49"/>
    <x v="49"/>
    <s v="Sharable holistic interface"/>
    <n v="7200"/>
    <n v="13653"/>
    <x v="1"/>
    <n v="303"/>
    <s v="US"/>
    <s v="USD"/>
    <n v="1571547600"/>
    <n v="1575439200"/>
    <b v="0"/>
    <b v="0"/>
    <s v="music/rock"/>
    <x v="49"/>
    <n v="45.059405940594061"/>
    <x v="1"/>
    <x v="1"/>
    <x v="49"/>
    <x v="49"/>
  </r>
  <r>
    <n v="50"/>
    <x v="50"/>
    <s v="Down-sized system-worthy secured line"/>
    <n v="100"/>
    <n v="2"/>
    <x v="0"/>
    <n v="1"/>
    <s v="IT"/>
    <s v="EUR"/>
    <n v="1375333200"/>
    <n v="1377752400"/>
    <b v="0"/>
    <b v="0"/>
    <s v="music/metal"/>
    <x v="50"/>
    <n v="2"/>
    <x v="1"/>
    <x v="16"/>
    <x v="50"/>
    <x v="50"/>
  </r>
  <r>
    <n v="51"/>
    <x v="51"/>
    <s v="Inverse secondary infrastructure"/>
    <n v="158100"/>
    <n v="145243"/>
    <x v="0"/>
    <n v="1467"/>
    <s v="GB"/>
    <s v="GBP"/>
    <n v="1332824400"/>
    <n v="1334206800"/>
    <b v="0"/>
    <b v="1"/>
    <s v="technology/wearables"/>
    <x v="51"/>
    <n v="99.006816632583508"/>
    <x v="2"/>
    <x v="8"/>
    <x v="51"/>
    <x v="51"/>
  </r>
  <r>
    <n v="52"/>
    <x v="52"/>
    <s v="Organic foreground leverage"/>
    <n v="7200"/>
    <n v="2459"/>
    <x v="0"/>
    <n v="75"/>
    <s v="US"/>
    <s v="USD"/>
    <n v="1284526800"/>
    <n v="1284872400"/>
    <b v="0"/>
    <b v="0"/>
    <s v="theater/plays"/>
    <x v="52"/>
    <n v="32.786666666666669"/>
    <x v="3"/>
    <x v="3"/>
    <x v="52"/>
    <x v="52"/>
  </r>
  <r>
    <n v="53"/>
    <x v="53"/>
    <s v="Reverse-engineered static concept"/>
    <n v="8800"/>
    <n v="12356"/>
    <x v="1"/>
    <n v="209"/>
    <s v="US"/>
    <s v="USD"/>
    <n v="1400562000"/>
    <n v="1403931600"/>
    <b v="0"/>
    <b v="0"/>
    <s v="film &amp; video/drama"/>
    <x v="53"/>
    <n v="59.119617224880386"/>
    <x v="4"/>
    <x v="6"/>
    <x v="53"/>
    <x v="53"/>
  </r>
  <r>
    <n v="54"/>
    <x v="54"/>
    <s v="Multi-channeled neutral customer loyalty"/>
    <n v="6000"/>
    <n v="5392"/>
    <x v="0"/>
    <n v="120"/>
    <s v="US"/>
    <s v="USD"/>
    <n v="1520748000"/>
    <n v="1521262800"/>
    <b v="0"/>
    <b v="0"/>
    <s v="technology/wearables"/>
    <x v="54"/>
    <n v="44.93333333333333"/>
    <x v="2"/>
    <x v="8"/>
    <x v="54"/>
    <x v="54"/>
  </r>
  <r>
    <n v="55"/>
    <x v="55"/>
    <s v="Reverse-engineered bifurcated strategy"/>
    <n v="6600"/>
    <n v="11746"/>
    <x v="1"/>
    <n v="131"/>
    <s v="US"/>
    <s v="USD"/>
    <n v="1532926800"/>
    <n v="1533358800"/>
    <b v="0"/>
    <b v="0"/>
    <s v="music/jazz"/>
    <x v="55"/>
    <n v="89.664122137404576"/>
    <x v="1"/>
    <x v="17"/>
    <x v="55"/>
    <x v="55"/>
  </r>
  <r>
    <n v="56"/>
    <x v="56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x v="56"/>
    <n v="70.079268292682926"/>
    <x v="2"/>
    <x v="8"/>
    <x v="56"/>
    <x v="56"/>
  </r>
  <r>
    <n v="57"/>
    <x v="57"/>
    <s v="Cross-group multi-state task-force"/>
    <n v="2900"/>
    <n v="6243"/>
    <x v="1"/>
    <n v="201"/>
    <s v="US"/>
    <s v="USD"/>
    <n v="1504242000"/>
    <n v="1505278800"/>
    <b v="0"/>
    <b v="0"/>
    <s v="games/video games"/>
    <x v="57"/>
    <n v="31.059701492537314"/>
    <x v="6"/>
    <x v="11"/>
    <x v="57"/>
    <x v="57"/>
  </r>
  <r>
    <n v="58"/>
    <x v="58"/>
    <s v="Expanded 3rdgeneration strategy"/>
    <n v="2700"/>
    <n v="6132"/>
    <x v="1"/>
    <n v="211"/>
    <s v="US"/>
    <s v="USD"/>
    <n v="1442811600"/>
    <n v="1443934800"/>
    <b v="0"/>
    <b v="0"/>
    <s v="theater/plays"/>
    <x v="58"/>
    <n v="29.061611374407583"/>
    <x v="3"/>
    <x v="3"/>
    <x v="58"/>
    <x v="58"/>
  </r>
  <r>
    <n v="59"/>
    <x v="59"/>
    <s v="Assimilated real-time support"/>
    <n v="1400"/>
    <n v="3851"/>
    <x v="1"/>
    <n v="128"/>
    <s v="US"/>
    <s v="USD"/>
    <n v="1497243600"/>
    <n v="1498539600"/>
    <b v="0"/>
    <b v="1"/>
    <s v="theater/plays"/>
    <x v="59"/>
    <n v="30.0859375"/>
    <x v="3"/>
    <x v="3"/>
    <x v="59"/>
    <x v="59"/>
  </r>
  <r>
    <n v="60"/>
    <x v="60"/>
    <s v="User-centric regional database"/>
    <n v="94200"/>
    <n v="135997"/>
    <x v="1"/>
    <n v="1600"/>
    <s v="CA"/>
    <s v="CAD"/>
    <n v="1342501200"/>
    <n v="1342760400"/>
    <b v="0"/>
    <b v="0"/>
    <s v="theater/plays"/>
    <x v="60"/>
    <n v="84.998125000000002"/>
    <x v="3"/>
    <x v="3"/>
    <x v="60"/>
    <x v="60"/>
  </r>
  <r>
    <n v="61"/>
    <x v="61"/>
    <s v="Open-source zero administration complexity"/>
    <n v="199200"/>
    <n v="184750"/>
    <x v="0"/>
    <n v="2253"/>
    <s v="CA"/>
    <s v="CAD"/>
    <n v="1298268000"/>
    <n v="1301720400"/>
    <b v="0"/>
    <b v="0"/>
    <s v="theater/plays"/>
    <x v="61"/>
    <n v="82.001775410563695"/>
    <x v="3"/>
    <x v="3"/>
    <x v="61"/>
    <x v="61"/>
  </r>
  <r>
    <n v="62"/>
    <x v="62"/>
    <s v="Organized incremental standardization"/>
    <n v="2000"/>
    <n v="14452"/>
    <x v="1"/>
    <n v="249"/>
    <s v="US"/>
    <s v="USD"/>
    <n v="1433480400"/>
    <n v="1433566800"/>
    <b v="0"/>
    <b v="0"/>
    <s v="technology/web"/>
    <x v="62"/>
    <n v="58.040160642570278"/>
    <x v="2"/>
    <x v="2"/>
    <x v="62"/>
    <x v="62"/>
  </r>
  <r>
    <n v="63"/>
    <x v="63"/>
    <s v="Assimilated didactic open system"/>
    <n v="4700"/>
    <n v="557"/>
    <x v="0"/>
    <n v="5"/>
    <s v="US"/>
    <s v="USD"/>
    <n v="1493355600"/>
    <n v="1493874000"/>
    <b v="0"/>
    <b v="0"/>
    <s v="theater/plays"/>
    <x v="63"/>
    <n v="111.4"/>
    <x v="3"/>
    <x v="3"/>
    <x v="63"/>
    <x v="63"/>
  </r>
  <r>
    <n v="64"/>
    <x v="64"/>
    <s v="Vision-oriented logistical intranet"/>
    <n v="2800"/>
    <n v="2734"/>
    <x v="0"/>
    <n v="38"/>
    <s v="US"/>
    <s v="USD"/>
    <n v="1530507600"/>
    <n v="1531803600"/>
    <b v="0"/>
    <b v="1"/>
    <s v="technology/web"/>
    <x v="64"/>
    <n v="71.94736842105263"/>
    <x v="2"/>
    <x v="2"/>
    <x v="64"/>
    <x v="64"/>
  </r>
  <r>
    <n v="65"/>
    <x v="65"/>
    <s v="Mandatory incremental projection"/>
    <n v="6100"/>
    <n v="14405"/>
    <x v="1"/>
    <n v="236"/>
    <s v="US"/>
    <s v="USD"/>
    <n v="1296108000"/>
    <n v="1296712800"/>
    <b v="0"/>
    <b v="0"/>
    <s v="theater/plays"/>
    <x v="65"/>
    <n v="61.038135593220339"/>
    <x v="3"/>
    <x v="3"/>
    <x v="65"/>
    <x v="65"/>
  </r>
  <r>
    <n v="66"/>
    <x v="66"/>
    <s v="Grass-roots needs-based encryption"/>
    <n v="2900"/>
    <n v="1307"/>
    <x v="0"/>
    <n v="12"/>
    <s v="US"/>
    <s v="USD"/>
    <n v="1428469200"/>
    <n v="1428901200"/>
    <b v="0"/>
    <b v="1"/>
    <s v="theater/plays"/>
    <x v="66"/>
    <n v="108.91666666666667"/>
    <x v="3"/>
    <x v="3"/>
    <x v="66"/>
    <x v="66"/>
  </r>
  <r>
    <n v="67"/>
    <x v="67"/>
    <s v="Team-oriented 6thgeneration middleware"/>
    <n v="72600"/>
    <n v="117892"/>
    <x v="1"/>
    <n v="4065"/>
    <s v="GB"/>
    <s v="GBP"/>
    <n v="1264399200"/>
    <n v="1264831200"/>
    <b v="0"/>
    <b v="1"/>
    <s v="technology/wearables"/>
    <x v="67"/>
    <n v="29.001722017220171"/>
    <x v="2"/>
    <x v="8"/>
    <x v="67"/>
    <x v="67"/>
  </r>
  <r>
    <n v="68"/>
    <x v="68"/>
    <s v="Inverse multi-tasking installation"/>
    <n v="5700"/>
    <n v="14508"/>
    <x v="1"/>
    <n v="246"/>
    <s v="IT"/>
    <s v="EUR"/>
    <n v="1501131600"/>
    <n v="1505192400"/>
    <b v="0"/>
    <b v="1"/>
    <s v="theater/plays"/>
    <x v="68"/>
    <n v="58.975609756097562"/>
    <x v="3"/>
    <x v="3"/>
    <x v="68"/>
    <x v="68"/>
  </r>
  <r>
    <n v="69"/>
    <x v="69"/>
    <s v="Switchable disintermediate moderator"/>
    <n v="7900"/>
    <n v="1901"/>
    <x v="3"/>
    <n v="17"/>
    <s v="US"/>
    <s v="USD"/>
    <n v="1292738400"/>
    <n v="1295676000"/>
    <b v="0"/>
    <b v="0"/>
    <s v="theater/plays"/>
    <x v="69"/>
    <n v="111.82352941176471"/>
    <x v="3"/>
    <x v="3"/>
    <x v="69"/>
    <x v="69"/>
  </r>
  <r>
    <n v="70"/>
    <x v="70"/>
    <s v="Re-engineered 24/7 task-force"/>
    <n v="128000"/>
    <n v="158389"/>
    <x v="1"/>
    <n v="2475"/>
    <s v="IT"/>
    <s v="EUR"/>
    <n v="1288674000"/>
    <n v="1292911200"/>
    <b v="0"/>
    <b v="1"/>
    <s v="theater/plays"/>
    <x v="70"/>
    <n v="63.995555555555555"/>
    <x v="3"/>
    <x v="3"/>
    <x v="70"/>
    <x v="70"/>
  </r>
  <r>
    <n v="71"/>
    <x v="71"/>
    <s v="Organic object-oriented budgetary management"/>
    <n v="6000"/>
    <n v="6484"/>
    <x v="1"/>
    <n v="76"/>
    <s v="US"/>
    <s v="USD"/>
    <n v="1575093600"/>
    <n v="1575439200"/>
    <b v="0"/>
    <b v="0"/>
    <s v="theater/plays"/>
    <x v="71"/>
    <n v="85.315789473684205"/>
    <x v="3"/>
    <x v="3"/>
    <x v="71"/>
    <x v="49"/>
  </r>
  <r>
    <n v="72"/>
    <x v="72"/>
    <s v="Seamless coherent parallelism"/>
    <n v="600"/>
    <n v="4022"/>
    <x v="1"/>
    <n v="54"/>
    <s v="US"/>
    <s v="USD"/>
    <n v="1435726800"/>
    <n v="1438837200"/>
    <b v="0"/>
    <b v="0"/>
    <s v="film &amp; video/animation"/>
    <x v="72"/>
    <n v="74.481481481481481"/>
    <x v="4"/>
    <x v="10"/>
    <x v="72"/>
    <x v="71"/>
  </r>
  <r>
    <n v="73"/>
    <x v="73"/>
    <s v="Cross-platform even-keeled initiative"/>
    <n v="1400"/>
    <n v="9253"/>
    <x v="1"/>
    <n v="88"/>
    <s v="US"/>
    <s v="USD"/>
    <n v="1480226400"/>
    <n v="1480485600"/>
    <b v="0"/>
    <b v="0"/>
    <s v="music/jazz"/>
    <x v="73"/>
    <n v="105.14772727272727"/>
    <x v="1"/>
    <x v="17"/>
    <x v="73"/>
    <x v="72"/>
  </r>
  <r>
    <n v="74"/>
    <x v="74"/>
    <s v="Progressive tertiary framework"/>
    <n v="3900"/>
    <n v="4776"/>
    <x v="1"/>
    <n v="85"/>
    <s v="GB"/>
    <s v="GBP"/>
    <n v="1459054800"/>
    <n v="1459141200"/>
    <b v="0"/>
    <b v="0"/>
    <s v="music/metal"/>
    <x v="74"/>
    <n v="56.188235294117646"/>
    <x v="1"/>
    <x v="16"/>
    <x v="74"/>
    <x v="73"/>
  </r>
  <r>
    <n v="75"/>
    <x v="75"/>
    <s v="Multi-layered dynamic protocol"/>
    <n v="9700"/>
    <n v="14606"/>
    <x v="1"/>
    <n v="170"/>
    <s v="US"/>
    <s v="USD"/>
    <n v="1531630800"/>
    <n v="1532322000"/>
    <b v="0"/>
    <b v="0"/>
    <s v="photography/photography books"/>
    <x v="75"/>
    <n v="85.917647058823533"/>
    <x v="7"/>
    <x v="14"/>
    <x v="75"/>
    <x v="74"/>
  </r>
  <r>
    <n v="76"/>
    <x v="76"/>
    <s v="Horizontal next generation function"/>
    <n v="122900"/>
    <n v="95993"/>
    <x v="0"/>
    <n v="1684"/>
    <s v="US"/>
    <s v="USD"/>
    <n v="1421992800"/>
    <n v="1426222800"/>
    <b v="1"/>
    <b v="1"/>
    <s v="theater/plays"/>
    <x v="76"/>
    <n v="57.00296912114014"/>
    <x v="3"/>
    <x v="3"/>
    <x v="76"/>
    <x v="75"/>
  </r>
  <r>
    <n v="77"/>
    <x v="77"/>
    <s v="Pre-emptive impactful model"/>
    <n v="9500"/>
    <n v="4460"/>
    <x v="0"/>
    <n v="56"/>
    <s v="US"/>
    <s v="USD"/>
    <n v="1285563600"/>
    <n v="1286773200"/>
    <b v="0"/>
    <b v="1"/>
    <s v="film &amp; video/animation"/>
    <x v="77"/>
    <n v="79.642857142857139"/>
    <x v="4"/>
    <x v="10"/>
    <x v="77"/>
    <x v="76"/>
  </r>
  <r>
    <n v="78"/>
    <x v="78"/>
    <s v="User-centric bifurcated knowledge user"/>
    <n v="4500"/>
    <n v="13536"/>
    <x v="1"/>
    <n v="330"/>
    <s v="US"/>
    <s v="USD"/>
    <n v="1523854800"/>
    <n v="1523941200"/>
    <b v="0"/>
    <b v="0"/>
    <s v="publishing/translations"/>
    <x v="78"/>
    <n v="41.018181818181816"/>
    <x v="5"/>
    <x v="18"/>
    <x v="78"/>
    <x v="77"/>
  </r>
  <r>
    <n v="79"/>
    <x v="79"/>
    <s v="Triple-buffered reciprocal project"/>
    <n v="57800"/>
    <n v="40228"/>
    <x v="0"/>
    <n v="838"/>
    <s v="US"/>
    <s v="USD"/>
    <n v="1529125200"/>
    <n v="1529557200"/>
    <b v="0"/>
    <b v="0"/>
    <s v="theater/plays"/>
    <x v="79"/>
    <n v="48.004773269689736"/>
    <x v="3"/>
    <x v="3"/>
    <x v="79"/>
    <x v="78"/>
  </r>
  <r>
    <n v="80"/>
    <x v="80"/>
    <s v="Cross-platform needs-based approach"/>
    <n v="1100"/>
    <n v="7012"/>
    <x v="1"/>
    <n v="127"/>
    <s v="US"/>
    <s v="USD"/>
    <n v="1503982800"/>
    <n v="1506574800"/>
    <b v="0"/>
    <b v="0"/>
    <s v="games/video games"/>
    <x v="80"/>
    <n v="55.212598425196852"/>
    <x v="6"/>
    <x v="11"/>
    <x v="80"/>
    <x v="79"/>
  </r>
  <r>
    <n v="81"/>
    <x v="81"/>
    <s v="User-friendly static contingency"/>
    <n v="16800"/>
    <n v="37857"/>
    <x v="1"/>
    <n v="411"/>
    <s v="US"/>
    <s v="USD"/>
    <n v="1511416800"/>
    <n v="1513576800"/>
    <b v="0"/>
    <b v="0"/>
    <s v="music/rock"/>
    <x v="81"/>
    <n v="92.109489051094897"/>
    <x v="1"/>
    <x v="1"/>
    <x v="81"/>
    <x v="80"/>
  </r>
  <r>
    <n v="82"/>
    <x v="82"/>
    <s v="Reactive content-based framework"/>
    <n v="1000"/>
    <n v="14973"/>
    <x v="1"/>
    <n v="180"/>
    <s v="GB"/>
    <s v="GBP"/>
    <n v="1547704800"/>
    <n v="1548309600"/>
    <b v="0"/>
    <b v="1"/>
    <s v="games/video games"/>
    <x v="82"/>
    <n v="83.183333333333337"/>
    <x v="6"/>
    <x v="11"/>
    <x v="82"/>
    <x v="4"/>
  </r>
  <r>
    <n v="83"/>
    <x v="83"/>
    <s v="Realigned user-facing concept"/>
    <n v="106400"/>
    <n v="39996"/>
    <x v="0"/>
    <n v="1000"/>
    <s v="US"/>
    <s v="USD"/>
    <n v="1469682000"/>
    <n v="1471582800"/>
    <b v="0"/>
    <b v="0"/>
    <s v="music/electric music"/>
    <x v="83"/>
    <n v="39.996000000000002"/>
    <x v="1"/>
    <x v="5"/>
    <x v="83"/>
    <x v="81"/>
  </r>
  <r>
    <n v="84"/>
    <x v="84"/>
    <s v="Public-key zero tolerance orchestration"/>
    <n v="31400"/>
    <n v="41564"/>
    <x v="1"/>
    <n v="374"/>
    <s v="US"/>
    <s v="USD"/>
    <n v="1343451600"/>
    <n v="1344315600"/>
    <b v="0"/>
    <b v="0"/>
    <s v="technology/wearables"/>
    <x v="84"/>
    <n v="111.1336898395722"/>
    <x v="2"/>
    <x v="8"/>
    <x v="84"/>
    <x v="82"/>
  </r>
  <r>
    <n v="85"/>
    <x v="85"/>
    <s v="Multi-tiered eco-centric architecture"/>
    <n v="4900"/>
    <n v="6430"/>
    <x v="1"/>
    <n v="71"/>
    <s v="AU"/>
    <s v="AUD"/>
    <n v="1315717200"/>
    <n v="1316408400"/>
    <b v="0"/>
    <b v="0"/>
    <s v="music/indie rock"/>
    <x v="85"/>
    <n v="90.563380281690144"/>
    <x v="1"/>
    <x v="7"/>
    <x v="85"/>
    <x v="83"/>
  </r>
  <r>
    <n v="86"/>
    <x v="86"/>
    <s v="Organic motivating firmware"/>
    <n v="7400"/>
    <n v="12405"/>
    <x v="1"/>
    <n v="203"/>
    <s v="US"/>
    <s v="USD"/>
    <n v="1430715600"/>
    <n v="1431838800"/>
    <b v="1"/>
    <b v="0"/>
    <s v="theater/plays"/>
    <x v="86"/>
    <n v="61.108374384236456"/>
    <x v="3"/>
    <x v="3"/>
    <x v="86"/>
    <x v="84"/>
  </r>
  <r>
    <n v="87"/>
    <x v="87"/>
    <s v="Synergized 4thgeneration conglomeration"/>
    <n v="198500"/>
    <n v="123040"/>
    <x v="0"/>
    <n v="1482"/>
    <s v="AU"/>
    <s v="AUD"/>
    <n v="1299564000"/>
    <n v="1300510800"/>
    <b v="0"/>
    <b v="1"/>
    <s v="music/rock"/>
    <x v="87"/>
    <n v="83.022941970310384"/>
    <x v="1"/>
    <x v="1"/>
    <x v="87"/>
    <x v="85"/>
  </r>
  <r>
    <n v="88"/>
    <x v="88"/>
    <s v="Grass-roots fault-tolerant policy"/>
    <n v="4800"/>
    <n v="12516"/>
    <x v="1"/>
    <n v="113"/>
    <s v="US"/>
    <s v="USD"/>
    <n v="1429160400"/>
    <n v="1431061200"/>
    <b v="0"/>
    <b v="0"/>
    <s v="publishing/translations"/>
    <x v="88"/>
    <n v="110.76106194690266"/>
    <x v="5"/>
    <x v="18"/>
    <x v="88"/>
    <x v="86"/>
  </r>
  <r>
    <n v="89"/>
    <x v="89"/>
    <s v="Monitored scalable knowledgebase"/>
    <n v="3400"/>
    <n v="8588"/>
    <x v="1"/>
    <n v="96"/>
    <s v="US"/>
    <s v="USD"/>
    <n v="1271307600"/>
    <n v="1271480400"/>
    <b v="0"/>
    <b v="0"/>
    <s v="theater/plays"/>
    <x v="89"/>
    <n v="89.458333333333329"/>
    <x v="3"/>
    <x v="3"/>
    <x v="89"/>
    <x v="87"/>
  </r>
  <r>
    <n v="90"/>
    <x v="90"/>
    <s v="Synergistic explicit parallelism"/>
    <n v="7800"/>
    <n v="6132"/>
    <x v="0"/>
    <n v="106"/>
    <s v="US"/>
    <s v="USD"/>
    <n v="1456380000"/>
    <n v="1456380000"/>
    <b v="0"/>
    <b v="1"/>
    <s v="theater/plays"/>
    <x v="90"/>
    <n v="57.849056603773583"/>
    <x v="3"/>
    <x v="3"/>
    <x v="90"/>
    <x v="88"/>
  </r>
  <r>
    <n v="91"/>
    <x v="91"/>
    <s v="Enhanced systemic analyzer"/>
    <n v="154300"/>
    <n v="74688"/>
    <x v="0"/>
    <n v="679"/>
    <s v="IT"/>
    <s v="EUR"/>
    <n v="1470459600"/>
    <n v="1472878800"/>
    <b v="0"/>
    <b v="0"/>
    <s v="publishing/translations"/>
    <x v="91"/>
    <n v="109.99705449189985"/>
    <x v="5"/>
    <x v="18"/>
    <x v="91"/>
    <x v="89"/>
  </r>
  <r>
    <n v="92"/>
    <x v="92"/>
    <s v="Object-based analyzing knowledge user"/>
    <n v="20000"/>
    <n v="51775"/>
    <x v="1"/>
    <n v="498"/>
    <s v="CH"/>
    <s v="CHF"/>
    <n v="1277269200"/>
    <n v="1277355600"/>
    <b v="0"/>
    <b v="1"/>
    <s v="games/video games"/>
    <x v="92"/>
    <n v="103.96586345381526"/>
    <x v="6"/>
    <x v="11"/>
    <x v="92"/>
    <x v="40"/>
  </r>
  <r>
    <n v="93"/>
    <x v="93"/>
    <s v="Pre-emptive radical architecture"/>
    <n v="108800"/>
    <n v="65877"/>
    <x v="3"/>
    <n v="610"/>
    <s v="US"/>
    <s v="USD"/>
    <n v="1350709200"/>
    <n v="1351054800"/>
    <b v="0"/>
    <b v="1"/>
    <s v="theater/plays"/>
    <x v="93"/>
    <n v="107.99508196721311"/>
    <x v="3"/>
    <x v="3"/>
    <x v="93"/>
    <x v="90"/>
  </r>
  <r>
    <n v="94"/>
    <x v="94"/>
    <s v="Grass-roots web-enabled contingency"/>
    <n v="2900"/>
    <n v="8807"/>
    <x v="1"/>
    <n v="180"/>
    <s v="GB"/>
    <s v="GBP"/>
    <n v="1554613200"/>
    <n v="1555563600"/>
    <b v="0"/>
    <b v="0"/>
    <s v="technology/web"/>
    <x v="94"/>
    <n v="48.927777777777777"/>
    <x v="2"/>
    <x v="2"/>
    <x v="94"/>
    <x v="91"/>
  </r>
  <r>
    <n v="95"/>
    <x v="95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x v="95"/>
    <n v="37.666666666666664"/>
    <x v="4"/>
    <x v="4"/>
    <x v="95"/>
    <x v="92"/>
  </r>
  <r>
    <n v="96"/>
    <x v="96"/>
    <s v="Down-sized systematic policy"/>
    <n v="69700"/>
    <n v="151513"/>
    <x v="1"/>
    <n v="2331"/>
    <s v="US"/>
    <s v="USD"/>
    <n v="1299736800"/>
    <n v="1300856400"/>
    <b v="0"/>
    <b v="0"/>
    <s v="theater/plays"/>
    <x v="96"/>
    <n v="64.999141999141997"/>
    <x v="3"/>
    <x v="3"/>
    <x v="96"/>
    <x v="36"/>
  </r>
  <r>
    <n v="97"/>
    <x v="97"/>
    <s v="Cloned bi-directional architecture"/>
    <n v="1300"/>
    <n v="12047"/>
    <x v="1"/>
    <n v="113"/>
    <s v="US"/>
    <s v="USD"/>
    <n v="1435208400"/>
    <n v="1439874000"/>
    <b v="0"/>
    <b v="0"/>
    <s v="food/food trucks"/>
    <x v="97"/>
    <n v="106.61061946902655"/>
    <x v="0"/>
    <x v="0"/>
    <x v="48"/>
    <x v="93"/>
  </r>
  <r>
    <n v="98"/>
    <x v="98"/>
    <s v="Seamless transitional portal"/>
    <n v="97800"/>
    <n v="32951"/>
    <x v="0"/>
    <n v="1220"/>
    <s v="AU"/>
    <s v="AUD"/>
    <n v="1437973200"/>
    <n v="1438318800"/>
    <b v="0"/>
    <b v="0"/>
    <s v="games/video games"/>
    <x v="98"/>
    <n v="27.009016393442622"/>
    <x v="6"/>
    <x v="11"/>
    <x v="97"/>
    <x v="94"/>
  </r>
  <r>
    <n v="99"/>
    <x v="99"/>
    <s v="Fully-configurable motivating approach"/>
    <n v="7600"/>
    <n v="14951"/>
    <x v="1"/>
    <n v="164"/>
    <s v="US"/>
    <s v="USD"/>
    <n v="1416895200"/>
    <n v="1419400800"/>
    <b v="0"/>
    <b v="0"/>
    <s v="theater/plays"/>
    <x v="99"/>
    <n v="91.16463414634147"/>
    <x v="3"/>
    <x v="3"/>
    <x v="98"/>
    <x v="95"/>
  </r>
  <r>
    <n v="100"/>
    <x v="100"/>
    <s v="Upgradable fault-tolerant approach"/>
    <n v="100"/>
    <n v="1"/>
    <x v="0"/>
    <n v="1"/>
    <s v="US"/>
    <s v="USD"/>
    <n v="1319000400"/>
    <n v="1320555600"/>
    <b v="0"/>
    <b v="0"/>
    <s v="theater/plays"/>
    <x v="100"/>
    <n v="1"/>
    <x v="3"/>
    <x v="3"/>
    <x v="99"/>
    <x v="96"/>
  </r>
  <r>
    <n v="101"/>
    <x v="101"/>
    <s v="Reduced heuristic moratorium"/>
    <n v="900"/>
    <n v="9193"/>
    <x v="1"/>
    <n v="164"/>
    <s v="US"/>
    <s v="USD"/>
    <n v="1424498400"/>
    <n v="1425103200"/>
    <b v="0"/>
    <b v="1"/>
    <s v="music/electric music"/>
    <x v="101"/>
    <n v="56.054878048780488"/>
    <x v="1"/>
    <x v="5"/>
    <x v="100"/>
    <x v="97"/>
  </r>
  <r>
    <n v="102"/>
    <x v="102"/>
    <s v="Front-line web-enabled model"/>
    <n v="3700"/>
    <n v="10422"/>
    <x v="1"/>
    <n v="336"/>
    <s v="US"/>
    <s v="USD"/>
    <n v="1526274000"/>
    <n v="1526878800"/>
    <b v="0"/>
    <b v="1"/>
    <s v="technology/wearables"/>
    <x v="102"/>
    <n v="31.017857142857142"/>
    <x v="2"/>
    <x v="8"/>
    <x v="101"/>
    <x v="98"/>
  </r>
  <r>
    <n v="103"/>
    <x v="103"/>
    <s v="Polarized incremental emulation"/>
    <n v="10000"/>
    <n v="2461"/>
    <x v="0"/>
    <n v="37"/>
    <s v="IT"/>
    <s v="EUR"/>
    <n v="1287896400"/>
    <n v="1288674000"/>
    <b v="0"/>
    <b v="0"/>
    <s v="music/electric music"/>
    <x v="103"/>
    <n v="66.513513513513516"/>
    <x v="1"/>
    <x v="5"/>
    <x v="102"/>
    <x v="99"/>
  </r>
  <r>
    <n v="104"/>
    <x v="104"/>
    <s v="Self-enabling grid-enabled initiative"/>
    <n v="119200"/>
    <n v="170623"/>
    <x v="1"/>
    <n v="1917"/>
    <s v="US"/>
    <s v="USD"/>
    <n v="1495515600"/>
    <n v="1495602000"/>
    <b v="0"/>
    <b v="0"/>
    <s v="music/indie rock"/>
    <x v="104"/>
    <n v="89.005216484089729"/>
    <x v="1"/>
    <x v="7"/>
    <x v="103"/>
    <x v="100"/>
  </r>
  <r>
    <n v="105"/>
    <x v="105"/>
    <s v="Total fresh-thinking system engine"/>
    <n v="6800"/>
    <n v="9829"/>
    <x v="1"/>
    <n v="95"/>
    <s v="US"/>
    <s v="USD"/>
    <n v="1364878800"/>
    <n v="1366434000"/>
    <b v="0"/>
    <b v="0"/>
    <s v="technology/web"/>
    <x v="105"/>
    <n v="103.46315789473684"/>
    <x v="2"/>
    <x v="2"/>
    <x v="104"/>
    <x v="101"/>
  </r>
  <r>
    <n v="106"/>
    <x v="106"/>
    <s v="Ameliorated clear-thinking circuit"/>
    <n v="3900"/>
    <n v="14006"/>
    <x v="1"/>
    <n v="147"/>
    <s v="US"/>
    <s v="USD"/>
    <n v="1567918800"/>
    <n v="1568350800"/>
    <b v="0"/>
    <b v="0"/>
    <s v="theater/plays"/>
    <x v="106"/>
    <n v="95.278911564625844"/>
    <x v="3"/>
    <x v="3"/>
    <x v="105"/>
    <x v="102"/>
  </r>
  <r>
    <n v="107"/>
    <x v="107"/>
    <s v="Multi-layered encompassing installation"/>
    <n v="3500"/>
    <n v="6527"/>
    <x v="1"/>
    <n v="86"/>
    <s v="US"/>
    <s v="USD"/>
    <n v="1524459600"/>
    <n v="1525928400"/>
    <b v="0"/>
    <b v="1"/>
    <s v="theater/plays"/>
    <x v="107"/>
    <n v="75.895348837209298"/>
    <x v="3"/>
    <x v="3"/>
    <x v="106"/>
    <x v="103"/>
  </r>
  <r>
    <n v="108"/>
    <x v="108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x v="108"/>
    <n v="107.57831325301204"/>
    <x v="4"/>
    <x v="4"/>
    <x v="107"/>
    <x v="104"/>
  </r>
  <r>
    <n v="109"/>
    <x v="109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x v="109"/>
    <n v="51.31666666666667"/>
    <x v="4"/>
    <x v="19"/>
    <x v="108"/>
    <x v="105"/>
  </r>
  <r>
    <n v="110"/>
    <x v="110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x v="110"/>
    <n v="71.983108108108112"/>
    <x v="0"/>
    <x v="0"/>
    <x v="109"/>
    <x v="106"/>
  </r>
  <r>
    <n v="111"/>
    <x v="111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x v="111"/>
    <n v="108.95414201183432"/>
    <x v="5"/>
    <x v="15"/>
    <x v="110"/>
    <x v="107"/>
  </r>
  <r>
    <n v="112"/>
    <x v="112"/>
    <s v="Re-engineered client-driven hub"/>
    <n v="4700"/>
    <n v="12635"/>
    <x v="1"/>
    <n v="361"/>
    <s v="AU"/>
    <s v="AUD"/>
    <n v="1408856400"/>
    <n v="1410152400"/>
    <b v="0"/>
    <b v="0"/>
    <s v="technology/web"/>
    <x v="112"/>
    <n v="35"/>
    <x v="2"/>
    <x v="2"/>
    <x v="111"/>
    <x v="108"/>
  </r>
  <r>
    <n v="113"/>
    <x v="113"/>
    <s v="User-friendly tertiary array"/>
    <n v="3300"/>
    <n v="12437"/>
    <x v="1"/>
    <n v="131"/>
    <s v="US"/>
    <s v="USD"/>
    <n v="1505192400"/>
    <n v="1505797200"/>
    <b v="0"/>
    <b v="0"/>
    <s v="food/food trucks"/>
    <x v="113"/>
    <n v="94.938931297709928"/>
    <x v="0"/>
    <x v="0"/>
    <x v="112"/>
    <x v="109"/>
  </r>
  <r>
    <n v="114"/>
    <x v="114"/>
    <s v="Robust heuristic encoding"/>
    <n v="1900"/>
    <n v="13816"/>
    <x v="1"/>
    <n v="126"/>
    <s v="US"/>
    <s v="USD"/>
    <n v="1554786000"/>
    <n v="1554872400"/>
    <b v="0"/>
    <b v="1"/>
    <s v="technology/wearables"/>
    <x v="114"/>
    <n v="109.65079365079364"/>
    <x v="2"/>
    <x v="8"/>
    <x v="113"/>
    <x v="110"/>
  </r>
  <r>
    <n v="115"/>
    <x v="115"/>
    <s v="Team-oriented clear-thinking capacity"/>
    <n v="166700"/>
    <n v="145382"/>
    <x v="0"/>
    <n v="3304"/>
    <s v="IT"/>
    <s v="EUR"/>
    <n v="1510898400"/>
    <n v="1513922400"/>
    <b v="0"/>
    <b v="0"/>
    <s v="publishing/fiction"/>
    <x v="115"/>
    <n v="44.001815980629537"/>
    <x v="5"/>
    <x v="13"/>
    <x v="114"/>
    <x v="111"/>
  </r>
  <r>
    <n v="116"/>
    <x v="116"/>
    <s v="De-engineered motivating standardization"/>
    <n v="7200"/>
    <n v="6336"/>
    <x v="0"/>
    <n v="73"/>
    <s v="US"/>
    <s v="USD"/>
    <n v="1442552400"/>
    <n v="1442638800"/>
    <b v="0"/>
    <b v="0"/>
    <s v="theater/plays"/>
    <x v="116"/>
    <n v="86.794520547945211"/>
    <x v="3"/>
    <x v="3"/>
    <x v="115"/>
    <x v="112"/>
  </r>
  <r>
    <n v="117"/>
    <x v="117"/>
    <s v="Business-focused 24hour groupware"/>
    <n v="4900"/>
    <n v="8523"/>
    <x v="1"/>
    <n v="275"/>
    <s v="US"/>
    <s v="USD"/>
    <n v="1316667600"/>
    <n v="1317186000"/>
    <b v="0"/>
    <b v="0"/>
    <s v="film &amp; video/television"/>
    <x v="117"/>
    <n v="30.992727272727272"/>
    <x v="4"/>
    <x v="19"/>
    <x v="116"/>
    <x v="113"/>
  </r>
  <r>
    <n v="118"/>
    <x v="118"/>
    <s v="Organic next generation protocol"/>
    <n v="5400"/>
    <n v="6351"/>
    <x v="1"/>
    <n v="67"/>
    <s v="US"/>
    <s v="USD"/>
    <n v="1390716000"/>
    <n v="1391234400"/>
    <b v="0"/>
    <b v="0"/>
    <s v="photography/photography books"/>
    <x v="118"/>
    <n v="94.791044776119406"/>
    <x v="7"/>
    <x v="14"/>
    <x v="117"/>
    <x v="114"/>
  </r>
  <r>
    <n v="119"/>
    <x v="119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x v="119"/>
    <n v="69.79220779220779"/>
    <x v="4"/>
    <x v="4"/>
    <x v="118"/>
    <x v="115"/>
  </r>
  <r>
    <n v="120"/>
    <x v="120"/>
    <s v="Synchronized regional synergy"/>
    <n v="75100"/>
    <n v="112272"/>
    <x v="1"/>
    <n v="1782"/>
    <s v="US"/>
    <s v="USD"/>
    <n v="1429246800"/>
    <n v="1429592400"/>
    <b v="0"/>
    <b v="1"/>
    <s v="games/mobile games"/>
    <x v="120"/>
    <n v="63.003367003367003"/>
    <x v="6"/>
    <x v="20"/>
    <x v="119"/>
    <x v="116"/>
  </r>
  <r>
    <n v="121"/>
    <x v="121"/>
    <s v="Multi-lateral homogeneous success"/>
    <n v="45300"/>
    <n v="99361"/>
    <x v="1"/>
    <n v="903"/>
    <s v="US"/>
    <s v="USD"/>
    <n v="1412485200"/>
    <n v="1413608400"/>
    <b v="0"/>
    <b v="0"/>
    <s v="games/video games"/>
    <x v="121"/>
    <n v="110.0343300110742"/>
    <x v="6"/>
    <x v="11"/>
    <x v="33"/>
    <x v="117"/>
  </r>
  <r>
    <n v="122"/>
    <x v="122"/>
    <s v="Seamless zero-defect solution"/>
    <n v="136800"/>
    <n v="88055"/>
    <x v="0"/>
    <n v="3387"/>
    <s v="US"/>
    <s v="USD"/>
    <n v="1417068000"/>
    <n v="1419400800"/>
    <b v="0"/>
    <b v="0"/>
    <s v="publishing/fiction"/>
    <x v="122"/>
    <n v="25.997933274284026"/>
    <x v="5"/>
    <x v="13"/>
    <x v="120"/>
    <x v="95"/>
  </r>
  <r>
    <n v="123"/>
    <x v="123"/>
    <s v="Enhanced scalable concept"/>
    <n v="177700"/>
    <n v="33092"/>
    <x v="0"/>
    <n v="662"/>
    <s v="CA"/>
    <s v="CAD"/>
    <n v="1448344800"/>
    <n v="1448604000"/>
    <b v="1"/>
    <b v="0"/>
    <s v="theater/plays"/>
    <x v="123"/>
    <n v="49.987915407854985"/>
    <x v="3"/>
    <x v="3"/>
    <x v="121"/>
    <x v="118"/>
  </r>
  <r>
    <n v="124"/>
    <x v="124"/>
    <s v="Polarized uniform software"/>
    <n v="2600"/>
    <n v="9562"/>
    <x v="1"/>
    <n v="94"/>
    <s v="IT"/>
    <s v="EUR"/>
    <n v="1557723600"/>
    <n v="1562302800"/>
    <b v="0"/>
    <b v="0"/>
    <s v="photography/photography books"/>
    <x v="124"/>
    <n v="101.72340425531915"/>
    <x v="7"/>
    <x v="14"/>
    <x v="122"/>
    <x v="119"/>
  </r>
  <r>
    <n v="125"/>
    <x v="125"/>
    <s v="Stand-alone web-enabled moderator"/>
    <n v="5300"/>
    <n v="8475"/>
    <x v="1"/>
    <n v="180"/>
    <s v="US"/>
    <s v="USD"/>
    <n v="1537333200"/>
    <n v="1537678800"/>
    <b v="0"/>
    <b v="0"/>
    <s v="theater/plays"/>
    <x v="125"/>
    <n v="47.083333333333336"/>
    <x v="3"/>
    <x v="3"/>
    <x v="123"/>
    <x v="120"/>
  </r>
  <r>
    <n v="126"/>
    <x v="126"/>
    <s v="Proactive methodical benchmark"/>
    <n v="180200"/>
    <n v="69617"/>
    <x v="0"/>
    <n v="774"/>
    <s v="US"/>
    <s v="USD"/>
    <n v="1471150800"/>
    <n v="1473570000"/>
    <b v="0"/>
    <b v="1"/>
    <s v="theater/plays"/>
    <x v="126"/>
    <n v="89.944444444444443"/>
    <x v="3"/>
    <x v="3"/>
    <x v="124"/>
    <x v="121"/>
  </r>
  <r>
    <n v="127"/>
    <x v="127"/>
    <s v="Team-oriented 6thgeneration matrix"/>
    <n v="103200"/>
    <n v="53067"/>
    <x v="0"/>
    <n v="672"/>
    <s v="CA"/>
    <s v="CAD"/>
    <n v="1273640400"/>
    <n v="1273899600"/>
    <b v="0"/>
    <b v="0"/>
    <s v="theater/plays"/>
    <x v="127"/>
    <n v="78.96875"/>
    <x v="3"/>
    <x v="3"/>
    <x v="125"/>
    <x v="122"/>
  </r>
  <r>
    <n v="128"/>
    <x v="128"/>
    <s v="Phased human-resource core"/>
    <n v="70600"/>
    <n v="42596"/>
    <x v="3"/>
    <n v="532"/>
    <s v="US"/>
    <s v="USD"/>
    <n v="1282885200"/>
    <n v="1284008400"/>
    <b v="0"/>
    <b v="0"/>
    <s v="music/rock"/>
    <x v="128"/>
    <n v="80.067669172932327"/>
    <x v="1"/>
    <x v="1"/>
    <x v="126"/>
    <x v="123"/>
  </r>
  <r>
    <n v="129"/>
    <x v="129"/>
    <s v="Mandatory tertiary implementation"/>
    <n v="148500"/>
    <n v="4756"/>
    <x v="3"/>
    <n v="55"/>
    <s v="AU"/>
    <s v="AUD"/>
    <n v="1422943200"/>
    <n v="1425103200"/>
    <b v="0"/>
    <b v="0"/>
    <s v="food/food trucks"/>
    <x v="129"/>
    <n v="86.472727272727269"/>
    <x v="0"/>
    <x v="0"/>
    <x v="127"/>
    <x v="97"/>
  </r>
  <r>
    <n v="130"/>
    <x v="130"/>
    <s v="Secured directional encryption"/>
    <n v="9600"/>
    <n v="14925"/>
    <x v="1"/>
    <n v="533"/>
    <s v="DK"/>
    <s v="DKK"/>
    <n v="1319605200"/>
    <n v="1320991200"/>
    <b v="0"/>
    <b v="0"/>
    <s v="film &amp; video/drama"/>
    <x v="130"/>
    <n v="28.001876172607879"/>
    <x v="4"/>
    <x v="6"/>
    <x v="128"/>
    <x v="124"/>
  </r>
  <r>
    <n v="131"/>
    <x v="131"/>
    <s v="Distributed 5thgeneration implementation"/>
    <n v="164700"/>
    <n v="166116"/>
    <x v="1"/>
    <n v="2443"/>
    <s v="GB"/>
    <s v="GBP"/>
    <n v="1385704800"/>
    <n v="1386828000"/>
    <b v="0"/>
    <b v="0"/>
    <s v="technology/web"/>
    <x v="131"/>
    <n v="67.996725337699544"/>
    <x v="2"/>
    <x v="2"/>
    <x v="129"/>
    <x v="125"/>
  </r>
  <r>
    <n v="132"/>
    <x v="132"/>
    <s v="Virtual static core"/>
    <n v="3300"/>
    <n v="3834"/>
    <x v="1"/>
    <n v="89"/>
    <s v="US"/>
    <s v="USD"/>
    <n v="1515736800"/>
    <n v="1517119200"/>
    <b v="0"/>
    <b v="1"/>
    <s v="theater/plays"/>
    <x v="132"/>
    <n v="43.078651685393261"/>
    <x v="3"/>
    <x v="3"/>
    <x v="130"/>
    <x v="126"/>
  </r>
  <r>
    <n v="133"/>
    <x v="133"/>
    <s v="Secured content-based product"/>
    <n v="4500"/>
    <n v="13985"/>
    <x v="1"/>
    <n v="159"/>
    <s v="US"/>
    <s v="USD"/>
    <n v="1313125200"/>
    <n v="1315026000"/>
    <b v="0"/>
    <b v="0"/>
    <s v="music/world music"/>
    <x v="133"/>
    <n v="87.95597484276729"/>
    <x v="1"/>
    <x v="21"/>
    <x v="131"/>
    <x v="127"/>
  </r>
  <r>
    <n v="134"/>
    <x v="134"/>
    <s v="Secured executive concept"/>
    <n v="99500"/>
    <n v="89288"/>
    <x v="0"/>
    <n v="940"/>
    <s v="CH"/>
    <s v="CHF"/>
    <n v="1308459600"/>
    <n v="1312693200"/>
    <b v="0"/>
    <b v="1"/>
    <s v="film &amp; video/documentary"/>
    <x v="134"/>
    <n v="94.987234042553197"/>
    <x v="4"/>
    <x v="4"/>
    <x v="132"/>
    <x v="128"/>
  </r>
  <r>
    <n v="135"/>
    <x v="135"/>
    <s v="Balanced zero-defect software"/>
    <n v="7700"/>
    <n v="5488"/>
    <x v="0"/>
    <n v="117"/>
    <s v="US"/>
    <s v="USD"/>
    <n v="1362636000"/>
    <n v="1363064400"/>
    <b v="0"/>
    <b v="1"/>
    <s v="theater/plays"/>
    <x v="135"/>
    <n v="46.905982905982903"/>
    <x v="3"/>
    <x v="3"/>
    <x v="133"/>
    <x v="129"/>
  </r>
  <r>
    <n v="136"/>
    <x v="136"/>
    <s v="Distributed context-sensitive flexibility"/>
    <n v="82800"/>
    <n v="2721"/>
    <x v="3"/>
    <n v="58"/>
    <s v="US"/>
    <s v="USD"/>
    <n v="1402117200"/>
    <n v="1403154000"/>
    <b v="0"/>
    <b v="1"/>
    <s v="film &amp; video/drama"/>
    <x v="136"/>
    <n v="46.913793103448278"/>
    <x v="4"/>
    <x v="6"/>
    <x v="134"/>
    <x v="130"/>
  </r>
  <r>
    <n v="137"/>
    <x v="137"/>
    <s v="Down-sized disintermediate support"/>
    <n v="1800"/>
    <n v="4712"/>
    <x v="1"/>
    <n v="50"/>
    <s v="US"/>
    <s v="USD"/>
    <n v="1286341200"/>
    <n v="1286859600"/>
    <b v="0"/>
    <b v="0"/>
    <s v="publishing/nonfiction"/>
    <x v="137"/>
    <n v="94.24"/>
    <x v="5"/>
    <x v="9"/>
    <x v="135"/>
    <x v="131"/>
  </r>
  <r>
    <n v="138"/>
    <x v="138"/>
    <s v="Stand-alone mission-critical moratorium"/>
    <n v="9600"/>
    <n v="9216"/>
    <x v="0"/>
    <n v="115"/>
    <s v="US"/>
    <s v="USD"/>
    <n v="1348808400"/>
    <n v="1349326800"/>
    <b v="0"/>
    <b v="0"/>
    <s v="games/mobile games"/>
    <x v="138"/>
    <n v="80.139130434782615"/>
    <x v="6"/>
    <x v="20"/>
    <x v="136"/>
    <x v="132"/>
  </r>
  <r>
    <n v="139"/>
    <x v="139"/>
    <s v="Down-sized empowering protocol"/>
    <n v="92100"/>
    <n v="19246"/>
    <x v="0"/>
    <n v="326"/>
    <s v="US"/>
    <s v="USD"/>
    <n v="1429592400"/>
    <n v="1430974800"/>
    <b v="0"/>
    <b v="1"/>
    <s v="technology/wearables"/>
    <x v="139"/>
    <n v="59.036809815950917"/>
    <x v="2"/>
    <x v="8"/>
    <x v="137"/>
    <x v="133"/>
  </r>
  <r>
    <n v="140"/>
    <x v="140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x v="140"/>
    <n v="65.989247311827953"/>
    <x v="4"/>
    <x v="4"/>
    <x v="138"/>
    <x v="134"/>
  </r>
  <r>
    <n v="141"/>
    <x v="141"/>
    <s v="Distributed motivating algorithm"/>
    <n v="64300"/>
    <n v="65323"/>
    <x v="1"/>
    <n v="1071"/>
    <s v="US"/>
    <s v="USD"/>
    <n v="1434085200"/>
    <n v="1434603600"/>
    <b v="0"/>
    <b v="0"/>
    <s v="technology/web"/>
    <x v="141"/>
    <n v="60.992530345471522"/>
    <x v="2"/>
    <x v="2"/>
    <x v="139"/>
    <x v="135"/>
  </r>
  <r>
    <n v="142"/>
    <x v="142"/>
    <s v="Expanded solution-oriented benchmark"/>
    <n v="5000"/>
    <n v="11502"/>
    <x v="1"/>
    <n v="117"/>
    <s v="US"/>
    <s v="USD"/>
    <n v="1333688400"/>
    <n v="1337230800"/>
    <b v="0"/>
    <b v="0"/>
    <s v="technology/web"/>
    <x v="142"/>
    <n v="98.307692307692307"/>
    <x v="2"/>
    <x v="2"/>
    <x v="107"/>
    <x v="136"/>
  </r>
  <r>
    <n v="143"/>
    <x v="143"/>
    <s v="Implemented discrete secured line"/>
    <n v="5400"/>
    <n v="7322"/>
    <x v="1"/>
    <n v="70"/>
    <s v="US"/>
    <s v="USD"/>
    <n v="1277701200"/>
    <n v="1279429200"/>
    <b v="0"/>
    <b v="0"/>
    <s v="music/indie rock"/>
    <x v="143"/>
    <n v="104.6"/>
    <x v="1"/>
    <x v="7"/>
    <x v="140"/>
    <x v="137"/>
  </r>
  <r>
    <n v="144"/>
    <x v="144"/>
    <s v="Multi-lateral actuating installation"/>
    <n v="9000"/>
    <n v="11619"/>
    <x v="1"/>
    <n v="135"/>
    <s v="US"/>
    <s v="USD"/>
    <n v="1560747600"/>
    <n v="1561438800"/>
    <b v="0"/>
    <b v="0"/>
    <s v="theater/plays"/>
    <x v="144"/>
    <n v="86.066666666666663"/>
    <x v="3"/>
    <x v="3"/>
    <x v="141"/>
    <x v="138"/>
  </r>
  <r>
    <n v="145"/>
    <x v="145"/>
    <s v="Secured reciprocal array"/>
    <n v="25000"/>
    <n v="59128"/>
    <x v="1"/>
    <n v="768"/>
    <s v="CH"/>
    <s v="CHF"/>
    <n v="1410066000"/>
    <n v="1410498000"/>
    <b v="0"/>
    <b v="0"/>
    <s v="technology/wearables"/>
    <x v="145"/>
    <n v="76.989583333333329"/>
    <x v="2"/>
    <x v="8"/>
    <x v="142"/>
    <x v="139"/>
  </r>
  <r>
    <n v="146"/>
    <x v="146"/>
    <s v="Optional bandwidth-monitored middleware"/>
    <n v="8800"/>
    <n v="1518"/>
    <x v="3"/>
    <n v="51"/>
    <s v="US"/>
    <s v="USD"/>
    <n v="1320732000"/>
    <n v="1322460000"/>
    <b v="0"/>
    <b v="0"/>
    <s v="theater/plays"/>
    <x v="146"/>
    <n v="29.764705882352942"/>
    <x v="3"/>
    <x v="3"/>
    <x v="143"/>
    <x v="140"/>
  </r>
  <r>
    <n v="147"/>
    <x v="147"/>
    <s v="Upgradable upward-trending workforce"/>
    <n v="8300"/>
    <n v="9337"/>
    <x v="1"/>
    <n v="199"/>
    <s v="US"/>
    <s v="USD"/>
    <n v="1465794000"/>
    <n v="1466312400"/>
    <b v="0"/>
    <b v="1"/>
    <s v="theater/plays"/>
    <x v="147"/>
    <n v="46.91959798994975"/>
    <x v="3"/>
    <x v="3"/>
    <x v="144"/>
    <x v="141"/>
  </r>
  <r>
    <n v="148"/>
    <x v="148"/>
    <s v="Upgradable hybrid capability"/>
    <n v="9300"/>
    <n v="11255"/>
    <x v="1"/>
    <n v="107"/>
    <s v="US"/>
    <s v="USD"/>
    <n v="1500958800"/>
    <n v="1501736400"/>
    <b v="0"/>
    <b v="0"/>
    <s v="technology/wearables"/>
    <x v="148"/>
    <n v="105.18691588785046"/>
    <x v="2"/>
    <x v="8"/>
    <x v="145"/>
    <x v="142"/>
  </r>
  <r>
    <n v="149"/>
    <x v="149"/>
    <s v="Managed fresh-thinking flexibility"/>
    <n v="6200"/>
    <n v="13632"/>
    <x v="1"/>
    <n v="195"/>
    <s v="US"/>
    <s v="USD"/>
    <n v="1357020000"/>
    <n v="1361512800"/>
    <b v="0"/>
    <b v="0"/>
    <s v="music/indie rock"/>
    <x v="149"/>
    <n v="69.907692307692301"/>
    <x v="1"/>
    <x v="7"/>
    <x v="146"/>
    <x v="143"/>
  </r>
  <r>
    <n v="150"/>
    <x v="150"/>
    <s v="Networked stable workforce"/>
    <n v="100"/>
    <n v="1"/>
    <x v="0"/>
    <n v="1"/>
    <s v="US"/>
    <s v="USD"/>
    <n v="1544940000"/>
    <n v="1545026400"/>
    <b v="0"/>
    <b v="0"/>
    <s v="music/rock"/>
    <x v="100"/>
    <n v="1"/>
    <x v="1"/>
    <x v="1"/>
    <x v="147"/>
    <x v="144"/>
  </r>
  <r>
    <n v="151"/>
    <x v="151"/>
    <s v="Customizable intermediate extranet"/>
    <n v="137200"/>
    <n v="88037"/>
    <x v="0"/>
    <n v="1467"/>
    <s v="US"/>
    <s v="USD"/>
    <n v="1402290000"/>
    <n v="1406696400"/>
    <b v="0"/>
    <b v="0"/>
    <s v="music/electric music"/>
    <x v="150"/>
    <n v="60.011588275391958"/>
    <x v="1"/>
    <x v="5"/>
    <x v="148"/>
    <x v="145"/>
  </r>
  <r>
    <n v="152"/>
    <x v="152"/>
    <s v="User-centric fault-tolerant task-force"/>
    <n v="41500"/>
    <n v="175573"/>
    <x v="1"/>
    <n v="3376"/>
    <s v="US"/>
    <s v="USD"/>
    <n v="1487311200"/>
    <n v="1487916000"/>
    <b v="0"/>
    <b v="0"/>
    <s v="music/indie rock"/>
    <x v="151"/>
    <n v="52.006220379146917"/>
    <x v="1"/>
    <x v="7"/>
    <x v="149"/>
    <x v="146"/>
  </r>
  <r>
    <n v="153"/>
    <x v="153"/>
    <s v="Multi-tiered radical definition"/>
    <n v="189400"/>
    <n v="176112"/>
    <x v="0"/>
    <n v="5681"/>
    <s v="US"/>
    <s v="USD"/>
    <n v="1350622800"/>
    <n v="1351141200"/>
    <b v="0"/>
    <b v="0"/>
    <s v="theater/plays"/>
    <x v="152"/>
    <n v="31.000176025347649"/>
    <x v="3"/>
    <x v="3"/>
    <x v="150"/>
    <x v="147"/>
  </r>
  <r>
    <n v="154"/>
    <x v="154"/>
    <s v="Devolved foreground benchmark"/>
    <n v="171300"/>
    <n v="100650"/>
    <x v="0"/>
    <n v="1059"/>
    <s v="US"/>
    <s v="USD"/>
    <n v="1463029200"/>
    <n v="1465016400"/>
    <b v="0"/>
    <b v="1"/>
    <s v="music/indie rock"/>
    <x v="153"/>
    <n v="95.042492917847028"/>
    <x v="1"/>
    <x v="7"/>
    <x v="151"/>
    <x v="148"/>
  </r>
  <r>
    <n v="155"/>
    <x v="155"/>
    <s v="Distributed eco-centric methodology"/>
    <n v="139500"/>
    <n v="90706"/>
    <x v="0"/>
    <n v="1194"/>
    <s v="US"/>
    <s v="USD"/>
    <n v="1269493200"/>
    <n v="1270789200"/>
    <b v="0"/>
    <b v="0"/>
    <s v="theater/plays"/>
    <x v="154"/>
    <n v="75.968174204355108"/>
    <x v="3"/>
    <x v="3"/>
    <x v="152"/>
    <x v="149"/>
  </r>
  <r>
    <n v="156"/>
    <x v="156"/>
    <s v="Streamlined encompassing encryption"/>
    <n v="36400"/>
    <n v="26914"/>
    <x v="3"/>
    <n v="379"/>
    <s v="AU"/>
    <s v="AUD"/>
    <n v="1570251600"/>
    <n v="1572325200"/>
    <b v="0"/>
    <b v="0"/>
    <s v="music/rock"/>
    <x v="155"/>
    <n v="71.013192612137203"/>
    <x v="1"/>
    <x v="1"/>
    <x v="153"/>
    <x v="150"/>
  </r>
  <r>
    <n v="157"/>
    <x v="157"/>
    <s v="User-friendly reciprocal initiative"/>
    <n v="4200"/>
    <n v="2212"/>
    <x v="0"/>
    <n v="30"/>
    <s v="AU"/>
    <s v="AUD"/>
    <n v="1388383200"/>
    <n v="1389420000"/>
    <b v="0"/>
    <b v="0"/>
    <s v="photography/photography books"/>
    <x v="156"/>
    <n v="73.733333333333334"/>
    <x v="7"/>
    <x v="14"/>
    <x v="154"/>
    <x v="151"/>
  </r>
  <r>
    <n v="158"/>
    <x v="158"/>
    <s v="Ergonomic fresh-thinking installation"/>
    <n v="2100"/>
    <n v="4640"/>
    <x v="1"/>
    <n v="41"/>
    <s v="US"/>
    <s v="USD"/>
    <n v="1449554400"/>
    <n v="1449640800"/>
    <b v="0"/>
    <b v="0"/>
    <s v="music/rock"/>
    <x v="157"/>
    <n v="113.17073170731707"/>
    <x v="1"/>
    <x v="1"/>
    <x v="155"/>
    <x v="152"/>
  </r>
  <r>
    <n v="159"/>
    <x v="159"/>
    <s v="Robust explicit hardware"/>
    <n v="191200"/>
    <n v="191222"/>
    <x v="1"/>
    <n v="1821"/>
    <s v="US"/>
    <s v="USD"/>
    <n v="1553662800"/>
    <n v="1555218000"/>
    <b v="0"/>
    <b v="1"/>
    <s v="theater/plays"/>
    <x v="158"/>
    <n v="105.00933552992861"/>
    <x v="3"/>
    <x v="3"/>
    <x v="156"/>
    <x v="153"/>
  </r>
  <r>
    <n v="160"/>
    <x v="160"/>
    <s v="Stand-alone actuating support"/>
    <n v="8000"/>
    <n v="12985"/>
    <x v="1"/>
    <n v="164"/>
    <s v="US"/>
    <s v="USD"/>
    <n v="1556341200"/>
    <n v="1557723600"/>
    <b v="0"/>
    <b v="0"/>
    <s v="technology/wearables"/>
    <x v="159"/>
    <n v="79.176829268292678"/>
    <x v="2"/>
    <x v="8"/>
    <x v="157"/>
    <x v="154"/>
  </r>
  <r>
    <n v="161"/>
    <x v="161"/>
    <s v="Cross-platform methodical process improvement"/>
    <n v="5500"/>
    <n v="4300"/>
    <x v="0"/>
    <n v="75"/>
    <s v="US"/>
    <s v="USD"/>
    <n v="1442984400"/>
    <n v="1443502800"/>
    <b v="0"/>
    <b v="1"/>
    <s v="technology/web"/>
    <x v="160"/>
    <n v="57.333333333333336"/>
    <x v="2"/>
    <x v="2"/>
    <x v="158"/>
    <x v="155"/>
  </r>
  <r>
    <n v="162"/>
    <x v="162"/>
    <s v="Extended bottom-line open architecture"/>
    <n v="6100"/>
    <n v="9134"/>
    <x v="1"/>
    <n v="157"/>
    <s v="CH"/>
    <s v="CHF"/>
    <n v="1544248800"/>
    <n v="1546840800"/>
    <b v="0"/>
    <b v="0"/>
    <s v="music/rock"/>
    <x v="161"/>
    <n v="58.178343949044589"/>
    <x v="1"/>
    <x v="1"/>
    <x v="159"/>
    <x v="156"/>
  </r>
  <r>
    <n v="163"/>
    <x v="163"/>
    <s v="Extended reciprocal circuit"/>
    <n v="3500"/>
    <n v="8864"/>
    <x v="1"/>
    <n v="246"/>
    <s v="US"/>
    <s v="USD"/>
    <n v="1508475600"/>
    <n v="1512712800"/>
    <b v="0"/>
    <b v="1"/>
    <s v="photography/photography books"/>
    <x v="162"/>
    <n v="36.032520325203251"/>
    <x v="7"/>
    <x v="14"/>
    <x v="160"/>
    <x v="157"/>
  </r>
  <r>
    <n v="164"/>
    <x v="164"/>
    <s v="Polarized human-resource protocol"/>
    <n v="150500"/>
    <n v="150755"/>
    <x v="1"/>
    <n v="1396"/>
    <s v="US"/>
    <s v="USD"/>
    <n v="1507438800"/>
    <n v="1507525200"/>
    <b v="0"/>
    <b v="0"/>
    <s v="theater/plays"/>
    <x v="163"/>
    <n v="107.99068767908309"/>
    <x v="3"/>
    <x v="3"/>
    <x v="161"/>
    <x v="158"/>
  </r>
  <r>
    <n v="165"/>
    <x v="165"/>
    <s v="Synergized radical product"/>
    <n v="90400"/>
    <n v="110279"/>
    <x v="1"/>
    <n v="2506"/>
    <s v="US"/>
    <s v="USD"/>
    <n v="1501563600"/>
    <n v="1504328400"/>
    <b v="0"/>
    <b v="0"/>
    <s v="technology/web"/>
    <x v="164"/>
    <n v="44.005985634477256"/>
    <x v="2"/>
    <x v="2"/>
    <x v="162"/>
    <x v="159"/>
  </r>
  <r>
    <n v="166"/>
    <x v="166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x v="165"/>
    <n v="55.077868852459019"/>
    <x v="7"/>
    <x v="14"/>
    <x v="163"/>
    <x v="160"/>
  </r>
  <r>
    <n v="167"/>
    <x v="167"/>
    <s v="Robust content-based emulation"/>
    <n v="2600"/>
    <n v="10804"/>
    <x v="1"/>
    <n v="146"/>
    <s v="AU"/>
    <s v="AUD"/>
    <n v="1370840400"/>
    <n v="1371704400"/>
    <b v="0"/>
    <b v="0"/>
    <s v="theater/plays"/>
    <x v="166"/>
    <n v="74"/>
    <x v="3"/>
    <x v="3"/>
    <x v="164"/>
    <x v="161"/>
  </r>
  <r>
    <n v="168"/>
    <x v="168"/>
    <s v="Ergonomic uniform open system"/>
    <n v="128100"/>
    <n v="40107"/>
    <x v="0"/>
    <n v="955"/>
    <s v="DK"/>
    <s v="DKK"/>
    <n v="1550815200"/>
    <n v="1552798800"/>
    <b v="0"/>
    <b v="1"/>
    <s v="music/indie rock"/>
    <x v="167"/>
    <n v="41.996858638743454"/>
    <x v="1"/>
    <x v="7"/>
    <x v="165"/>
    <x v="162"/>
  </r>
  <r>
    <n v="169"/>
    <x v="169"/>
    <s v="Profit-focused modular product"/>
    <n v="23300"/>
    <n v="98811"/>
    <x v="1"/>
    <n v="1267"/>
    <s v="US"/>
    <s v="USD"/>
    <n v="1339909200"/>
    <n v="1342328400"/>
    <b v="0"/>
    <b v="1"/>
    <s v="film &amp; video/shorts"/>
    <x v="168"/>
    <n v="77.988161010260455"/>
    <x v="4"/>
    <x v="12"/>
    <x v="166"/>
    <x v="163"/>
  </r>
  <r>
    <n v="170"/>
    <x v="170"/>
    <s v="Mandatory mobile product"/>
    <n v="188100"/>
    <n v="5528"/>
    <x v="0"/>
    <n v="67"/>
    <s v="US"/>
    <s v="USD"/>
    <n v="1501736400"/>
    <n v="1502341200"/>
    <b v="0"/>
    <b v="0"/>
    <s v="music/indie rock"/>
    <x v="169"/>
    <n v="82.507462686567166"/>
    <x v="1"/>
    <x v="7"/>
    <x v="167"/>
    <x v="164"/>
  </r>
  <r>
    <n v="171"/>
    <x v="171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x v="170"/>
    <n v="104.2"/>
    <x v="5"/>
    <x v="18"/>
    <x v="168"/>
    <x v="165"/>
  </r>
  <r>
    <n v="172"/>
    <x v="172"/>
    <s v="Centralized national firmware"/>
    <n v="800"/>
    <n v="663"/>
    <x v="0"/>
    <n v="26"/>
    <s v="US"/>
    <s v="USD"/>
    <n v="1405746000"/>
    <n v="1407042000"/>
    <b v="0"/>
    <b v="1"/>
    <s v="film &amp; video/documentary"/>
    <x v="171"/>
    <n v="25.5"/>
    <x v="4"/>
    <x v="4"/>
    <x v="169"/>
    <x v="166"/>
  </r>
  <r>
    <n v="173"/>
    <x v="173"/>
    <s v="Cross-group 4thgeneration middleware"/>
    <n v="96700"/>
    <n v="157635"/>
    <x v="1"/>
    <n v="1561"/>
    <s v="US"/>
    <s v="USD"/>
    <n v="1368853200"/>
    <n v="1369371600"/>
    <b v="0"/>
    <b v="0"/>
    <s v="theater/plays"/>
    <x v="172"/>
    <n v="100.98334401024984"/>
    <x v="3"/>
    <x v="3"/>
    <x v="170"/>
    <x v="167"/>
  </r>
  <r>
    <n v="174"/>
    <x v="174"/>
    <s v="Pre-emptive scalable access"/>
    <n v="600"/>
    <n v="5368"/>
    <x v="1"/>
    <n v="48"/>
    <s v="US"/>
    <s v="USD"/>
    <n v="1444021200"/>
    <n v="1444107600"/>
    <b v="0"/>
    <b v="1"/>
    <s v="technology/wearables"/>
    <x v="173"/>
    <n v="111.83333333333333"/>
    <x v="2"/>
    <x v="8"/>
    <x v="171"/>
    <x v="168"/>
  </r>
  <r>
    <n v="175"/>
    <x v="175"/>
    <s v="Sharable intangible migration"/>
    <n v="181200"/>
    <n v="47459"/>
    <x v="0"/>
    <n v="1130"/>
    <s v="US"/>
    <s v="USD"/>
    <n v="1472619600"/>
    <n v="1474261200"/>
    <b v="0"/>
    <b v="0"/>
    <s v="theater/plays"/>
    <x v="174"/>
    <n v="41.999115044247787"/>
    <x v="3"/>
    <x v="3"/>
    <x v="172"/>
    <x v="169"/>
  </r>
  <r>
    <n v="176"/>
    <x v="176"/>
    <s v="Proactive scalable Graphical User Interface"/>
    <n v="115000"/>
    <n v="86060"/>
    <x v="0"/>
    <n v="782"/>
    <s v="US"/>
    <s v="USD"/>
    <n v="1472878800"/>
    <n v="1473656400"/>
    <b v="0"/>
    <b v="0"/>
    <s v="theater/plays"/>
    <x v="175"/>
    <n v="110.05115089514067"/>
    <x v="3"/>
    <x v="3"/>
    <x v="173"/>
    <x v="170"/>
  </r>
  <r>
    <n v="177"/>
    <x v="177"/>
    <s v="Digitized solution-oriented product"/>
    <n v="38800"/>
    <n v="161593"/>
    <x v="1"/>
    <n v="2739"/>
    <s v="US"/>
    <s v="USD"/>
    <n v="1289800800"/>
    <n v="1291960800"/>
    <b v="0"/>
    <b v="0"/>
    <s v="theater/plays"/>
    <x v="176"/>
    <n v="58.997079225994888"/>
    <x v="3"/>
    <x v="3"/>
    <x v="174"/>
    <x v="171"/>
  </r>
  <r>
    <n v="178"/>
    <x v="178"/>
    <s v="Triple-buffered cohesive structure"/>
    <n v="7200"/>
    <n v="6927"/>
    <x v="0"/>
    <n v="210"/>
    <s v="US"/>
    <s v="USD"/>
    <n v="1505970000"/>
    <n v="1506747600"/>
    <b v="0"/>
    <b v="0"/>
    <s v="food/food trucks"/>
    <x v="177"/>
    <n v="32.985714285714288"/>
    <x v="0"/>
    <x v="0"/>
    <x v="175"/>
    <x v="172"/>
  </r>
  <r>
    <n v="179"/>
    <x v="179"/>
    <s v="Realigned human-resource orchestration"/>
    <n v="44500"/>
    <n v="159185"/>
    <x v="1"/>
    <n v="3537"/>
    <s v="CA"/>
    <s v="CAD"/>
    <n v="1363496400"/>
    <n v="1363582800"/>
    <b v="0"/>
    <b v="1"/>
    <s v="theater/plays"/>
    <x v="178"/>
    <n v="45.005654509471306"/>
    <x v="3"/>
    <x v="3"/>
    <x v="176"/>
    <x v="173"/>
  </r>
  <r>
    <n v="180"/>
    <x v="180"/>
    <s v="Optional clear-thinking software"/>
    <n v="56000"/>
    <n v="172736"/>
    <x v="1"/>
    <n v="2107"/>
    <s v="AU"/>
    <s v="AUD"/>
    <n v="1269234000"/>
    <n v="1269666000"/>
    <b v="0"/>
    <b v="0"/>
    <s v="technology/wearables"/>
    <x v="179"/>
    <n v="81.98196487897485"/>
    <x v="2"/>
    <x v="8"/>
    <x v="177"/>
    <x v="174"/>
  </r>
  <r>
    <n v="181"/>
    <x v="181"/>
    <s v="Centralized global approach"/>
    <n v="8600"/>
    <n v="5315"/>
    <x v="0"/>
    <n v="136"/>
    <s v="US"/>
    <s v="USD"/>
    <n v="1507093200"/>
    <n v="1508648400"/>
    <b v="0"/>
    <b v="0"/>
    <s v="technology/web"/>
    <x v="180"/>
    <n v="39.080882352941174"/>
    <x v="2"/>
    <x v="2"/>
    <x v="178"/>
    <x v="175"/>
  </r>
  <r>
    <n v="182"/>
    <x v="182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x v="181"/>
    <n v="58.996383363471971"/>
    <x v="3"/>
    <x v="3"/>
    <x v="179"/>
    <x v="176"/>
  </r>
  <r>
    <n v="183"/>
    <x v="183"/>
    <s v="Pre-emptive bandwidth-monitored instruction set"/>
    <n v="5100"/>
    <n v="3525"/>
    <x v="0"/>
    <n v="86"/>
    <s v="CA"/>
    <s v="CAD"/>
    <n v="1284008400"/>
    <n v="1285131600"/>
    <b v="0"/>
    <b v="0"/>
    <s v="music/rock"/>
    <x v="182"/>
    <n v="40.988372093023258"/>
    <x v="1"/>
    <x v="1"/>
    <x v="180"/>
    <x v="177"/>
  </r>
  <r>
    <n v="184"/>
    <x v="184"/>
    <s v="Adaptive asynchronous emulation"/>
    <n v="3600"/>
    <n v="10550"/>
    <x v="1"/>
    <n v="340"/>
    <s v="US"/>
    <s v="USD"/>
    <n v="1556859600"/>
    <n v="1556946000"/>
    <b v="0"/>
    <b v="0"/>
    <s v="theater/plays"/>
    <x v="183"/>
    <n v="31.029411764705884"/>
    <x v="3"/>
    <x v="3"/>
    <x v="181"/>
    <x v="178"/>
  </r>
  <r>
    <n v="185"/>
    <x v="185"/>
    <s v="Innovative actuating conglomeration"/>
    <n v="1000"/>
    <n v="718"/>
    <x v="0"/>
    <n v="19"/>
    <s v="US"/>
    <s v="USD"/>
    <n v="1526187600"/>
    <n v="1527138000"/>
    <b v="0"/>
    <b v="0"/>
    <s v="film &amp; video/television"/>
    <x v="184"/>
    <n v="37.789473684210527"/>
    <x v="4"/>
    <x v="19"/>
    <x v="182"/>
    <x v="179"/>
  </r>
  <r>
    <n v="186"/>
    <x v="186"/>
    <s v="Grass-roots foreground policy"/>
    <n v="88800"/>
    <n v="28358"/>
    <x v="0"/>
    <n v="886"/>
    <s v="US"/>
    <s v="USD"/>
    <n v="1400821200"/>
    <n v="1402117200"/>
    <b v="0"/>
    <b v="0"/>
    <s v="theater/plays"/>
    <x v="185"/>
    <n v="32.006772009029348"/>
    <x v="3"/>
    <x v="3"/>
    <x v="183"/>
    <x v="180"/>
  </r>
  <r>
    <n v="187"/>
    <x v="187"/>
    <s v="Horizontal transitional paradigm"/>
    <n v="60200"/>
    <n v="138384"/>
    <x v="1"/>
    <n v="1442"/>
    <s v="CA"/>
    <s v="CAD"/>
    <n v="1361599200"/>
    <n v="1364014800"/>
    <b v="0"/>
    <b v="1"/>
    <s v="film &amp; video/shorts"/>
    <x v="186"/>
    <n v="95.966712898751737"/>
    <x v="4"/>
    <x v="12"/>
    <x v="184"/>
    <x v="181"/>
  </r>
  <r>
    <n v="188"/>
    <x v="188"/>
    <s v="Networked didactic info-mediaries"/>
    <n v="8200"/>
    <n v="2625"/>
    <x v="0"/>
    <n v="35"/>
    <s v="IT"/>
    <s v="EUR"/>
    <n v="1417500000"/>
    <n v="1417586400"/>
    <b v="0"/>
    <b v="0"/>
    <s v="theater/plays"/>
    <x v="187"/>
    <n v="75"/>
    <x v="3"/>
    <x v="3"/>
    <x v="185"/>
    <x v="182"/>
  </r>
  <r>
    <n v="189"/>
    <x v="189"/>
    <s v="Switchable contextually-based access"/>
    <n v="191300"/>
    <n v="45004"/>
    <x v="3"/>
    <n v="441"/>
    <s v="US"/>
    <s v="USD"/>
    <n v="1457071200"/>
    <n v="1457071200"/>
    <b v="0"/>
    <b v="0"/>
    <s v="theater/plays"/>
    <x v="188"/>
    <n v="102.0498866213152"/>
    <x v="3"/>
    <x v="3"/>
    <x v="186"/>
    <x v="183"/>
  </r>
  <r>
    <n v="190"/>
    <x v="190"/>
    <s v="Up-sized dynamic throughput"/>
    <n v="3700"/>
    <n v="2538"/>
    <x v="0"/>
    <n v="24"/>
    <s v="US"/>
    <s v="USD"/>
    <n v="1370322000"/>
    <n v="1370408400"/>
    <b v="0"/>
    <b v="1"/>
    <s v="theater/plays"/>
    <x v="189"/>
    <n v="105.75"/>
    <x v="3"/>
    <x v="3"/>
    <x v="187"/>
    <x v="184"/>
  </r>
  <r>
    <n v="191"/>
    <x v="191"/>
    <s v="Mandatory reciprocal superstructure"/>
    <n v="8400"/>
    <n v="3188"/>
    <x v="0"/>
    <n v="86"/>
    <s v="IT"/>
    <s v="EUR"/>
    <n v="1552366800"/>
    <n v="1552626000"/>
    <b v="0"/>
    <b v="0"/>
    <s v="theater/plays"/>
    <x v="190"/>
    <n v="37.069767441860463"/>
    <x v="3"/>
    <x v="3"/>
    <x v="188"/>
    <x v="185"/>
  </r>
  <r>
    <n v="192"/>
    <x v="192"/>
    <s v="Upgradable 4thgeneration productivity"/>
    <n v="42600"/>
    <n v="8517"/>
    <x v="0"/>
    <n v="243"/>
    <s v="US"/>
    <s v="USD"/>
    <n v="1403845200"/>
    <n v="1404190800"/>
    <b v="0"/>
    <b v="0"/>
    <s v="music/rock"/>
    <x v="191"/>
    <n v="35.049382716049379"/>
    <x v="1"/>
    <x v="1"/>
    <x v="189"/>
    <x v="186"/>
  </r>
  <r>
    <n v="193"/>
    <x v="193"/>
    <s v="Progressive discrete hub"/>
    <n v="6600"/>
    <n v="3012"/>
    <x v="0"/>
    <n v="65"/>
    <s v="US"/>
    <s v="USD"/>
    <n v="1523163600"/>
    <n v="1523509200"/>
    <b v="1"/>
    <b v="0"/>
    <s v="music/indie rock"/>
    <x v="192"/>
    <n v="46.338461538461537"/>
    <x v="1"/>
    <x v="7"/>
    <x v="190"/>
    <x v="187"/>
  </r>
  <r>
    <n v="194"/>
    <x v="194"/>
    <s v="Assimilated multi-tasking archive"/>
    <n v="7100"/>
    <n v="8716"/>
    <x v="1"/>
    <n v="126"/>
    <s v="US"/>
    <s v="USD"/>
    <n v="1442206800"/>
    <n v="1443589200"/>
    <b v="0"/>
    <b v="0"/>
    <s v="music/metal"/>
    <x v="193"/>
    <n v="69.174603174603178"/>
    <x v="1"/>
    <x v="16"/>
    <x v="191"/>
    <x v="188"/>
  </r>
  <r>
    <n v="195"/>
    <x v="195"/>
    <s v="Upgradable high-level solution"/>
    <n v="15800"/>
    <n v="57157"/>
    <x v="1"/>
    <n v="524"/>
    <s v="US"/>
    <s v="USD"/>
    <n v="1532840400"/>
    <n v="1533445200"/>
    <b v="0"/>
    <b v="0"/>
    <s v="music/electric music"/>
    <x v="194"/>
    <n v="109.07824427480917"/>
    <x v="1"/>
    <x v="5"/>
    <x v="192"/>
    <x v="189"/>
  </r>
  <r>
    <n v="196"/>
    <x v="196"/>
    <s v="Organic bandwidth-monitored frame"/>
    <n v="8200"/>
    <n v="5178"/>
    <x v="0"/>
    <n v="100"/>
    <s v="DK"/>
    <s v="DKK"/>
    <n v="1472878800"/>
    <n v="1474520400"/>
    <b v="0"/>
    <b v="0"/>
    <s v="technology/wearables"/>
    <x v="195"/>
    <n v="51.78"/>
    <x v="2"/>
    <x v="8"/>
    <x v="173"/>
    <x v="190"/>
  </r>
  <r>
    <n v="197"/>
    <x v="197"/>
    <s v="Business-focused logistical framework"/>
    <n v="54700"/>
    <n v="163118"/>
    <x v="1"/>
    <n v="1989"/>
    <s v="US"/>
    <s v="USD"/>
    <n v="1498194000"/>
    <n v="1499403600"/>
    <b v="0"/>
    <b v="0"/>
    <s v="film &amp; video/drama"/>
    <x v="196"/>
    <n v="82.010055304172951"/>
    <x v="4"/>
    <x v="6"/>
    <x v="193"/>
    <x v="191"/>
  </r>
  <r>
    <n v="198"/>
    <x v="198"/>
    <s v="Universal multi-state capability"/>
    <n v="63200"/>
    <n v="6041"/>
    <x v="0"/>
    <n v="168"/>
    <s v="US"/>
    <s v="USD"/>
    <n v="1281070800"/>
    <n v="1283576400"/>
    <b v="0"/>
    <b v="0"/>
    <s v="music/electric music"/>
    <x v="197"/>
    <n v="35.958333333333336"/>
    <x v="1"/>
    <x v="5"/>
    <x v="194"/>
    <x v="192"/>
  </r>
  <r>
    <n v="199"/>
    <x v="199"/>
    <s v="Digitized reciprocal infrastructure"/>
    <n v="1800"/>
    <n v="968"/>
    <x v="0"/>
    <n v="13"/>
    <s v="US"/>
    <s v="USD"/>
    <n v="1436245200"/>
    <n v="1436590800"/>
    <b v="0"/>
    <b v="0"/>
    <s v="music/rock"/>
    <x v="198"/>
    <n v="74.461538461538467"/>
    <x v="1"/>
    <x v="1"/>
    <x v="195"/>
    <x v="193"/>
  </r>
  <r>
    <n v="200"/>
    <x v="200"/>
    <s v="Reduced dedicated capability"/>
    <n v="100"/>
    <n v="2"/>
    <x v="0"/>
    <n v="1"/>
    <s v="CA"/>
    <s v="CAD"/>
    <n v="1269493200"/>
    <n v="1270443600"/>
    <b v="0"/>
    <b v="0"/>
    <s v="theater/plays"/>
    <x v="50"/>
    <n v="2"/>
    <x v="3"/>
    <x v="3"/>
    <x v="152"/>
    <x v="194"/>
  </r>
  <r>
    <n v="201"/>
    <x v="201"/>
    <s v="Cross-platform bi-directional workforce"/>
    <n v="2100"/>
    <n v="14305"/>
    <x v="1"/>
    <n v="157"/>
    <s v="US"/>
    <s v="USD"/>
    <n v="1406264400"/>
    <n v="1407819600"/>
    <b v="0"/>
    <b v="0"/>
    <s v="technology/web"/>
    <x v="199"/>
    <n v="91.114649681528661"/>
    <x v="2"/>
    <x v="2"/>
    <x v="196"/>
    <x v="195"/>
  </r>
  <r>
    <n v="202"/>
    <x v="202"/>
    <s v="Upgradable scalable methodology"/>
    <n v="8300"/>
    <n v="6543"/>
    <x v="3"/>
    <n v="82"/>
    <s v="US"/>
    <s v="USD"/>
    <n v="1317531600"/>
    <n v="1317877200"/>
    <b v="0"/>
    <b v="0"/>
    <s v="food/food trucks"/>
    <x v="200"/>
    <n v="79.792682926829272"/>
    <x v="0"/>
    <x v="0"/>
    <x v="197"/>
    <x v="196"/>
  </r>
  <r>
    <n v="203"/>
    <x v="203"/>
    <s v="Customer-focused client-server service-desk"/>
    <n v="143900"/>
    <n v="193413"/>
    <x v="1"/>
    <n v="4498"/>
    <s v="AU"/>
    <s v="AUD"/>
    <n v="1484632800"/>
    <n v="1484805600"/>
    <b v="0"/>
    <b v="0"/>
    <s v="theater/plays"/>
    <x v="201"/>
    <n v="42.999777678968428"/>
    <x v="3"/>
    <x v="3"/>
    <x v="198"/>
    <x v="197"/>
  </r>
  <r>
    <n v="204"/>
    <x v="204"/>
    <s v="Mandatory multimedia leverage"/>
    <n v="75000"/>
    <n v="2529"/>
    <x v="0"/>
    <n v="40"/>
    <s v="US"/>
    <s v="USD"/>
    <n v="1301806800"/>
    <n v="1302670800"/>
    <b v="0"/>
    <b v="0"/>
    <s v="music/jazz"/>
    <x v="202"/>
    <n v="63.225000000000001"/>
    <x v="1"/>
    <x v="17"/>
    <x v="199"/>
    <x v="198"/>
  </r>
  <r>
    <n v="205"/>
    <x v="205"/>
    <s v="Focused analyzing circuit"/>
    <n v="1300"/>
    <n v="5614"/>
    <x v="1"/>
    <n v="80"/>
    <s v="US"/>
    <s v="USD"/>
    <n v="1539752400"/>
    <n v="1540789200"/>
    <b v="1"/>
    <b v="0"/>
    <s v="theater/plays"/>
    <x v="203"/>
    <n v="70.174999999999997"/>
    <x v="3"/>
    <x v="3"/>
    <x v="200"/>
    <x v="199"/>
  </r>
  <r>
    <n v="206"/>
    <x v="206"/>
    <s v="Fundamental grid-enabled strategy"/>
    <n v="9000"/>
    <n v="3496"/>
    <x v="3"/>
    <n v="57"/>
    <s v="US"/>
    <s v="USD"/>
    <n v="1267250400"/>
    <n v="1268028000"/>
    <b v="0"/>
    <b v="0"/>
    <s v="publishing/fiction"/>
    <x v="204"/>
    <n v="61.333333333333336"/>
    <x v="5"/>
    <x v="13"/>
    <x v="201"/>
    <x v="200"/>
  </r>
  <r>
    <n v="207"/>
    <x v="207"/>
    <s v="Digitized 5thgeneration knowledgebase"/>
    <n v="1000"/>
    <n v="4257"/>
    <x v="1"/>
    <n v="43"/>
    <s v="US"/>
    <s v="USD"/>
    <n v="1535432400"/>
    <n v="1537160400"/>
    <b v="0"/>
    <b v="1"/>
    <s v="music/rock"/>
    <x v="205"/>
    <n v="99"/>
    <x v="1"/>
    <x v="1"/>
    <x v="202"/>
    <x v="201"/>
  </r>
  <r>
    <n v="208"/>
    <x v="208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x v="206"/>
    <n v="96.984900146127615"/>
    <x v="4"/>
    <x v="4"/>
    <x v="203"/>
    <x v="202"/>
  </r>
  <r>
    <n v="209"/>
    <x v="209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x v="207"/>
    <n v="51.004950495049506"/>
    <x v="4"/>
    <x v="4"/>
    <x v="204"/>
    <x v="203"/>
  </r>
  <r>
    <n v="210"/>
    <x v="210"/>
    <s v="Synergistic tertiary time-frame"/>
    <n v="9400"/>
    <n v="6338"/>
    <x v="0"/>
    <n v="226"/>
    <s v="DK"/>
    <s v="DKK"/>
    <n v="1488520800"/>
    <n v="1490850000"/>
    <b v="0"/>
    <b v="0"/>
    <s v="film &amp; video/science fiction"/>
    <x v="208"/>
    <n v="28.044247787610619"/>
    <x v="4"/>
    <x v="22"/>
    <x v="205"/>
    <x v="204"/>
  </r>
  <r>
    <n v="211"/>
    <x v="211"/>
    <s v="Customer-focused impactful benchmark"/>
    <n v="104400"/>
    <n v="99100"/>
    <x v="0"/>
    <n v="1625"/>
    <s v="US"/>
    <s v="USD"/>
    <n v="1377579600"/>
    <n v="1379653200"/>
    <b v="0"/>
    <b v="0"/>
    <s v="theater/plays"/>
    <x v="209"/>
    <n v="60.984615384615381"/>
    <x v="3"/>
    <x v="3"/>
    <x v="206"/>
    <x v="205"/>
  </r>
  <r>
    <n v="212"/>
    <x v="212"/>
    <s v="Profound next generation infrastructure"/>
    <n v="8100"/>
    <n v="12300"/>
    <x v="1"/>
    <n v="168"/>
    <s v="US"/>
    <s v="USD"/>
    <n v="1576389600"/>
    <n v="1580364000"/>
    <b v="0"/>
    <b v="0"/>
    <s v="theater/plays"/>
    <x v="210"/>
    <n v="73.214285714285708"/>
    <x v="3"/>
    <x v="3"/>
    <x v="207"/>
    <x v="206"/>
  </r>
  <r>
    <n v="213"/>
    <x v="213"/>
    <s v="Face-to-face encompassing info-mediaries"/>
    <n v="87900"/>
    <n v="171549"/>
    <x v="1"/>
    <n v="4289"/>
    <s v="US"/>
    <s v="USD"/>
    <n v="1289019600"/>
    <n v="1289714400"/>
    <b v="0"/>
    <b v="1"/>
    <s v="music/indie rock"/>
    <x v="211"/>
    <n v="39.997435299603637"/>
    <x v="1"/>
    <x v="7"/>
    <x v="208"/>
    <x v="207"/>
  </r>
  <r>
    <n v="214"/>
    <x v="214"/>
    <s v="Open-source fresh-thinking policy"/>
    <n v="1400"/>
    <n v="14324"/>
    <x v="1"/>
    <n v="165"/>
    <s v="US"/>
    <s v="USD"/>
    <n v="1282194000"/>
    <n v="1282712400"/>
    <b v="0"/>
    <b v="0"/>
    <s v="music/rock"/>
    <x v="212"/>
    <n v="86.812121212121212"/>
    <x v="1"/>
    <x v="1"/>
    <x v="209"/>
    <x v="208"/>
  </r>
  <r>
    <n v="215"/>
    <x v="215"/>
    <s v="Extended 24/7 implementation"/>
    <n v="156800"/>
    <n v="6024"/>
    <x v="0"/>
    <n v="143"/>
    <s v="US"/>
    <s v="USD"/>
    <n v="1550037600"/>
    <n v="1550210400"/>
    <b v="0"/>
    <b v="0"/>
    <s v="theater/plays"/>
    <x v="213"/>
    <n v="42.125874125874127"/>
    <x v="3"/>
    <x v="3"/>
    <x v="210"/>
    <x v="209"/>
  </r>
  <r>
    <n v="216"/>
    <x v="216"/>
    <s v="Organic dynamic algorithm"/>
    <n v="121700"/>
    <n v="188721"/>
    <x v="1"/>
    <n v="1815"/>
    <s v="US"/>
    <s v="USD"/>
    <n v="1321941600"/>
    <n v="1322114400"/>
    <b v="0"/>
    <b v="0"/>
    <s v="theater/plays"/>
    <x v="214"/>
    <n v="103.97851239669421"/>
    <x v="3"/>
    <x v="3"/>
    <x v="211"/>
    <x v="210"/>
  </r>
  <r>
    <n v="217"/>
    <x v="217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x v="215"/>
    <n v="62.003211991434689"/>
    <x v="4"/>
    <x v="22"/>
    <x v="212"/>
    <x v="211"/>
  </r>
  <r>
    <n v="218"/>
    <x v="218"/>
    <s v="Adaptive logistical initiative"/>
    <n v="5700"/>
    <n v="12309"/>
    <x v="1"/>
    <n v="397"/>
    <s v="GB"/>
    <s v="GBP"/>
    <n v="1320991200"/>
    <n v="1323928800"/>
    <b v="0"/>
    <b v="1"/>
    <s v="film &amp; video/shorts"/>
    <x v="216"/>
    <n v="31.005037783375315"/>
    <x v="4"/>
    <x v="12"/>
    <x v="213"/>
    <x v="212"/>
  </r>
  <r>
    <n v="219"/>
    <x v="219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x v="217"/>
    <n v="89.991552956465242"/>
    <x v="4"/>
    <x v="10"/>
    <x v="214"/>
    <x v="213"/>
  </r>
  <r>
    <n v="220"/>
    <x v="220"/>
    <s v="Focused composite approach"/>
    <n v="7900"/>
    <n v="667"/>
    <x v="0"/>
    <n v="17"/>
    <s v="US"/>
    <s v="USD"/>
    <n v="1309496400"/>
    <n v="1311051600"/>
    <b v="1"/>
    <b v="0"/>
    <s v="theater/plays"/>
    <x v="218"/>
    <n v="39.235294117647058"/>
    <x v="3"/>
    <x v="3"/>
    <x v="215"/>
    <x v="214"/>
  </r>
  <r>
    <n v="221"/>
    <x v="221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x v="219"/>
    <n v="54.993116108306566"/>
    <x v="0"/>
    <x v="0"/>
    <x v="216"/>
    <x v="215"/>
  </r>
  <r>
    <n v="222"/>
    <x v="222"/>
    <s v="Cross-group cohesive circuit"/>
    <n v="4800"/>
    <n v="6623"/>
    <x v="1"/>
    <n v="138"/>
    <s v="US"/>
    <s v="USD"/>
    <n v="1412226000"/>
    <n v="1412312400"/>
    <b v="0"/>
    <b v="0"/>
    <s v="photography/photography books"/>
    <x v="220"/>
    <n v="47.992753623188406"/>
    <x v="7"/>
    <x v="14"/>
    <x v="217"/>
    <x v="216"/>
  </r>
  <r>
    <n v="223"/>
    <x v="223"/>
    <s v="Synergistic explicit capability"/>
    <n v="87300"/>
    <n v="81897"/>
    <x v="0"/>
    <n v="931"/>
    <s v="US"/>
    <s v="USD"/>
    <n v="1458104400"/>
    <n v="1459314000"/>
    <b v="0"/>
    <b v="0"/>
    <s v="theater/plays"/>
    <x v="221"/>
    <n v="87.966702470461868"/>
    <x v="3"/>
    <x v="3"/>
    <x v="218"/>
    <x v="217"/>
  </r>
  <r>
    <n v="224"/>
    <x v="224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x v="222"/>
    <n v="51.999165275459099"/>
    <x v="4"/>
    <x v="22"/>
    <x v="219"/>
    <x v="218"/>
  </r>
  <r>
    <n v="225"/>
    <x v="225"/>
    <s v="Enterprise-wide reciprocal success"/>
    <n v="67800"/>
    <n v="176398"/>
    <x v="1"/>
    <n v="5880"/>
    <s v="US"/>
    <s v="USD"/>
    <n v="1399093200"/>
    <n v="1399093200"/>
    <b v="1"/>
    <b v="0"/>
    <s v="music/rock"/>
    <x v="223"/>
    <n v="29.999659863945578"/>
    <x v="1"/>
    <x v="1"/>
    <x v="220"/>
    <x v="219"/>
  </r>
  <r>
    <n v="226"/>
    <x v="102"/>
    <s v="Progressive neutral middleware"/>
    <n v="3000"/>
    <n v="10999"/>
    <x v="1"/>
    <n v="112"/>
    <s v="US"/>
    <s v="USD"/>
    <n v="1270702800"/>
    <n v="1273899600"/>
    <b v="0"/>
    <b v="0"/>
    <s v="photography/photography books"/>
    <x v="224"/>
    <n v="98.205357142857139"/>
    <x v="7"/>
    <x v="14"/>
    <x v="221"/>
    <x v="122"/>
  </r>
  <r>
    <n v="227"/>
    <x v="226"/>
    <s v="Intuitive exuding process improvement"/>
    <n v="60900"/>
    <n v="102751"/>
    <x v="1"/>
    <n v="943"/>
    <s v="US"/>
    <s v="USD"/>
    <n v="1431666000"/>
    <n v="1432184400"/>
    <b v="0"/>
    <b v="0"/>
    <s v="games/mobile games"/>
    <x v="225"/>
    <n v="108.96182396606575"/>
    <x v="6"/>
    <x v="20"/>
    <x v="222"/>
    <x v="220"/>
  </r>
  <r>
    <n v="228"/>
    <x v="227"/>
    <s v="Exclusive real-time protocol"/>
    <n v="137900"/>
    <n v="165352"/>
    <x v="1"/>
    <n v="2468"/>
    <s v="US"/>
    <s v="USD"/>
    <n v="1472619600"/>
    <n v="1474779600"/>
    <b v="0"/>
    <b v="0"/>
    <s v="film &amp; video/animation"/>
    <x v="226"/>
    <n v="66.998379254457049"/>
    <x v="4"/>
    <x v="10"/>
    <x v="172"/>
    <x v="221"/>
  </r>
  <r>
    <n v="229"/>
    <x v="228"/>
    <s v="Extended encompassing application"/>
    <n v="85600"/>
    <n v="165798"/>
    <x v="1"/>
    <n v="2551"/>
    <s v="US"/>
    <s v="USD"/>
    <n v="1496293200"/>
    <n v="1500440400"/>
    <b v="0"/>
    <b v="1"/>
    <s v="games/mobile games"/>
    <x v="227"/>
    <n v="64.99333594668758"/>
    <x v="6"/>
    <x v="20"/>
    <x v="223"/>
    <x v="222"/>
  </r>
  <r>
    <n v="230"/>
    <x v="229"/>
    <s v="Progressive value-added ability"/>
    <n v="2400"/>
    <n v="10084"/>
    <x v="1"/>
    <n v="101"/>
    <s v="US"/>
    <s v="USD"/>
    <n v="1575612000"/>
    <n v="1575612000"/>
    <b v="0"/>
    <b v="0"/>
    <s v="games/video games"/>
    <x v="228"/>
    <n v="99.841584158415841"/>
    <x v="6"/>
    <x v="11"/>
    <x v="224"/>
    <x v="223"/>
  </r>
  <r>
    <n v="231"/>
    <x v="230"/>
    <s v="Cross-platform uniform hardware"/>
    <n v="7200"/>
    <n v="5523"/>
    <x v="3"/>
    <n v="67"/>
    <s v="US"/>
    <s v="USD"/>
    <n v="1369112400"/>
    <n v="1374123600"/>
    <b v="0"/>
    <b v="0"/>
    <s v="theater/plays"/>
    <x v="229"/>
    <n v="82.432835820895519"/>
    <x v="3"/>
    <x v="3"/>
    <x v="225"/>
    <x v="224"/>
  </r>
  <r>
    <n v="232"/>
    <x v="231"/>
    <s v="Progressive secondary portal"/>
    <n v="3400"/>
    <n v="5823"/>
    <x v="1"/>
    <n v="92"/>
    <s v="US"/>
    <s v="USD"/>
    <n v="1469422800"/>
    <n v="1469509200"/>
    <b v="0"/>
    <b v="0"/>
    <s v="theater/plays"/>
    <x v="230"/>
    <n v="63.293478260869563"/>
    <x v="3"/>
    <x v="3"/>
    <x v="226"/>
    <x v="225"/>
  </r>
  <r>
    <n v="233"/>
    <x v="232"/>
    <s v="Multi-lateral national adapter"/>
    <n v="3800"/>
    <n v="6000"/>
    <x v="1"/>
    <n v="62"/>
    <s v="US"/>
    <s v="USD"/>
    <n v="1307854800"/>
    <n v="1309237200"/>
    <b v="0"/>
    <b v="0"/>
    <s v="film &amp; video/animation"/>
    <x v="231"/>
    <n v="96.774193548387103"/>
    <x v="4"/>
    <x v="10"/>
    <x v="227"/>
    <x v="226"/>
  </r>
  <r>
    <n v="234"/>
    <x v="233"/>
    <s v="Enterprise-wide motivating matrices"/>
    <n v="7500"/>
    <n v="8181"/>
    <x v="1"/>
    <n v="149"/>
    <s v="IT"/>
    <s v="EUR"/>
    <n v="1503378000"/>
    <n v="1503982800"/>
    <b v="0"/>
    <b v="1"/>
    <s v="games/video games"/>
    <x v="232"/>
    <n v="54.906040268456373"/>
    <x v="6"/>
    <x v="11"/>
    <x v="228"/>
    <x v="227"/>
  </r>
  <r>
    <n v="235"/>
    <x v="234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x v="233"/>
    <n v="39.010869565217391"/>
    <x v="4"/>
    <x v="10"/>
    <x v="229"/>
    <x v="228"/>
  </r>
  <r>
    <n v="236"/>
    <x v="235"/>
    <s v="Object-based directional function"/>
    <n v="39500"/>
    <n v="4323"/>
    <x v="0"/>
    <n v="57"/>
    <s v="AU"/>
    <s v="AUD"/>
    <n v="1561438800"/>
    <n v="1562043600"/>
    <b v="0"/>
    <b v="1"/>
    <s v="music/rock"/>
    <x v="234"/>
    <n v="75.84210526315789"/>
    <x v="1"/>
    <x v="1"/>
    <x v="230"/>
    <x v="229"/>
  </r>
  <r>
    <n v="237"/>
    <x v="236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x v="235"/>
    <n v="45.051671732522799"/>
    <x v="4"/>
    <x v="10"/>
    <x v="231"/>
    <x v="230"/>
  </r>
  <r>
    <n v="238"/>
    <x v="237"/>
    <s v="Distributed systemic adapter"/>
    <n v="2400"/>
    <n v="10138"/>
    <x v="1"/>
    <n v="97"/>
    <s v="DK"/>
    <s v="DKK"/>
    <n v="1513231200"/>
    <n v="1515391200"/>
    <b v="0"/>
    <b v="1"/>
    <s v="theater/plays"/>
    <x v="236"/>
    <n v="104.51546391752578"/>
    <x v="3"/>
    <x v="3"/>
    <x v="232"/>
    <x v="231"/>
  </r>
  <r>
    <n v="239"/>
    <x v="238"/>
    <s v="Networked web-enabled instruction set"/>
    <n v="3200"/>
    <n v="3127"/>
    <x v="0"/>
    <n v="41"/>
    <s v="US"/>
    <s v="USD"/>
    <n v="1440824400"/>
    <n v="1441170000"/>
    <b v="0"/>
    <b v="0"/>
    <s v="technology/wearables"/>
    <x v="237"/>
    <n v="76.268292682926827"/>
    <x v="2"/>
    <x v="8"/>
    <x v="233"/>
    <x v="232"/>
  </r>
  <r>
    <n v="240"/>
    <x v="239"/>
    <s v="Vision-oriented dynamic service-desk"/>
    <n v="29400"/>
    <n v="123124"/>
    <x v="1"/>
    <n v="1784"/>
    <s v="US"/>
    <s v="USD"/>
    <n v="1281070800"/>
    <n v="1281157200"/>
    <b v="0"/>
    <b v="0"/>
    <s v="theater/plays"/>
    <x v="238"/>
    <n v="69.015695067264573"/>
    <x v="3"/>
    <x v="3"/>
    <x v="194"/>
    <x v="233"/>
  </r>
  <r>
    <n v="241"/>
    <x v="240"/>
    <s v="Vision-oriented actuating open system"/>
    <n v="168500"/>
    <n v="171729"/>
    <x v="1"/>
    <n v="1684"/>
    <s v="AU"/>
    <s v="AUD"/>
    <n v="1397365200"/>
    <n v="1398229200"/>
    <b v="0"/>
    <b v="1"/>
    <s v="publishing/nonfiction"/>
    <x v="239"/>
    <n v="101.97684085510689"/>
    <x v="5"/>
    <x v="9"/>
    <x v="234"/>
    <x v="234"/>
  </r>
  <r>
    <n v="242"/>
    <x v="241"/>
    <s v="Sharable scalable core"/>
    <n v="8400"/>
    <n v="10729"/>
    <x v="1"/>
    <n v="250"/>
    <s v="US"/>
    <s v="USD"/>
    <n v="1494392400"/>
    <n v="1495256400"/>
    <b v="0"/>
    <b v="1"/>
    <s v="music/rock"/>
    <x v="240"/>
    <n v="42.915999999999997"/>
    <x v="1"/>
    <x v="1"/>
    <x v="235"/>
    <x v="235"/>
  </r>
  <r>
    <n v="243"/>
    <x v="242"/>
    <s v="Customer-focused attitude-oriented function"/>
    <n v="2300"/>
    <n v="10240"/>
    <x v="1"/>
    <n v="238"/>
    <s v="US"/>
    <s v="USD"/>
    <n v="1520143200"/>
    <n v="1520402400"/>
    <b v="0"/>
    <b v="0"/>
    <s v="theater/plays"/>
    <x v="241"/>
    <n v="43.025210084033617"/>
    <x v="3"/>
    <x v="3"/>
    <x v="236"/>
    <x v="236"/>
  </r>
  <r>
    <n v="244"/>
    <x v="243"/>
    <s v="Reverse-engineered system-worthy extranet"/>
    <n v="700"/>
    <n v="3988"/>
    <x v="1"/>
    <n v="53"/>
    <s v="US"/>
    <s v="USD"/>
    <n v="1405314000"/>
    <n v="1409806800"/>
    <b v="0"/>
    <b v="0"/>
    <s v="theater/plays"/>
    <x v="242"/>
    <n v="75.245283018867923"/>
    <x v="3"/>
    <x v="3"/>
    <x v="237"/>
    <x v="237"/>
  </r>
  <r>
    <n v="245"/>
    <x v="244"/>
    <s v="Re-engineered systematic monitoring"/>
    <n v="2900"/>
    <n v="14771"/>
    <x v="1"/>
    <n v="214"/>
    <s v="US"/>
    <s v="USD"/>
    <n v="1396846800"/>
    <n v="1396933200"/>
    <b v="0"/>
    <b v="0"/>
    <s v="theater/plays"/>
    <x v="243"/>
    <n v="69.023364485981304"/>
    <x v="3"/>
    <x v="3"/>
    <x v="238"/>
    <x v="238"/>
  </r>
  <r>
    <n v="246"/>
    <x v="245"/>
    <s v="Seamless value-added standardization"/>
    <n v="4500"/>
    <n v="14649"/>
    <x v="1"/>
    <n v="222"/>
    <s v="US"/>
    <s v="USD"/>
    <n v="1375678800"/>
    <n v="1376024400"/>
    <b v="0"/>
    <b v="0"/>
    <s v="technology/web"/>
    <x v="244"/>
    <n v="65.986486486486484"/>
    <x v="2"/>
    <x v="2"/>
    <x v="239"/>
    <x v="239"/>
  </r>
  <r>
    <n v="247"/>
    <x v="246"/>
    <s v="Triple-buffered fresh-thinking frame"/>
    <n v="19800"/>
    <n v="184658"/>
    <x v="1"/>
    <n v="1884"/>
    <s v="US"/>
    <s v="USD"/>
    <n v="1482386400"/>
    <n v="1483682400"/>
    <b v="0"/>
    <b v="1"/>
    <s v="publishing/fiction"/>
    <x v="245"/>
    <n v="98.013800424628457"/>
    <x v="5"/>
    <x v="13"/>
    <x v="240"/>
    <x v="240"/>
  </r>
  <r>
    <n v="248"/>
    <x v="247"/>
    <s v="Streamlined holistic knowledgebase"/>
    <n v="6200"/>
    <n v="13103"/>
    <x v="1"/>
    <n v="218"/>
    <s v="AU"/>
    <s v="AUD"/>
    <n v="1420005600"/>
    <n v="1420437600"/>
    <b v="0"/>
    <b v="0"/>
    <s v="games/mobile games"/>
    <x v="246"/>
    <n v="60.105504587155963"/>
    <x v="6"/>
    <x v="20"/>
    <x v="241"/>
    <x v="241"/>
  </r>
  <r>
    <n v="249"/>
    <x v="248"/>
    <s v="Up-sized intermediate website"/>
    <n v="61500"/>
    <n v="168095"/>
    <x v="1"/>
    <n v="6465"/>
    <s v="US"/>
    <s v="USD"/>
    <n v="1420178400"/>
    <n v="1420783200"/>
    <b v="0"/>
    <b v="0"/>
    <s v="publishing/translations"/>
    <x v="247"/>
    <n v="26.000773395204948"/>
    <x v="5"/>
    <x v="18"/>
    <x v="242"/>
    <x v="242"/>
  </r>
  <r>
    <n v="250"/>
    <x v="249"/>
    <s v="Future-proofed directional synergy"/>
    <n v="100"/>
    <n v="3"/>
    <x v="0"/>
    <n v="1"/>
    <s v="US"/>
    <s v="USD"/>
    <n v="1264399200"/>
    <n v="1267423200"/>
    <b v="0"/>
    <b v="0"/>
    <s v="music/rock"/>
    <x v="248"/>
    <n v="3"/>
    <x v="1"/>
    <x v="1"/>
    <x v="67"/>
    <x v="243"/>
  </r>
  <r>
    <n v="251"/>
    <x v="250"/>
    <s v="Enhanced user-facing function"/>
    <n v="7100"/>
    <n v="3840"/>
    <x v="0"/>
    <n v="101"/>
    <s v="US"/>
    <s v="USD"/>
    <n v="1355032800"/>
    <n v="1355205600"/>
    <b v="0"/>
    <b v="0"/>
    <s v="theater/plays"/>
    <x v="249"/>
    <n v="38.019801980198018"/>
    <x v="3"/>
    <x v="3"/>
    <x v="243"/>
    <x v="244"/>
  </r>
  <r>
    <n v="252"/>
    <x v="251"/>
    <s v="Operative bandwidth-monitored interface"/>
    <n v="1000"/>
    <n v="6263"/>
    <x v="1"/>
    <n v="59"/>
    <s v="US"/>
    <s v="USD"/>
    <n v="1382677200"/>
    <n v="1383109200"/>
    <b v="0"/>
    <b v="0"/>
    <s v="theater/plays"/>
    <x v="250"/>
    <n v="106.15254237288136"/>
    <x v="3"/>
    <x v="3"/>
    <x v="244"/>
    <x v="245"/>
  </r>
  <r>
    <n v="253"/>
    <x v="252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x v="251"/>
    <n v="81.019475655430711"/>
    <x v="4"/>
    <x v="6"/>
    <x v="245"/>
    <x v="246"/>
  </r>
  <r>
    <n v="254"/>
    <x v="253"/>
    <s v="De-engineered static Local Area Network"/>
    <n v="4600"/>
    <n v="8505"/>
    <x v="1"/>
    <n v="88"/>
    <s v="US"/>
    <s v="USD"/>
    <n v="1487656800"/>
    <n v="1487829600"/>
    <b v="0"/>
    <b v="0"/>
    <s v="publishing/nonfiction"/>
    <x v="252"/>
    <n v="96.647727272727266"/>
    <x v="5"/>
    <x v="9"/>
    <x v="246"/>
    <x v="247"/>
  </r>
  <r>
    <n v="255"/>
    <x v="254"/>
    <s v="Upgradable grid-enabled superstructure"/>
    <n v="80500"/>
    <n v="96735"/>
    <x v="1"/>
    <n v="1697"/>
    <s v="US"/>
    <s v="USD"/>
    <n v="1297836000"/>
    <n v="1298268000"/>
    <b v="0"/>
    <b v="1"/>
    <s v="music/rock"/>
    <x v="253"/>
    <n v="57.003535651149086"/>
    <x v="1"/>
    <x v="1"/>
    <x v="247"/>
    <x v="248"/>
  </r>
  <r>
    <n v="256"/>
    <x v="255"/>
    <s v="Optimized actuating toolset"/>
    <n v="4100"/>
    <n v="959"/>
    <x v="0"/>
    <n v="15"/>
    <s v="GB"/>
    <s v="GBP"/>
    <n v="1453615200"/>
    <n v="1456812000"/>
    <b v="0"/>
    <b v="0"/>
    <s v="music/rock"/>
    <x v="254"/>
    <n v="63.93333333333333"/>
    <x v="1"/>
    <x v="1"/>
    <x v="248"/>
    <x v="249"/>
  </r>
  <r>
    <n v="257"/>
    <x v="256"/>
    <s v="Decentralized exuding strategy"/>
    <n v="5700"/>
    <n v="8322"/>
    <x v="1"/>
    <n v="92"/>
    <s v="US"/>
    <s v="USD"/>
    <n v="1362463200"/>
    <n v="1363669200"/>
    <b v="0"/>
    <b v="0"/>
    <s v="theater/plays"/>
    <x v="255"/>
    <n v="90.456521739130437"/>
    <x v="3"/>
    <x v="3"/>
    <x v="249"/>
    <x v="250"/>
  </r>
  <r>
    <n v="258"/>
    <x v="257"/>
    <s v="Assimilated coherent hardware"/>
    <n v="5000"/>
    <n v="13424"/>
    <x v="1"/>
    <n v="186"/>
    <s v="US"/>
    <s v="USD"/>
    <n v="1481176800"/>
    <n v="1482904800"/>
    <b v="0"/>
    <b v="1"/>
    <s v="theater/plays"/>
    <x v="256"/>
    <n v="72.172043010752688"/>
    <x v="3"/>
    <x v="3"/>
    <x v="250"/>
    <x v="251"/>
  </r>
  <r>
    <n v="259"/>
    <x v="258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x v="257"/>
    <n v="77.934782608695656"/>
    <x v="7"/>
    <x v="14"/>
    <x v="251"/>
    <x v="252"/>
  </r>
  <r>
    <n v="260"/>
    <x v="259"/>
    <s v="Centralized modular initiative"/>
    <n v="6300"/>
    <n v="9935"/>
    <x v="1"/>
    <n v="261"/>
    <s v="US"/>
    <s v="USD"/>
    <n v="1348808400"/>
    <n v="1349845200"/>
    <b v="0"/>
    <b v="0"/>
    <s v="music/rock"/>
    <x v="258"/>
    <n v="38.065134099616856"/>
    <x v="1"/>
    <x v="1"/>
    <x v="136"/>
    <x v="253"/>
  </r>
  <r>
    <n v="261"/>
    <x v="260"/>
    <s v="Reverse-engineered cohesive migration"/>
    <n v="84300"/>
    <n v="26303"/>
    <x v="0"/>
    <n v="454"/>
    <s v="US"/>
    <s v="USD"/>
    <n v="1282712400"/>
    <n v="1283058000"/>
    <b v="0"/>
    <b v="1"/>
    <s v="music/rock"/>
    <x v="259"/>
    <n v="57.936123348017624"/>
    <x v="1"/>
    <x v="1"/>
    <x v="252"/>
    <x v="254"/>
  </r>
  <r>
    <n v="262"/>
    <x v="261"/>
    <s v="Compatible multimedia hub"/>
    <n v="1700"/>
    <n v="5328"/>
    <x v="1"/>
    <n v="107"/>
    <s v="US"/>
    <s v="USD"/>
    <n v="1301979600"/>
    <n v="1304226000"/>
    <b v="0"/>
    <b v="1"/>
    <s v="music/indie rock"/>
    <x v="260"/>
    <n v="49.794392523364486"/>
    <x v="1"/>
    <x v="7"/>
    <x v="253"/>
    <x v="255"/>
  </r>
  <r>
    <n v="263"/>
    <x v="262"/>
    <s v="Organic eco-centric success"/>
    <n v="2900"/>
    <n v="10756"/>
    <x v="1"/>
    <n v="199"/>
    <s v="US"/>
    <s v="USD"/>
    <n v="1263016800"/>
    <n v="1263016800"/>
    <b v="0"/>
    <b v="0"/>
    <s v="photography/photography books"/>
    <x v="261"/>
    <n v="54.050251256281406"/>
    <x v="7"/>
    <x v="14"/>
    <x v="254"/>
    <x v="256"/>
  </r>
  <r>
    <n v="264"/>
    <x v="263"/>
    <s v="Virtual reciprocal policy"/>
    <n v="45600"/>
    <n v="165375"/>
    <x v="1"/>
    <n v="5512"/>
    <s v="US"/>
    <s v="USD"/>
    <n v="1360648800"/>
    <n v="1362031200"/>
    <b v="0"/>
    <b v="0"/>
    <s v="theater/plays"/>
    <x v="262"/>
    <n v="30.002721335268504"/>
    <x v="3"/>
    <x v="3"/>
    <x v="255"/>
    <x v="257"/>
  </r>
  <r>
    <n v="265"/>
    <x v="264"/>
    <s v="Persevering interactive emulation"/>
    <n v="4900"/>
    <n v="6031"/>
    <x v="1"/>
    <n v="86"/>
    <s v="US"/>
    <s v="USD"/>
    <n v="1451800800"/>
    <n v="1455602400"/>
    <b v="0"/>
    <b v="0"/>
    <s v="theater/plays"/>
    <x v="263"/>
    <n v="70.127906976744185"/>
    <x v="3"/>
    <x v="3"/>
    <x v="256"/>
    <x v="258"/>
  </r>
  <r>
    <n v="266"/>
    <x v="265"/>
    <s v="Proactive responsive emulation"/>
    <n v="111900"/>
    <n v="85902"/>
    <x v="0"/>
    <n v="3182"/>
    <s v="IT"/>
    <s v="EUR"/>
    <n v="1415340000"/>
    <n v="1418191200"/>
    <b v="0"/>
    <b v="1"/>
    <s v="music/jazz"/>
    <x v="264"/>
    <n v="26.996228786926462"/>
    <x v="1"/>
    <x v="17"/>
    <x v="257"/>
    <x v="259"/>
  </r>
  <r>
    <n v="267"/>
    <x v="266"/>
    <s v="Extended eco-centric function"/>
    <n v="61600"/>
    <n v="143910"/>
    <x v="1"/>
    <n v="2768"/>
    <s v="AU"/>
    <s v="AUD"/>
    <n v="1351054800"/>
    <n v="1352440800"/>
    <b v="0"/>
    <b v="0"/>
    <s v="theater/plays"/>
    <x v="265"/>
    <n v="51.990606936416185"/>
    <x v="3"/>
    <x v="3"/>
    <x v="258"/>
    <x v="260"/>
  </r>
  <r>
    <n v="268"/>
    <x v="267"/>
    <s v="Networked optimal productivity"/>
    <n v="1500"/>
    <n v="2708"/>
    <x v="1"/>
    <n v="48"/>
    <s v="US"/>
    <s v="USD"/>
    <n v="1349326800"/>
    <n v="1353304800"/>
    <b v="0"/>
    <b v="0"/>
    <s v="film &amp; video/documentary"/>
    <x v="266"/>
    <n v="56.416666666666664"/>
    <x v="4"/>
    <x v="4"/>
    <x v="259"/>
    <x v="261"/>
  </r>
  <r>
    <n v="269"/>
    <x v="268"/>
    <s v="Persistent attitude-oriented approach"/>
    <n v="3500"/>
    <n v="8842"/>
    <x v="1"/>
    <n v="87"/>
    <s v="US"/>
    <s v="USD"/>
    <n v="1548914400"/>
    <n v="1550728800"/>
    <b v="0"/>
    <b v="0"/>
    <s v="film &amp; video/television"/>
    <x v="267"/>
    <n v="101.63218390804597"/>
    <x v="4"/>
    <x v="19"/>
    <x v="260"/>
    <x v="262"/>
  </r>
  <r>
    <n v="270"/>
    <x v="269"/>
    <s v="Triple-buffered 4thgeneration toolset"/>
    <n v="173900"/>
    <n v="47260"/>
    <x v="3"/>
    <n v="1890"/>
    <s v="US"/>
    <s v="USD"/>
    <n v="1291269600"/>
    <n v="1291442400"/>
    <b v="0"/>
    <b v="0"/>
    <s v="games/video games"/>
    <x v="268"/>
    <n v="25.005291005291006"/>
    <x v="6"/>
    <x v="11"/>
    <x v="261"/>
    <x v="263"/>
  </r>
  <r>
    <n v="271"/>
    <x v="270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x v="269"/>
    <n v="32.016393442622949"/>
    <x v="7"/>
    <x v="14"/>
    <x v="262"/>
    <x v="264"/>
  </r>
  <r>
    <n v="272"/>
    <x v="271"/>
    <s v="Networked radical neural-net"/>
    <n v="51100"/>
    <n v="155349"/>
    <x v="1"/>
    <n v="1894"/>
    <s v="US"/>
    <s v="USD"/>
    <n v="1562734800"/>
    <n v="1564894800"/>
    <b v="0"/>
    <b v="1"/>
    <s v="theater/plays"/>
    <x v="270"/>
    <n v="82.021647307286173"/>
    <x v="3"/>
    <x v="3"/>
    <x v="263"/>
    <x v="265"/>
  </r>
  <r>
    <n v="273"/>
    <x v="272"/>
    <s v="Re-engineered heuristic forecast"/>
    <n v="7800"/>
    <n v="10704"/>
    <x v="1"/>
    <n v="282"/>
    <s v="CA"/>
    <s v="CAD"/>
    <n v="1505624400"/>
    <n v="1505883600"/>
    <b v="0"/>
    <b v="0"/>
    <s v="theater/plays"/>
    <x v="271"/>
    <n v="37.957446808510639"/>
    <x v="3"/>
    <x v="3"/>
    <x v="264"/>
    <x v="266"/>
  </r>
  <r>
    <n v="274"/>
    <x v="273"/>
    <s v="Fully-configurable background algorithm"/>
    <n v="2400"/>
    <n v="773"/>
    <x v="0"/>
    <n v="15"/>
    <s v="US"/>
    <s v="USD"/>
    <n v="1509948000"/>
    <n v="1510380000"/>
    <b v="0"/>
    <b v="0"/>
    <s v="theater/plays"/>
    <x v="272"/>
    <n v="51.533333333333331"/>
    <x v="3"/>
    <x v="3"/>
    <x v="265"/>
    <x v="267"/>
  </r>
  <r>
    <n v="275"/>
    <x v="274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x v="273"/>
    <n v="81.198275862068968"/>
    <x v="5"/>
    <x v="18"/>
    <x v="266"/>
    <x v="153"/>
  </r>
  <r>
    <n v="276"/>
    <x v="275"/>
    <s v="Front-line foreground project"/>
    <n v="5500"/>
    <n v="5324"/>
    <x v="0"/>
    <n v="133"/>
    <s v="US"/>
    <s v="USD"/>
    <n v="1334811600"/>
    <n v="1335243600"/>
    <b v="0"/>
    <b v="1"/>
    <s v="games/video games"/>
    <x v="274"/>
    <n v="40.030075187969928"/>
    <x v="6"/>
    <x v="11"/>
    <x v="267"/>
    <x v="268"/>
  </r>
  <r>
    <n v="277"/>
    <x v="276"/>
    <s v="Persevering system-worthy info-mediaries"/>
    <n v="700"/>
    <n v="7465"/>
    <x v="1"/>
    <n v="83"/>
    <s v="US"/>
    <s v="USD"/>
    <n v="1279515600"/>
    <n v="1279688400"/>
    <b v="0"/>
    <b v="0"/>
    <s v="theater/plays"/>
    <x v="275"/>
    <n v="89.939759036144579"/>
    <x v="3"/>
    <x v="3"/>
    <x v="268"/>
    <x v="269"/>
  </r>
  <r>
    <n v="278"/>
    <x v="277"/>
    <s v="Distributed multi-tasking strategy"/>
    <n v="2700"/>
    <n v="8799"/>
    <x v="1"/>
    <n v="91"/>
    <s v="US"/>
    <s v="USD"/>
    <n v="1353909600"/>
    <n v="1356069600"/>
    <b v="0"/>
    <b v="0"/>
    <s v="technology/web"/>
    <x v="276"/>
    <n v="96.692307692307693"/>
    <x v="2"/>
    <x v="2"/>
    <x v="269"/>
    <x v="270"/>
  </r>
  <r>
    <n v="279"/>
    <x v="278"/>
    <s v="Vision-oriented methodical application"/>
    <n v="8000"/>
    <n v="13656"/>
    <x v="1"/>
    <n v="546"/>
    <s v="US"/>
    <s v="USD"/>
    <n v="1535950800"/>
    <n v="1536210000"/>
    <b v="0"/>
    <b v="0"/>
    <s v="theater/plays"/>
    <x v="277"/>
    <n v="25.010989010989011"/>
    <x v="3"/>
    <x v="3"/>
    <x v="270"/>
    <x v="271"/>
  </r>
  <r>
    <n v="280"/>
    <x v="279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x v="278"/>
    <n v="36.987277353689571"/>
    <x v="4"/>
    <x v="10"/>
    <x v="271"/>
    <x v="272"/>
  </r>
  <r>
    <n v="281"/>
    <x v="280"/>
    <s v="Profound object-oriented paradigm"/>
    <n v="164500"/>
    <n v="150552"/>
    <x v="0"/>
    <n v="2062"/>
    <s v="US"/>
    <s v="USD"/>
    <n v="1331445600"/>
    <n v="1333256400"/>
    <b v="0"/>
    <b v="1"/>
    <s v="theater/plays"/>
    <x v="279"/>
    <n v="73.012609117361791"/>
    <x v="3"/>
    <x v="3"/>
    <x v="272"/>
    <x v="273"/>
  </r>
  <r>
    <n v="282"/>
    <x v="281"/>
    <s v="Virtual contextually-based circuit"/>
    <n v="8400"/>
    <n v="9076"/>
    <x v="1"/>
    <n v="133"/>
    <s v="US"/>
    <s v="USD"/>
    <n v="1480226400"/>
    <n v="1480744800"/>
    <b v="0"/>
    <b v="1"/>
    <s v="film &amp; video/television"/>
    <x v="280"/>
    <n v="68.240601503759393"/>
    <x v="4"/>
    <x v="19"/>
    <x v="73"/>
    <x v="274"/>
  </r>
  <r>
    <n v="283"/>
    <x v="282"/>
    <s v="Business-focused dynamic instruction set"/>
    <n v="8100"/>
    <n v="1517"/>
    <x v="0"/>
    <n v="29"/>
    <s v="DK"/>
    <s v="DKK"/>
    <n v="1464584400"/>
    <n v="1465016400"/>
    <b v="0"/>
    <b v="0"/>
    <s v="music/rock"/>
    <x v="281"/>
    <n v="52.310344827586206"/>
    <x v="1"/>
    <x v="1"/>
    <x v="273"/>
    <x v="148"/>
  </r>
  <r>
    <n v="284"/>
    <x v="283"/>
    <s v="Ameliorated fresh-thinking protocol"/>
    <n v="9800"/>
    <n v="8153"/>
    <x v="0"/>
    <n v="132"/>
    <s v="US"/>
    <s v="USD"/>
    <n v="1335848400"/>
    <n v="1336280400"/>
    <b v="0"/>
    <b v="0"/>
    <s v="technology/web"/>
    <x v="282"/>
    <n v="61.765151515151516"/>
    <x v="2"/>
    <x v="2"/>
    <x v="274"/>
    <x v="275"/>
  </r>
  <r>
    <n v="285"/>
    <x v="284"/>
    <s v="Front-line optimizing emulation"/>
    <n v="900"/>
    <n v="6357"/>
    <x v="1"/>
    <n v="254"/>
    <s v="US"/>
    <s v="USD"/>
    <n v="1473483600"/>
    <n v="1476766800"/>
    <b v="0"/>
    <b v="0"/>
    <s v="theater/plays"/>
    <x v="283"/>
    <n v="25.027559055118111"/>
    <x v="3"/>
    <x v="3"/>
    <x v="275"/>
    <x v="276"/>
  </r>
  <r>
    <n v="286"/>
    <x v="285"/>
    <s v="Devolved uniform complexity"/>
    <n v="112100"/>
    <n v="19557"/>
    <x v="3"/>
    <n v="184"/>
    <s v="US"/>
    <s v="USD"/>
    <n v="1479880800"/>
    <n v="1480485600"/>
    <b v="0"/>
    <b v="0"/>
    <s v="theater/plays"/>
    <x v="284"/>
    <n v="106.28804347826087"/>
    <x v="3"/>
    <x v="3"/>
    <x v="276"/>
    <x v="72"/>
  </r>
  <r>
    <n v="287"/>
    <x v="286"/>
    <s v="Public-key intangible superstructure"/>
    <n v="6300"/>
    <n v="13213"/>
    <x v="1"/>
    <n v="176"/>
    <s v="US"/>
    <s v="USD"/>
    <n v="1430197200"/>
    <n v="1430197200"/>
    <b v="0"/>
    <b v="0"/>
    <s v="music/electric music"/>
    <x v="285"/>
    <n v="75.07386363636364"/>
    <x v="1"/>
    <x v="5"/>
    <x v="277"/>
    <x v="277"/>
  </r>
  <r>
    <n v="288"/>
    <x v="287"/>
    <s v="Secured global success"/>
    <n v="5600"/>
    <n v="5476"/>
    <x v="0"/>
    <n v="137"/>
    <s v="DK"/>
    <s v="DKK"/>
    <n v="1331701200"/>
    <n v="1331787600"/>
    <b v="0"/>
    <b v="1"/>
    <s v="music/metal"/>
    <x v="286"/>
    <n v="39.970802919708028"/>
    <x v="1"/>
    <x v="16"/>
    <x v="278"/>
    <x v="278"/>
  </r>
  <r>
    <n v="289"/>
    <x v="288"/>
    <s v="Grass-roots mission-critical capability"/>
    <n v="800"/>
    <n v="13474"/>
    <x v="1"/>
    <n v="337"/>
    <s v="CA"/>
    <s v="CAD"/>
    <n v="1438578000"/>
    <n v="1438837200"/>
    <b v="0"/>
    <b v="0"/>
    <s v="theater/plays"/>
    <x v="287"/>
    <n v="39.982195845697326"/>
    <x v="3"/>
    <x v="3"/>
    <x v="279"/>
    <x v="71"/>
  </r>
  <r>
    <n v="290"/>
    <x v="289"/>
    <s v="Advanced global data-warehouse"/>
    <n v="168600"/>
    <n v="91722"/>
    <x v="0"/>
    <n v="908"/>
    <s v="US"/>
    <s v="USD"/>
    <n v="1368162000"/>
    <n v="1370926800"/>
    <b v="0"/>
    <b v="1"/>
    <s v="film &amp; video/documentary"/>
    <x v="288"/>
    <n v="101.01541850220265"/>
    <x v="4"/>
    <x v="4"/>
    <x v="280"/>
    <x v="279"/>
  </r>
  <r>
    <n v="291"/>
    <x v="290"/>
    <s v="Self-enabling uniform complexity"/>
    <n v="1800"/>
    <n v="8219"/>
    <x v="1"/>
    <n v="107"/>
    <s v="US"/>
    <s v="USD"/>
    <n v="1318654800"/>
    <n v="1319000400"/>
    <b v="1"/>
    <b v="0"/>
    <s v="technology/web"/>
    <x v="289"/>
    <n v="76.813084112149539"/>
    <x v="2"/>
    <x v="2"/>
    <x v="281"/>
    <x v="280"/>
  </r>
  <r>
    <n v="292"/>
    <x v="291"/>
    <s v="Versatile cohesive encoding"/>
    <n v="7300"/>
    <n v="717"/>
    <x v="0"/>
    <n v="10"/>
    <s v="US"/>
    <s v="USD"/>
    <n v="1331874000"/>
    <n v="1333429200"/>
    <b v="0"/>
    <b v="0"/>
    <s v="food/food trucks"/>
    <x v="290"/>
    <n v="71.7"/>
    <x v="0"/>
    <x v="0"/>
    <x v="282"/>
    <x v="281"/>
  </r>
  <r>
    <n v="293"/>
    <x v="292"/>
    <s v="Organized executive solution"/>
    <n v="6500"/>
    <n v="1065"/>
    <x v="3"/>
    <n v="32"/>
    <s v="IT"/>
    <s v="EUR"/>
    <n v="1286254800"/>
    <n v="1287032400"/>
    <b v="0"/>
    <b v="0"/>
    <s v="theater/plays"/>
    <x v="291"/>
    <n v="33.28125"/>
    <x v="3"/>
    <x v="3"/>
    <x v="283"/>
    <x v="282"/>
  </r>
  <r>
    <n v="294"/>
    <x v="293"/>
    <s v="Automated local emulation"/>
    <n v="600"/>
    <n v="8038"/>
    <x v="1"/>
    <n v="183"/>
    <s v="US"/>
    <s v="USD"/>
    <n v="1540530000"/>
    <n v="1541570400"/>
    <b v="0"/>
    <b v="0"/>
    <s v="theater/plays"/>
    <x v="292"/>
    <n v="43.923497267759565"/>
    <x v="3"/>
    <x v="3"/>
    <x v="284"/>
    <x v="283"/>
  </r>
  <r>
    <n v="295"/>
    <x v="294"/>
    <s v="Enterprise-wide intermediate middleware"/>
    <n v="192900"/>
    <n v="68769"/>
    <x v="0"/>
    <n v="1910"/>
    <s v="CH"/>
    <s v="CHF"/>
    <n v="1381813200"/>
    <n v="1383976800"/>
    <b v="0"/>
    <b v="0"/>
    <s v="theater/plays"/>
    <x v="293"/>
    <n v="36.004712041884815"/>
    <x v="3"/>
    <x v="3"/>
    <x v="285"/>
    <x v="284"/>
  </r>
  <r>
    <n v="296"/>
    <x v="295"/>
    <s v="Grass-roots real-time Local Area Network"/>
    <n v="6100"/>
    <n v="3352"/>
    <x v="0"/>
    <n v="38"/>
    <s v="AU"/>
    <s v="AUD"/>
    <n v="1548655200"/>
    <n v="1550556000"/>
    <b v="0"/>
    <b v="0"/>
    <s v="theater/plays"/>
    <x v="294"/>
    <n v="88.21052631578948"/>
    <x v="3"/>
    <x v="3"/>
    <x v="286"/>
    <x v="285"/>
  </r>
  <r>
    <n v="297"/>
    <x v="296"/>
    <s v="Organized client-driven capacity"/>
    <n v="7200"/>
    <n v="6785"/>
    <x v="0"/>
    <n v="104"/>
    <s v="AU"/>
    <s v="AUD"/>
    <n v="1389679200"/>
    <n v="1390456800"/>
    <b v="0"/>
    <b v="1"/>
    <s v="theater/plays"/>
    <x v="295"/>
    <n v="65.240384615384613"/>
    <x v="3"/>
    <x v="3"/>
    <x v="287"/>
    <x v="286"/>
  </r>
  <r>
    <n v="298"/>
    <x v="297"/>
    <s v="Adaptive intangible database"/>
    <n v="3500"/>
    <n v="5037"/>
    <x v="1"/>
    <n v="72"/>
    <s v="US"/>
    <s v="USD"/>
    <n v="1456466400"/>
    <n v="1458018000"/>
    <b v="0"/>
    <b v="1"/>
    <s v="music/rock"/>
    <x v="296"/>
    <n v="69.958333333333329"/>
    <x v="1"/>
    <x v="1"/>
    <x v="288"/>
    <x v="287"/>
  </r>
  <r>
    <n v="299"/>
    <x v="298"/>
    <s v="Grass-roots contextually-based algorithm"/>
    <n v="3800"/>
    <n v="1954"/>
    <x v="0"/>
    <n v="49"/>
    <s v="US"/>
    <s v="USD"/>
    <n v="1456984800"/>
    <n v="1461819600"/>
    <b v="0"/>
    <b v="0"/>
    <s v="food/food trucks"/>
    <x v="297"/>
    <n v="39.877551020408163"/>
    <x v="0"/>
    <x v="0"/>
    <x v="289"/>
    <x v="288"/>
  </r>
  <r>
    <n v="300"/>
    <x v="299"/>
    <s v="Focused executive core"/>
    <n v="100"/>
    <n v="5"/>
    <x v="0"/>
    <n v="1"/>
    <s v="DK"/>
    <s v="DKK"/>
    <n v="1504069200"/>
    <n v="1504155600"/>
    <b v="0"/>
    <b v="1"/>
    <s v="publishing/nonfiction"/>
    <x v="298"/>
    <n v="5"/>
    <x v="5"/>
    <x v="9"/>
    <x v="290"/>
    <x v="289"/>
  </r>
  <r>
    <n v="301"/>
    <x v="300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x v="299"/>
    <n v="41.023728813559323"/>
    <x v="4"/>
    <x v="4"/>
    <x v="291"/>
    <x v="290"/>
  </r>
  <r>
    <n v="302"/>
    <x v="301"/>
    <s v="Customizable bi-directional hardware"/>
    <n v="76100"/>
    <n v="24234"/>
    <x v="0"/>
    <n v="245"/>
    <s v="US"/>
    <s v="USD"/>
    <n v="1535864400"/>
    <n v="1537074000"/>
    <b v="0"/>
    <b v="0"/>
    <s v="theater/plays"/>
    <x v="300"/>
    <n v="98.914285714285711"/>
    <x v="3"/>
    <x v="3"/>
    <x v="292"/>
    <x v="18"/>
  </r>
  <r>
    <n v="303"/>
    <x v="302"/>
    <s v="Networked optimal architecture"/>
    <n v="3400"/>
    <n v="2809"/>
    <x v="0"/>
    <n v="32"/>
    <s v="US"/>
    <s v="USD"/>
    <n v="1452146400"/>
    <n v="1452578400"/>
    <b v="0"/>
    <b v="0"/>
    <s v="music/indie rock"/>
    <x v="301"/>
    <n v="87.78125"/>
    <x v="1"/>
    <x v="7"/>
    <x v="293"/>
    <x v="291"/>
  </r>
  <r>
    <n v="304"/>
    <x v="303"/>
    <s v="User-friendly discrete benchmark"/>
    <n v="2100"/>
    <n v="11469"/>
    <x v="1"/>
    <n v="142"/>
    <s v="US"/>
    <s v="USD"/>
    <n v="1470546000"/>
    <n v="1474088400"/>
    <b v="0"/>
    <b v="0"/>
    <s v="film &amp; video/documentary"/>
    <x v="302"/>
    <n v="80.767605633802816"/>
    <x v="4"/>
    <x v="4"/>
    <x v="294"/>
    <x v="292"/>
  </r>
  <r>
    <n v="305"/>
    <x v="304"/>
    <s v="Grass-roots actuating policy"/>
    <n v="2800"/>
    <n v="8014"/>
    <x v="1"/>
    <n v="85"/>
    <s v="US"/>
    <s v="USD"/>
    <n v="1458363600"/>
    <n v="1461906000"/>
    <b v="0"/>
    <b v="0"/>
    <s v="theater/plays"/>
    <x v="303"/>
    <n v="94.28235294117647"/>
    <x v="3"/>
    <x v="3"/>
    <x v="295"/>
    <x v="293"/>
  </r>
  <r>
    <n v="306"/>
    <x v="305"/>
    <s v="Enterprise-wide 3rdgeneration knowledge user"/>
    <n v="6500"/>
    <n v="514"/>
    <x v="0"/>
    <n v="7"/>
    <s v="US"/>
    <s v="USD"/>
    <n v="1500008400"/>
    <n v="1500267600"/>
    <b v="0"/>
    <b v="1"/>
    <s v="theater/plays"/>
    <x v="304"/>
    <n v="73.428571428571431"/>
    <x v="3"/>
    <x v="3"/>
    <x v="296"/>
    <x v="294"/>
  </r>
  <r>
    <n v="307"/>
    <x v="306"/>
    <s v="Face-to-face zero tolerance moderator"/>
    <n v="32900"/>
    <n v="43473"/>
    <x v="1"/>
    <n v="659"/>
    <s v="DK"/>
    <s v="DKK"/>
    <n v="1338958800"/>
    <n v="1340686800"/>
    <b v="0"/>
    <b v="1"/>
    <s v="publishing/fiction"/>
    <x v="305"/>
    <n v="65.968133535660087"/>
    <x v="5"/>
    <x v="13"/>
    <x v="297"/>
    <x v="295"/>
  </r>
  <r>
    <n v="308"/>
    <x v="307"/>
    <s v="Grass-roots optimizing projection"/>
    <n v="118200"/>
    <n v="87560"/>
    <x v="0"/>
    <n v="803"/>
    <s v="US"/>
    <s v="USD"/>
    <n v="1303102800"/>
    <n v="1303189200"/>
    <b v="0"/>
    <b v="0"/>
    <s v="theater/plays"/>
    <x v="306"/>
    <n v="109.04109589041096"/>
    <x v="3"/>
    <x v="3"/>
    <x v="298"/>
    <x v="296"/>
  </r>
  <r>
    <n v="309"/>
    <x v="308"/>
    <s v="User-centric 6thgeneration attitude"/>
    <n v="4100"/>
    <n v="3087"/>
    <x v="3"/>
    <n v="75"/>
    <s v="US"/>
    <s v="USD"/>
    <n v="1316581200"/>
    <n v="1318309200"/>
    <b v="0"/>
    <b v="1"/>
    <s v="music/indie rock"/>
    <x v="307"/>
    <n v="41.16"/>
    <x v="1"/>
    <x v="7"/>
    <x v="299"/>
    <x v="297"/>
  </r>
  <r>
    <n v="310"/>
    <x v="309"/>
    <s v="Switchable zero tolerance website"/>
    <n v="7800"/>
    <n v="1586"/>
    <x v="0"/>
    <n v="16"/>
    <s v="US"/>
    <s v="USD"/>
    <n v="1270789200"/>
    <n v="1272171600"/>
    <b v="0"/>
    <b v="0"/>
    <s v="games/video games"/>
    <x v="308"/>
    <n v="99.125"/>
    <x v="6"/>
    <x v="11"/>
    <x v="300"/>
    <x v="298"/>
  </r>
  <r>
    <n v="311"/>
    <x v="310"/>
    <s v="Focused real-time help-desk"/>
    <n v="6300"/>
    <n v="12812"/>
    <x v="1"/>
    <n v="121"/>
    <s v="US"/>
    <s v="USD"/>
    <n v="1297836000"/>
    <n v="1298872800"/>
    <b v="0"/>
    <b v="0"/>
    <s v="theater/plays"/>
    <x v="309"/>
    <n v="105.88429752066116"/>
    <x v="3"/>
    <x v="3"/>
    <x v="247"/>
    <x v="299"/>
  </r>
  <r>
    <n v="312"/>
    <x v="311"/>
    <s v="Robust impactful approach"/>
    <n v="59100"/>
    <n v="183345"/>
    <x v="1"/>
    <n v="3742"/>
    <s v="US"/>
    <s v="USD"/>
    <n v="1382677200"/>
    <n v="1383282000"/>
    <b v="0"/>
    <b v="0"/>
    <s v="theater/plays"/>
    <x v="310"/>
    <n v="48.996525921966864"/>
    <x v="3"/>
    <x v="3"/>
    <x v="244"/>
    <x v="300"/>
  </r>
  <r>
    <n v="313"/>
    <x v="312"/>
    <s v="Secured maximized policy"/>
    <n v="2200"/>
    <n v="8697"/>
    <x v="1"/>
    <n v="223"/>
    <s v="US"/>
    <s v="USD"/>
    <n v="1330322400"/>
    <n v="1330495200"/>
    <b v="0"/>
    <b v="0"/>
    <s v="music/rock"/>
    <x v="311"/>
    <n v="39"/>
    <x v="1"/>
    <x v="1"/>
    <x v="301"/>
    <x v="301"/>
  </r>
  <r>
    <n v="314"/>
    <x v="313"/>
    <s v="Realigned upward-trending strategy"/>
    <n v="1400"/>
    <n v="4126"/>
    <x v="1"/>
    <n v="133"/>
    <s v="US"/>
    <s v="USD"/>
    <n v="1552366800"/>
    <n v="1552798800"/>
    <b v="0"/>
    <b v="1"/>
    <s v="film &amp; video/documentary"/>
    <x v="312"/>
    <n v="31.022556390977442"/>
    <x v="4"/>
    <x v="4"/>
    <x v="188"/>
    <x v="162"/>
  </r>
  <r>
    <n v="315"/>
    <x v="314"/>
    <s v="Open-source interactive knowledge user"/>
    <n v="9500"/>
    <n v="3220"/>
    <x v="0"/>
    <n v="31"/>
    <s v="US"/>
    <s v="USD"/>
    <n v="1400907600"/>
    <n v="1403413200"/>
    <b v="0"/>
    <b v="0"/>
    <s v="theater/plays"/>
    <x v="313"/>
    <n v="103.87096774193549"/>
    <x v="3"/>
    <x v="3"/>
    <x v="302"/>
    <x v="302"/>
  </r>
  <r>
    <n v="316"/>
    <x v="315"/>
    <s v="Configurable demand-driven matrix"/>
    <n v="9600"/>
    <n v="6401"/>
    <x v="0"/>
    <n v="108"/>
    <s v="IT"/>
    <s v="EUR"/>
    <n v="1574143200"/>
    <n v="1574229600"/>
    <b v="0"/>
    <b v="1"/>
    <s v="food/food trucks"/>
    <x v="314"/>
    <n v="59.268518518518519"/>
    <x v="0"/>
    <x v="0"/>
    <x v="303"/>
    <x v="303"/>
  </r>
  <r>
    <n v="317"/>
    <x v="316"/>
    <s v="Cross-group coherent hierarchy"/>
    <n v="6600"/>
    <n v="1269"/>
    <x v="0"/>
    <n v="30"/>
    <s v="US"/>
    <s v="USD"/>
    <n v="1494738000"/>
    <n v="1495861200"/>
    <b v="0"/>
    <b v="0"/>
    <s v="theater/plays"/>
    <x v="315"/>
    <n v="42.3"/>
    <x v="3"/>
    <x v="3"/>
    <x v="304"/>
    <x v="304"/>
  </r>
  <r>
    <n v="318"/>
    <x v="317"/>
    <s v="Decentralized demand-driven open system"/>
    <n v="5700"/>
    <n v="903"/>
    <x v="0"/>
    <n v="17"/>
    <s v="US"/>
    <s v="USD"/>
    <n v="1392357600"/>
    <n v="1392530400"/>
    <b v="0"/>
    <b v="0"/>
    <s v="music/rock"/>
    <x v="316"/>
    <n v="53.117647058823529"/>
    <x v="1"/>
    <x v="1"/>
    <x v="305"/>
    <x v="305"/>
  </r>
  <r>
    <n v="319"/>
    <x v="318"/>
    <s v="Advanced empowering matrix"/>
    <n v="8400"/>
    <n v="3251"/>
    <x v="3"/>
    <n v="64"/>
    <s v="US"/>
    <s v="USD"/>
    <n v="1281589200"/>
    <n v="1283662800"/>
    <b v="0"/>
    <b v="0"/>
    <s v="technology/web"/>
    <x v="317"/>
    <n v="50.796875"/>
    <x v="2"/>
    <x v="2"/>
    <x v="306"/>
    <x v="306"/>
  </r>
  <r>
    <n v="320"/>
    <x v="319"/>
    <s v="Phased holistic implementation"/>
    <n v="84400"/>
    <n v="8092"/>
    <x v="0"/>
    <n v="80"/>
    <s v="US"/>
    <s v="USD"/>
    <n v="1305003600"/>
    <n v="1305781200"/>
    <b v="0"/>
    <b v="0"/>
    <s v="publishing/fiction"/>
    <x v="318"/>
    <n v="101.15"/>
    <x v="5"/>
    <x v="13"/>
    <x v="307"/>
    <x v="307"/>
  </r>
  <r>
    <n v="321"/>
    <x v="320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x v="319"/>
    <n v="65.000810372771468"/>
    <x v="4"/>
    <x v="12"/>
    <x v="308"/>
    <x v="308"/>
  </r>
  <r>
    <n v="322"/>
    <x v="321"/>
    <s v="Visionary asymmetric Graphical User Interface"/>
    <n v="117900"/>
    <n v="196377"/>
    <x v="1"/>
    <n v="5168"/>
    <s v="US"/>
    <s v="USD"/>
    <n v="1290664800"/>
    <n v="1291788000"/>
    <b v="0"/>
    <b v="0"/>
    <s v="theater/plays"/>
    <x v="320"/>
    <n v="37.998645510835914"/>
    <x v="3"/>
    <x v="3"/>
    <x v="309"/>
    <x v="309"/>
  </r>
  <r>
    <n v="323"/>
    <x v="322"/>
    <s v="Integrated zero-defect help-desk"/>
    <n v="8900"/>
    <n v="2148"/>
    <x v="0"/>
    <n v="26"/>
    <s v="GB"/>
    <s v="GBP"/>
    <n v="1395896400"/>
    <n v="1396069200"/>
    <b v="0"/>
    <b v="0"/>
    <s v="film &amp; video/documentary"/>
    <x v="321"/>
    <n v="82.615384615384613"/>
    <x v="4"/>
    <x v="4"/>
    <x v="310"/>
    <x v="310"/>
  </r>
  <r>
    <n v="324"/>
    <x v="323"/>
    <s v="Inverse analyzing matrices"/>
    <n v="7100"/>
    <n v="11648"/>
    <x v="1"/>
    <n v="307"/>
    <s v="US"/>
    <s v="USD"/>
    <n v="1434862800"/>
    <n v="1435899600"/>
    <b v="0"/>
    <b v="1"/>
    <s v="theater/plays"/>
    <x v="322"/>
    <n v="37.941368078175898"/>
    <x v="3"/>
    <x v="3"/>
    <x v="311"/>
    <x v="311"/>
  </r>
  <r>
    <n v="325"/>
    <x v="324"/>
    <s v="Programmable systemic implementation"/>
    <n v="6500"/>
    <n v="5897"/>
    <x v="0"/>
    <n v="73"/>
    <s v="US"/>
    <s v="USD"/>
    <n v="1529125200"/>
    <n v="1531112400"/>
    <b v="0"/>
    <b v="1"/>
    <s v="theater/plays"/>
    <x v="323"/>
    <n v="80.780821917808225"/>
    <x v="3"/>
    <x v="3"/>
    <x v="79"/>
    <x v="312"/>
  </r>
  <r>
    <n v="326"/>
    <x v="325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x v="324"/>
    <n v="25.984375"/>
    <x v="4"/>
    <x v="10"/>
    <x v="312"/>
    <x v="313"/>
  </r>
  <r>
    <n v="327"/>
    <x v="326"/>
    <s v="Digitized 3rdgeneration encoding"/>
    <n v="2600"/>
    <n v="1002"/>
    <x v="0"/>
    <n v="33"/>
    <s v="US"/>
    <s v="USD"/>
    <n v="1566968400"/>
    <n v="1567314000"/>
    <b v="0"/>
    <b v="1"/>
    <s v="theater/plays"/>
    <x v="325"/>
    <n v="30.363636363636363"/>
    <x v="3"/>
    <x v="3"/>
    <x v="313"/>
    <x v="314"/>
  </r>
  <r>
    <n v="328"/>
    <x v="327"/>
    <s v="Innovative well-modulated functionalities"/>
    <n v="98700"/>
    <n v="131826"/>
    <x v="1"/>
    <n v="2441"/>
    <s v="US"/>
    <s v="USD"/>
    <n v="1543557600"/>
    <n v="1544508000"/>
    <b v="0"/>
    <b v="0"/>
    <s v="music/rock"/>
    <x v="326"/>
    <n v="54.004916018025398"/>
    <x v="1"/>
    <x v="1"/>
    <x v="314"/>
    <x v="315"/>
  </r>
  <r>
    <n v="329"/>
    <x v="328"/>
    <s v="Fundamental incremental database"/>
    <n v="93800"/>
    <n v="21477"/>
    <x v="2"/>
    <n v="211"/>
    <s v="US"/>
    <s v="USD"/>
    <n v="1481522400"/>
    <n v="1482472800"/>
    <b v="0"/>
    <b v="0"/>
    <s v="games/video games"/>
    <x v="327"/>
    <n v="101.78672985781991"/>
    <x v="6"/>
    <x v="11"/>
    <x v="315"/>
    <x v="316"/>
  </r>
  <r>
    <n v="330"/>
    <x v="329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x v="328"/>
    <n v="45.003610108303249"/>
    <x v="4"/>
    <x v="4"/>
    <x v="316"/>
    <x v="317"/>
  </r>
  <r>
    <n v="331"/>
    <x v="330"/>
    <s v="Intuitive static portal"/>
    <n v="3300"/>
    <n v="14643"/>
    <x v="1"/>
    <n v="190"/>
    <s v="US"/>
    <s v="USD"/>
    <n v="1324274400"/>
    <n v="1324360800"/>
    <b v="0"/>
    <b v="0"/>
    <s v="food/food trucks"/>
    <x v="329"/>
    <n v="77.068421052631578"/>
    <x v="0"/>
    <x v="0"/>
    <x v="317"/>
    <x v="318"/>
  </r>
  <r>
    <n v="332"/>
    <x v="331"/>
    <s v="Optional bandwidth-monitored definition"/>
    <n v="20700"/>
    <n v="41396"/>
    <x v="1"/>
    <n v="470"/>
    <s v="US"/>
    <s v="USD"/>
    <n v="1364446800"/>
    <n v="1364533200"/>
    <b v="0"/>
    <b v="0"/>
    <s v="technology/wearables"/>
    <x v="330"/>
    <n v="88.076595744680844"/>
    <x v="2"/>
    <x v="8"/>
    <x v="318"/>
    <x v="319"/>
  </r>
  <r>
    <n v="333"/>
    <x v="332"/>
    <s v="Persistent well-modulated synergy"/>
    <n v="9600"/>
    <n v="11900"/>
    <x v="1"/>
    <n v="253"/>
    <s v="US"/>
    <s v="USD"/>
    <n v="1542693600"/>
    <n v="1545112800"/>
    <b v="0"/>
    <b v="0"/>
    <s v="theater/plays"/>
    <x v="331"/>
    <n v="47.035573122529641"/>
    <x v="3"/>
    <x v="3"/>
    <x v="319"/>
    <x v="320"/>
  </r>
  <r>
    <n v="334"/>
    <x v="333"/>
    <s v="Assimilated discrete algorithm"/>
    <n v="66200"/>
    <n v="123538"/>
    <x v="1"/>
    <n v="1113"/>
    <s v="US"/>
    <s v="USD"/>
    <n v="1515564000"/>
    <n v="1516168800"/>
    <b v="0"/>
    <b v="0"/>
    <s v="music/rock"/>
    <x v="332"/>
    <n v="110.99550763701707"/>
    <x v="1"/>
    <x v="1"/>
    <x v="32"/>
    <x v="321"/>
  </r>
  <r>
    <n v="335"/>
    <x v="334"/>
    <s v="Operative uniform hub"/>
    <n v="173800"/>
    <n v="198628"/>
    <x v="1"/>
    <n v="2283"/>
    <s v="US"/>
    <s v="USD"/>
    <n v="1573797600"/>
    <n v="1574920800"/>
    <b v="0"/>
    <b v="0"/>
    <s v="music/rock"/>
    <x v="333"/>
    <n v="87.003066141042481"/>
    <x v="1"/>
    <x v="1"/>
    <x v="320"/>
    <x v="322"/>
  </r>
  <r>
    <n v="336"/>
    <x v="335"/>
    <s v="Customizable intangible capability"/>
    <n v="70700"/>
    <n v="68602"/>
    <x v="0"/>
    <n v="1072"/>
    <s v="US"/>
    <s v="USD"/>
    <n v="1292392800"/>
    <n v="1292479200"/>
    <b v="0"/>
    <b v="1"/>
    <s v="music/rock"/>
    <x v="334"/>
    <n v="63.994402985074629"/>
    <x v="1"/>
    <x v="1"/>
    <x v="321"/>
    <x v="323"/>
  </r>
  <r>
    <n v="337"/>
    <x v="336"/>
    <s v="Innovative didactic analyzer"/>
    <n v="94500"/>
    <n v="116064"/>
    <x v="1"/>
    <n v="1095"/>
    <s v="US"/>
    <s v="USD"/>
    <n v="1573452000"/>
    <n v="1573538400"/>
    <b v="0"/>
    <b v="0"/>
    <s v="theater/plays"/>
    <x v="335"/>
    <n v="105.9945205479452"/>
    <x v="3"/>
    <x v="3"/>
    <x v="322"/>
    <x v="324"/>
  </r>
  <r>
    <n v="338"/>
    <x v="337"/>
    <s v="Decentralized intangible encoding"/>
    <n v="69800"/>
    <n v="125042"/>
    <x v="1"/>
    <n v="1690"/>
    <s v="US"/>
    <s v="USD"/>
    <n v="1317790800"/>
    <n v="1320382800"/>
    <b v="0"/>
    <b v="0"/>
    <s v="theater/plays"/>
    <x v="336"/>
    <n v="73.989349112426041"/>
    <x v="3"/>
    <x v="3"/>
    <x v="323"/>
    <x v="325"/>
  </r>
  <r>
    <n v="339"/>
    <x v="338"/>
    <s v="Front-line transitional algorithm"/>
    <n v="136300"/>
    <n v="108974"/>
    <x v="3"/>
    <n v="1297"/>
    <s v="CA"/>
    <s v="CAD"/>
    <n v="1501650000"/>
    <n v="1502859600"/>
    <b v="0"/>
    <b v="0"/>
    <s v="theater/plays"/>
    <x v="337"/>
    <n v="84.02004626060139"/>
    <x v="3"/>
    <x v="3"/>
    <x v="324"/>
    <x v="326"/>
  </r>
  <r>
    <n v="340"/>
    <x v="339"/>
    <s v="Switchable didactic matrices"/>
    <n v="37100"/>
    <n v="34964"/>
    <x v="0"/>
    <n v="393"/>
    <s v="US"/>
    <s v="USD"/>
    <n v="1323669600"/>
    <n v="1323756000"/>
    <b v="0"/>
    <b v="0"/>
    <s v="photography/photography books"/>
    <x v="338"/>
    <n v="88.966921119592882"/>
    <x v="7"/>
    <x v="14"/>
    <x v="325"/>
    <x v="327"/>
  </r>
  <r>
    <n v="341"/>
    <x v="340"/>
    <s v="Ameliorated disintermediate utilization"/>
    <n v="114300"/>
    <n v="96777"/>
    <x v="0"/>
    <n v="1257"/>
    <s v="US"/>
    <s v="USD"/>
    <n v="1440738000"/>
    <n v="1441342800"/>
    <b v="0"/>
    <b v="0"/>
    <s v="music/indie rock"/>
    <x v="339"/>
    <n v="76.990453460620529"/>
    <x v="1"/>
    <x v="7"/>
    <x v="326"/>
    <x v="328"/>
  </r>
  <r>
    <n v="342"/>
    <x v="341"/>
    <s v="Visionary foreground middleware"/>
    <n v="47900"/>
    <n v="31864"/>
    <x v="0"/>
    <n v="328"/>
    <s v="US"/>
    <s v="USD"/>
    <n v="1374296400"/>
    <n v="1375333200"/>
    <b v="0"/>
    <b v="0"/>
    <s v="theater/plays"/>
    <x v="340"/>
    <n v="97.146341463414629"/>
    <x v="3"/>
    <x v="3"/>
    <x v="327"/>
    <x v="329"/>
  </r>
  <r>
    <n v="343"/>
    <x v="342"/>
    <s v="Optional zero-defect task-force"/>
    <n v="9000"/>
    <n v="4853"/>
    <x v="0"/>
    <n v="147"/>
    <s v="US"/>
    <s v="USD"/>
    <n v="1384840800"/>
    <n v="1389420000"/>
    <b v="0"/>
    <b v="0"/>
    <s v="theater/plays"/>
    <x v="341"/>
    <n v="33.013605442176868"/>
    <x v="3"/>
    <x v="3"/>
    <x v="328"/>
    <x v="151"/>
  </r>
  <r>
    <n v="344"/>
    <x v="343"/>
    <s v="Devolved exuding emulation"/>
    <n v="197600"/>
    <n v="82959"/>
    <x v="0"/>
    <n v="830"/>
    <s v="US"/>
    <s v="USD"/>
    <n v="1516600800"/>
    <n v="1520056800"/>
    <b v="0"/>
    <b v="0"/>
    <s v="games/video games"/>
    <x v="342"/>
    <n v="99.950602409638549"/>
    <x v="6"/>
    <x v="11"/>
    <x v="329"/>
    <x v="330"/>
  </r>
  <r>
    <n v="345"/>
    <x v="344"/>
    <s v="Open-source neutral task-force"/>
    <n v="157600"/>
    <n v="23159"/>
    <x v="0"/>
    <n v="331"/>
    <s v="GB"/>
    <s v="GBP"/>
    <n v="1436418000"/>
    <n v="1436504400"/>
    <b v="0"/>
    <b v="0"/>
    <s v="film &amp; video/drama"/>
    <x v="343"/>
    <n v="69.966767371601208"/>
    <x v="4"/>
    <x v="6"/>
    <x v="330"/>
    <x v="331"/>
  </r>
  <r>
    <n v="346"/>
    <x v="345"/>
    <s v="Virtual attitude-oriented migration"/>
    <n v="8000"/>
    <n v="2758"/>
    <x v="0"/>
    <n v="25"/>
    <s v="US"/>
    <s v="USD"/>
    <n v="1503550800"/>
    <n v="1508302800"/>
    <b v="0"/>
    <b v="1"/>
    <s v="music/indie rock"/>
    <x v="344"/>
    <n v="110.32"/>
    <x v="1"/>
    <x v="7"/>
    <x v="331"/>
    <x v="332"/>
  </r>
  <r>
    <n v="347"/>
    <x v="346"/>
    <s v="Open-source full-range portal"/>
    <n v="900"/>
    <n v="12607"/>
    <x v="1"/>
    <n v="191"/>
    <s v="US"/>
    <s v="USD"/>
    <n v="1423634400"/>
    <n v="1425708000"/>
    <b v="0"/>
    <b v="0"/>
    <s v="technology/web"/>
    <x v="345"/>
    <n v="66.005235602094245"/>
    <x v="2"/>
    <x v="2"/>
    <x v="332"/>
    <x v="333"/>
  </r>
  <r>
    <n v="348"/>
    <x v="347"/>
    <s v="Versatile cohesive open system"/>
    <n v="199000"/>
    <n v="142823"/>
    <x v="0"/>
    <n v="3483"/>
    <s v="US"/>
    <s v="USD"/>
    <n v="1487224800"/>
    <n v="1488348000"/>
    <b v="0"/>
    <b v="0"/>
    <s v="food/food trucks"/>
    <x v="346"/>
    <n v="41.005742176284812"/>
    <x v="0"/>
    <x v="0"/>
    <x v="333"/>
    <x v="334"/>
  </r>
  <r>
    <n v="349"/>
    <x v="348"/>
    <s v="Multi-layered bottom-line frame"/>
    <n v="180800"/>
    <n v="95958"/>
    <x v="0"/>
    <n v="923"/>
    <s v="US"/>
    <s v="USD"/>
    <n v="1500008400"/>
    <n v="1502600400"/>
    <b v="0"/>
    <b v="0"/>
    <s v="theater/plays"/>
    <x v="347"/>
    <n v="103.96316359696641"/>
    <x v="3"/>
    <x v="3"/>
    <x v="296"/>
    <x v="335"/>
  </r>
  <r>
    <n v="350"/>
    <x v="349"/>
    <s v="Pre-emptive neutral capacity"/>
    <n v="100"/>
    <n v="5"/>
    <x v="0"/>
    <n v="1"/>
    <s v="US"/>
    <s v="USD"/>
    <n v="1432098000"/>
    <n v="1433653200"/>
    <b v="0"/>
    <b v="1"/>
    <s v="music/jazz"/>
    <x v="298"/>
    <n v="5"/>
    <x v="1"/>
    <x v="17"/>
    <x v="334"/>
    <x v="336"/>
  </r>
  <r>
    <n v="351"/>
    <x v="350"/>
    <s v="Universal maximized methodology"/>
    <n v="74100"/>
    <n v="94631"/>
    <x v="1"/>
    <n v="2013"/>
    <s v="US"/>
    <s v="USD"/>
    <n v="1440392400"/>
    <n v="1441602000"/>
    <b v="0"/>
    <b v="0"/>
    <s v="music/rock"/>
    <x v="348"/>
    <n v="47.009935419771487"/>
    <x v="1"/>
    <x v="1"/>
    <x v="335"/>
    <x v="337"/>
  </r>
  <r>
    <n v="352"/>
    <x v="351"/>
    <s v="Expanded hybrid hardware"/>
    <n v="2800"/>
    <n v="977"/>
    <x v="0"/>
    <n v="33"/>
    <s v="CA"/>
    <s v="CAD"/>
    <n v="1446876000"/>
    <n v="1447567200"/>
    <b v="0"/>
    <b v="0"/>
    <s v="theater/plays"/>
    <x v="349"/>
    <n v="29.606060606060606"/>
    <x v="3"/>
    <x v="3"/>
    <x v="336"/>
    <x v="338"/>
  </r>
  <r>
    <n v="353"/>
    <x v="352"/>
    <s v="Profit-focused multi-tasking access"/>
    <n v="33600"/>
    <n v="137961"/>
    <x v="1"/>
    <n v="1703"/>
    <s v="US"/>
    <s v="USD"/>
    <n v="1562302800"/>
    <n v="1562389200"/>
    <b v="0"/>
    <b v="0"/>
    <s v="theater/plays"/>
    <x v="350"/>
    <n v="81.010569583088667"/>
    <x v="3"/>
    <x v="3"/>
    <x v="337"/>
    <x v="339"/>
  </r>
  <r>
    <n v="354"/>
    <x v="353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x v="351"/>
    <n v="94.35"/>
    <x v="4"/>
    <x v="4"/>
    <x v="338"/>
    <x v="340"/>
  </r>
  <r>
    <n v="355"/>
    <x v="354"/>
    <s v="Front-line scalable definition"/>
    <n v="3800"/>
    <n v="2241"/>
    <x v="2"/>
    <n v="86"/>
    <s v="US"/>
    <s v="USD"/>
    <n v="1485064800"/>
    <n v="1488520800"/>
    <b v="0"/>
    <b v="0"/>
    <s v="technology/wearables"/>
    <x v="352"/>
    <n v="26.058139534883722"/>
    <x v="2"/>
    <x v="8"/>
    <x v="339"/>
    <x v="341"/>
  </r>
  <r>
    <n v="356"/>
    <x v="355"/>
    <s v="Open-source systematic protocol"/>
    <n v="9300"/>
    <n v="3431"/>
    <x v="0"/>
    <n v="40"/>
    <s v="IT"/>
    <s v="EUR"/>
    <n v="1326520800"/>
    <n v="1327298400"/>
    <b v="0"/>
    <b v="0"/>
    <s v="theater/plays"/>
    <x v="353"/>
    <n v="85.775000000000006"/>
    <x v="3"/>
    <x v="3"/>
    <x v="340"/>
    <x v="342"/>
  </r>
  <r>
    <n v="357"/>
    <x v="356"/>
    <s v="Implemented tangible algorithm"/>
    <n v="2300"/>
    <n v="4253"/>
    <x v="1"/>
    <n v="41"/>
    <s v="US"/>
    <s v="USD"/>
    <n v="1441256400"/>
    <n v="1443416400"/>
    <b v="0"/>
    <b v="0"/>
    <s v="games/video games"/>
    <x v="354"/>
    <n v="103.73170731707317"/>
    <x v="6"/>
    <x v="11"/>
    <x v="341"/>
    <x v="343"/>
  </r>
  <r>
    <n v="358"/>
    <x v="357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x v="355"/>
    <n v="49.826086956521742"/>
    <x v="7"/>
    <x v="14"/>
    <x v="342"/>
    <x v="344"/>
  </r>
  <r>
    <n v="359"/>
    <x v="358"/>
    <s v="Compatible needs-based architecture"/>
    <n v="4000"/>
    <n v="11948"/>
    <x v="1"/>
    <n v="187"/>
    <s v="US"/>
    <s v="USD"/>
    <n v="1314421200"/>
    <n v="1315026000"/>
    <b v="0"/>
    <b v="0"/>
    <s v="film &amp; video/animation"/>
    <x v="356"/>
    <n v="63.893048128342244"/>
    <x v="4"/>
    <x v="10"/>
    <x v="343"/>
    <x v="127"/>
  </r>
  <r>
    <n v="360"/>
    <x v="359"/>
    <s v="Right-sized zero tolerance migration"/>
    <n v="59700"/>
    <n v="135132"/>
    <x v="1"/>
    <n v="2875"/>
    <s v="GB"/>
    <s v="GBP"/>
    <n v="1293861600"/>
    <n v="1295071200"/>
    <b v="0"/>
    <b v="1"/>
    <s v="theater/plays"/>
    <x v="357"/>
    <n v="47.002434782608695"/>
    <x v="3"/>
    <x v="3"/>
    <x v="344"/>
    <x v="345"/>
  </r>
  <r>
    <n v="361"/>
    <x v="360"/>
    <s v="Quality-focused reciprocal structure"/>
    <n v="5500"/>
    <n v="9546"/>
    <x v="1"/>
    <n v="88"/>
    <s v="US"/>
    <s v="USD"/>
    <n v="1507352400"/>
    <n v="1509426000"/>
    <b v="0"/>
    <b v="0"/>
    <s v="theater/plays"/>
    <x v="358"/>
    <n v="108.47727272727273"/>
    <x v="3"/>
    <x v="3"/>
    <x v="345"/>
    <x v="346"/>
  </r>
  <r>
    <n v="362"/>
    <x v="361"/>
    <s v="Automated actuating conglomeration"/>
    <n v="3700"/>
    <n v="13755"/>
    <x v="1"/>
    <n v="191"/>
    <s v="US"/>
    <s v="USD"/>
    <n v="1296108000"/>
    <n v="1299391200"/>
    <b v="0"/>
    <b v="0"/>
    <s v="music/rock"/>
    <x v="359"/>
    <n v="72.015706806282722"/>
    <x v="1"/>
    <x v="1"/>
    <x v="65"/>
    <x v="347"/>
  </r>
  <r>
    <n v="363"/>
    <x v="362"/>
    <s v="Re-contextualized local initiative"/>
    <n v="5200"/>
    <n v="8330"/>
    <x v="1"/>
    <n v="139"/>
    <s v="US"/>
    <s v="USD"/>
    <n v="1324965600"/>
    <n v="1325052000"/>
    <b v="0"/>
    <b v="0"/>
    <s v="music/rock"/>
    <x v="360"/>
    <n v="59.928057553956833"/>
    <x v="1"/>
    <x v="1"/>
    <x v="346"/>
    <x v="348"/>
  </r>
  <r>
    <n v="364"/>
    <x v="363"/>
    <s v="Switchable intangible definition"/>
    <n v="900"/>
    <n v="14547"/>
    <x v="1"/>
    <n v="186"/>
    <s v="US"/>
    <s v="USD"/>
    <n v="1520229600"/>
    <n v="1522818000"/>
    <b v="0"/>
    <b v="0"/>
    <s v="music/indie rock"/>
    <x v="361"/>
    <n v="78.209677419354833"/>
    <x v="1"/>
    <x v="7"/>
    <x v="347"/>
    <x v="349"/>
  </r>
  <r>
    <n v="365"/>
    <x v="364"/>
    <s v="Networked bottom-line initiative"/>
    <n v="1600"/>
    <n v="11735"/>
    <x v="1"/>
    <n v="112"/>
    <s v="AU"/>
    <s v="AUD"/>
    <n v="1482991200"/>
    <n v="1485324000"/>
    <b v="0"/>
    <b v="0"/>
    <s v="theater/plays"/>
    <x v="362"/>
    <n v="104.77678571428571"/>
    <x v="3"/>
    <x v="3"/>
    <x v="348"/>
    <x v="350"/>
  </r>
  <r>
    <n v="366"/>
    <x v="365"/>
    <s v="Robust directional system engine"/>
    <n v="1800"/>
    <n v="10658"/>
    <x v="1"/>
    <n v="101"/>
    <s v="US"/>
    <s v="USD"/>
    <n v="1294034400"/>
    <n v="1294120800"/>
    <b v="0"/>
    <b v="1"/>
    <s v="theater/plays"/>
    <x v="363"/>
    <n v="105.52475247524752"/>
    <x v="3"/>
    <x v="3"/>
    <x v="349"/>
    <x v="351"/>
  </r>
  <r>
    <n v="367"/>
    <x v="366"/>
    <s v="Triple-buffered explicit methodology"/>
    <n v="9900"/>
    <n v="1870"/>
    <x v="0"/>
    <n v="75"/>
    <s v="US"/>
    <s v="USD"/>
    <n v="1413608400"/>
    <n v="1415685600"/>
    <b v="0"/>
    <b v="1"/>
    <s v="theater/plays"/>
    <x v="364"/>
    <n v="24.933333333333334"/>
    <x v="3"/>
    <x v="3"/>
    <x v="350"/>
    <x v="33"/>
  </r>
  <r>
    <n v="368"/>
    <x v="367"/>
    <s v="Reactive directional capacity"/>
    <n v="5200"/>
    <n v="14394"/>
    <x v="1"/>
    <n v="206"/>
    <s v="GB"/>
    <s v="GBP"/>
    <n v="1286946000"/>
    <n v="1288933200"/>
    <b v="0"/>
    <b v="1"/>
    <s v="film &amp; video/documentary"/>
    <x v="365"/>
    <n v="69.873786407766985"/>
    <x v="4"/>
    <x v="4"/>
    <x v="351"/>
    <x v="352"/>
  </r>
  <r>
    <n v="369"/>
    <x v="368"/>
    <s v="Polarized needs-based approach"/>
    <n v="5400"/>
    <n v="14743"/>
    <x v="1"/>
    <n v="154"/>
    <s v="US"/>
    <s v="USD"/>
    <n v="1359871200"/>
    <n v="1363237200"/>
    <b v="0"/>
    <b v="1"/>
    <s v="film &amp; video/television"/>
    <x v="366"/>
    <n v="95.733766233766232"/>
    <x v="4"/>
    <x v="19"/>
    <x v="352"/>
    <x v="353"/>
  </r>
  <r>
    <n v="370"/>
    <x v="369"/>
    <s v="Intuitive well-modulated middleware"/>
    <n v="112300"/>
    <n v="178965"/>
    <x v="1"/>
    <n v="5966"/>
    <s v="US"/>
    <s v="USD"/>
    <n v="1555304400"/>
    <n v="1555822800"/>
    <b v="0"/>
    <b v="0"/>
    <s v="theater/plays"/>
    <x v="367"/>
    <n v="29.997485752598056"/>
    <x v="3"/>
    <x v="3"/>
    <x v="353"/>
    <x v="354"/>
  </r>
  <r>
    <n v="371"/>
    <x v="370"/>
    <s v="Multi-channeled logistical matrices"/>
    <n v="189200"/>
    <n v="128410"/>
    <x v="0"/>
    <n v="2176"/>
    <s v="US"/>
    <s v="USD"/>
    <n v="1423375200"/>
    <n v="1427778000"/>
    <b v="0"/>
    <b v="0"/>
    <s v="theater/plays"/>
    <x v="368"/>
    <n v="59.011948529411768"/>
    <x v="3"/>
    <x v="3"/>
    <x v="354"/>
    <x v="355"/>
  </r>
  <r>
    <n v="372"/>
    <x v="371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x v="369"/>
    <n v="84.757396449704146"/>
    <x v="4"/>
    <x v="4"/>
    <x v="355"/>
    <x v="356"/>
  </r>
  <r>
    <n v="373"/>
    <x v="372"/>
    <s v="Down-sized coherent toolset"/>
    <n v="22500"/>
    <n v="164291"/>
    <x v="1"/>
    <n v="2106"/>
    <s v="US"/>
    <s v="USD"/>
    <n v="1502946000"/>
    <n v="1503637200"/>
    <b v="0"/>
    <b v="0"/>
    <s v="theater/plays"/>
    <x v="370"/>
    <n v="78.010921177587846"/>
    <x v="3"/>
    <x v="3"/>
    <x v="356"/>
    <x v="357"/>
  </r>
  <r>
    <n v="374"/>
    <x v="373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x v="371"/>
    <n v="50.05215419501134"/>
    <x v="4"/>
    <x v="4"/>
    <x v="357"/>
    <x v="358"/>
  </r>
  <r>
    <n v="375"/>
    <x v="374"/>
    <s v="Future-proofed upward-trending contingency"/>
    <n v="2700"/>
    <n v="1479"/>
    <x v="0"/>
    <n v="25"/>
    <s v="US"/>
    <s v="USD"/>
    <n v="1444971600"/>
    <n v="1449900000"/>
    <b v="0"/>
    <b v="0"/>
    <s v="music/indie rock"/>
    <x v="372"/>
    <n v="59.16"/>
    <x v="1"/>
    <x v="7"/>
    <x v="358"/>
    <x v="359"/>
  </r>
  <r>
    <n v="376"/>
    <x v="375"/>
    <s v="Mandatory uniform matrix"/>
    <n v="3400"/>
    <n v="12275"/>
    <x v="1"/>
    <n v="131"/>
    <s v="US"/>
    <s v="USD"/>
    <n v="1404622800"/>
    <n v="1405141200"/>
    <b v="0"/>
    <b v="0"/>
    <s v="music/rock"/>
    <x v="373"/>
    <n v="93.702290076335885"/>
    <x v="1"/>
    <x v="1"/>
    <x v="359"/>
    <x v="360"/>
  </r>
  <r>
    <n v="377"/>
    <x v="376"/>
    <s v="Phased methodical initiative"/>
    <n v="49700"/>
    <n v="5098"/>
    <x v="0"/>
    <n v="127"/>
    <s v="US"/>
    <s v="USD"/>
    <n v="1571720400"/>
    <n v="1572933600"/>
    <b v="0"/>
    <b v="0"/>
    <s v="theater/plays"/>
    <x v="374"/>
    <n v="40.14173228346457"/>
    <x v="3"/>
    <x v="3"/>
    <x v="12"/>
    <x v="361"/>
  </r>
  <r>
    <n v="378"/>
    <x v="377"/>
    <s v="Managed stable function"/>
    <n v="178200"/>
    <n v="24882"/>
    <x v="0"/>
    <n v="355"/>
    <s v="US"/>
    <s v="USD"/>
    <n v="1526878800"/>
    <n v="1530162000"/>
    <b v="0"/>
    <b v="0"/>
    <s v="film &amp; video/documentary"/>
    <x v="375"/>
    <n v="70.090140845070422"/>
    <x v="4"/>
    <x v="4"/>
    <x v="360"/>
    <x v="362"/>
  </r>
  <r>
    <n v="379"/>
    <x v="378"/>
    <s v="Realigned clear-thinking migration"/>
    <n v="7200"/>
    <n v="2912"/>
    <x v="0"/>
    <n v="44"/>
    <s v="GB"/>
    <s v="GBP"/>
    <n v="1319691600"/>
    <n v="1320904800"/>
    <b v="0"/>
    <b v="0"/>
    <s v="theater/plays"/>
    <x v="376"/>
    <n v="66.181818181818187"/>
    <x v="3"/>
    <x v="3"/>
    <x v="361"/>
    <x v="363"/>
  </r>
  <r>
    <n v="380"/>
    <x v="379"/>
    <s v="Optional clear-thinking process improvement"/>
    <n v="2500"/>
    <n v="4008"/>
    <x v="1"/>
    <n v="84"/>
    <s v="US"/>
    <s v="USD"/>
    <n v="1371963600"/>
    <n v="1372395600"/>
    <b v="0"/>
    <b v="0"/>
    <s v="theater/plays"/>
    <x v="377"/>
    <n v="47.714285714285715"/>
    <x v="3"/>
    <x v="3"/>
    <x v="362"/>
    <x v="364"/>
  </r>
  <r>
    <n v="381"/>
    <x v="380"/>
    <s v="Cross-group global moratorium"/>
    <n v="5300"/>
    <n v="9749"/>
    <x v="1"/>
    <n v="155"/>
    <s v="US"/>
    <s v="USD"/>
    <n v="1433739600"/>
    <n v="1437714000"/>
    <b v="0"/>
    <b v="0"/>
    <s v="theater/plays"/>
    <x v="378"/>
    <n v="62.896774193548389"/>
    <x v="3"/>
    <x v="3"/>
    <x v="363"/>
    <x v="365"/>
  </r>
  <r>
    <n v="382"/>
    <x v="381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x v="379"/>
    <n v="86.611940298507463"/>
    <x v="7"/>
    <x v="14"/>
    <x v="364"/>
    <x v="366"/>
  </r>
  <r>
    <n v="383"/>
    <x v="382"/>
    <s v="Progressive intangible flexibility"/>
    <n v="6300"/>
    <n v="14199"/>
    <x v="1"/>
    <n v="189"/>
    <s v="US"/>
    <s v="USD"/>
    <n v="1550037600"/>
    <n v="1550556000"/>
    <b v="0"/>
    <b v="1"/>
    <s v="food/food trucks"/>
    <x v="380"/>
    <n v="75.126984126984127"/>
    <x v="0"/>
    <x v="0"/>
    <x v="210"/>
    <x v="285"/>
  </r>
  <r>
    <n v="384"/>
    <x v="383"/>
    <s v="Reactive real-time software"/>
    <n v="114400"/>
    <n v="196779"/>
    <x v="1"/>
    <n v="4799"/>
    <s v="US"/>
    <s v="USD"/>
    <n v="1486706400"/>
    <n v="1489039200"/>
    <b v="1"/>
    <b v="1"/>
    <s v="film &amp; video/documentary"/>
    <x v="381"/>
    <n v="41.004167534903104"/>
    <x v="4"/>
    <x v="4"/>
    <x v="365"/>
    <x v="367"/>
  </r>
  <r>
    <n v="385"/>
    <x v="384"/>
    <s v="Programmable incremental knowledge user"/>
    <n v="38900"/>
    <n v="56859"/>
    <x v="1"/>
    <n v="1137"/>
    <s v="US"/>
    <s v="USD"/>
    <n v="1553835600"/>
    <n v="1556600400"/>
    <b v="0"/>
    <b v="0"/>
    <s v="publishing/nonfiction"/>
    <x v="382"/>
    <n v="50.007915567282325"/>
    <x v="5"/>
    <x v="9"/>
    <x v="366"/>
    <x v="368"/>
  </r>
  <r>
    <n v="386"/>
    <x v="385"/>
    <s v="Progressive 5thgeneration customer loyalty"/>
    <n v="135500"/>
    <n v="103554"/>
    <x v="0"/>
    <n v="1068"/>
    <s v="US"/>
    <s v="USD"/>
    <n v="1277528400"/>
    <n v="1278565200"/>
    <b v="0"/>
    <b v="0"/>
    <s v="theater/plays"/>
    <x v="383"/>
    <n v="96.960674157303373"/>
    <x v="3"/>
    <x v="3"/>
    <x v="367"/>
    <x v="369"/>
  </r>
  <r>
    <n v="387"/>
    <x v="386"/>
    <s v="Triple-buffered logistical frame"/>
    <n v="109000"/>
    <n v="42795"/>
    <x v="0"/>
    <n v="424"/>
    <s v="US"/>
    <s v="USD"/>
    <n v="1339477200"/>
    <n v="1339909200"/>
    <b v="0"/>
    <b v="0"/>
    <s v="technology/wearables"/>
    <x v="384"/>
    <n v="100.93160377358491"/>
    <x v="2"/>
    <x v="8"/>
    <x v="368"/>
    <x v="370"/>
  </r>
  <r>
    <n v="388"/>
    <x v="387"/>
    <s v="Exclusive dynamic adapter"/>
    <n v="114800"/>
    <n v="12938"/>
    <x v="3"/>
    <n v="145"/>
    <s v="CH"/>
    <s v="CHF"/>
    <n v="1325656800"/>
    <n v="1325829600"/>
    <b v="0"/>
    <b v="0"/>
    <s v="music/indie rock"/>
    <x v="385"/>
    <n v="89.227586206896547"/>
    <x v="1"/>
    <x v="7"/>
    <x v="369"/>
    <x v="371"/>
  </r>
  <r>
    <n v="389"/>
    <x v="388"/>
    <s v="Automated systemic hierarchy"/>
    <n v="83000"/>
    <n v="101352"/>
    <x v="1"/>
    <n v="1152"/>
    <s v="US"/>
    <s v="USD"/>
    <n v="1288242000"/>
    <n v="1290578400"/>
    <b v="0"/>
    <b v="0"/>
    <s v="theater/plays"/>
    <x v="386"/>
    <n v="87.979166666666671"/>
    <x v="3"/>
    <x v="3"/>
    <x v="370"/>
    <x v="372"/>
  </r>
  <r>
    <n v="390"/>
    <x v="389"/>
    <s v="Digitized eco-centric core"/>
    <n v="2400"/>
    <n v="4477"/>
    <x v="1"/>
    <n v="50"/>
    <s v="US"/>
    <s v="USD"/>
    <n v="1379048400"/>
    <n v="1380344400"/>
    <b v="0"/>
    <b v="0"/>
    <s v="photography/photography books"/>
    <x v="387"/>
    <n v="89.54"/>
    <x v="7"/>
    <x v="14"/>
    <x v="371"/>
    <x v="373"/>
  </r>
  <r>
    <n v="391"/>
    <x v="390"/>
    <s v="Mandatory uniform strategy"/>
    <n v="60400"/>
    <n v="4393"/>
    <x v="0"/>
    <n v="151"/>
    <s v="US"/>
    <s v="USD"/>
    <n v="1389679200"/>
    <n v="1389852000"/>
    <b v="0"/>
    <b v="0"/>
    <s v="publishing/nonfiction"/>
    <x v="388"/>
    <n v="29.09271523178808"/>
    <x v="5"/>
    <x v="9"/>
    <x v="287"/>
    <x v="374"/>
  </r>
  <r>
    <n v="392"/>
    <x v="391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x v="389"/>
    <n v="42.006218905472636"/>
    <x v="2"/>
    <x v="8"/>
    <x v="372"/>
    <x v="375"/>
  </r>
  <r>
    <n v="393"/>
    <x v="392"/>
    <s v="De-engineered static orchestration"/>
    <n v="62800"/>
    <n v="143788"/>
    <x v="1"/>
    <n v="3059"/>
    <s v="CA"/>
    <s v="CAD"/>
    <n v="1500267600"/>
    <n v="1500354000"/>
    <b v="0"/>
    <b v="0"/>
    <s v="music/jazz"/>
    <x v="390"/>
    <n v="47.004903563255965"/>
    <x v="1"/>
    <x v="17"/>
    <x v="373"/>
    <x v="376"/>
  </r>
  <r>
    <n v="394"/>
    <x v="393"/>
    <s v="Customizable dynamic info-mediaries"/>
    <n v="800"/>
    <n v="3755"/>
    <x v="1"/>
    <n v="34"/>
    <s v="US"/>
    <s v="USD"/>
    <n v="1375074000"/>
    <n v="1375938000"/>
    <b v="0"/>
    <b v="1"/>
    <s v="film &amp; video/documentary"/>
    <x v="391"/>
    <n v="110.44117647058823"/>
    <x v="4"/>
    <x v="4"/>
    <x v="374"/>
    <x v="377"/>
  </r>
  <r>
    <n v="395"/>
    <x v="122"/>
    <s v="Enhanced incremental budgetary management"/>
    <n v="7100"/>
    <n v="9238"/>
    <x v="1"/>
    <n v="220"/>
    <s v="US"/>
    <s v="USD"/>
    <n v="1323324000"/>
    <n v="1323410400"/>
    <b v="1"/>
    <b v="0"/>
    <s v="theater/plays"/>
    <x v="392"/>
    <n v="41.990909090909092"/>
    <x v="3"/>
    <x v="3"/>
    <x v="375"/>
    <x v="378"/>
  </r>
  <r>
    <n v="396"/>
    <x v="394"/>
    <s v="Digitized local info-mediaries"/>
    <n v="46100"/>
    <n v="77012"/>
    <x v="1"/>
    <n v="1604"/>
    <s v="AU"/>
    <s v="AUD"/>
    <n v="1538715600"/>
    <n v="1539406800"/>
    <b v="0"/>
    <b v="0"/>
    <s v="film &amp; video/drama"/>
    <x v="393"/>
    <n v="48.012468827930178"/>
    <x v="4"/>
    <x v="6"/>
    <x v="376"/>
    <x v="379"/>
  </r>
  <r>
    <n v="397"/>
    <x v="395"/>
    <s v="Virtual systematic monitoring"/>
    <n v="8100"/>
    <n v="14083"/>
    <x v="1"/>
    <n v="454"/>
    <s v="US"/>
    <s v="USD"/>
    <n v="1369285200"/>
    <n v="1369803600"/>
    <b v="0"/>
    <b v="0"/>
    <s v="music/rock"/>
    <x v="394"/>
    <n v="31.019823788546255"/>
    <x v="1"/>
    <x v="1"/>
    <x v="377"/>
    <x v="380"/>
  </r>
  <r>
    <n v="398"/>
    <x v="396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x v="395"/>
    <n v="99.203252032520325"/>
    <x v="4"/>
    <x v="10"/>
    <x v="378"/>
    <x v="103"/>
  </r>
  <r>
    <n v="399"/>
    <x v="397"/>
    <s v="Pre-emptive interactive model"/>
    <n v="97300"/>
    <n v="62127"/>
    <x v="0"/>
    <n v="941"/>
    <s v="US"/>
    <s v="USD"/>
    <n v="1296626400"/>
    <n v="1297231200"/>
    <b v="0"/>
    <b v="0"/>
    <s v="music/indie rock"/>
    <x v="396"/>
    <n v="66.022316684378325"/>
    <x v="1"/>
    <x v="7"/>
    <x v="379"/>
    <x v="381"/>
  </r>
  <r>
    <n v="400"/>
    <x v="398"/>
    <s v="Ergonomic eco-centric open architecture"/>
    <n v="100"/>
    <n v="2"/>
    <x v="0"/>
    <n v="1"/>
    <s v="US"/>
    <s v="USD"/>
    <n v="1376629200"/>
    <n v="1378530000"/>
    <b v="0"/>
    <b v="1"/>
    <s v="photography/photography books"/>
    <x v="50"/>
    <n v="2"/>
    <x v="7"/>
    <x v="14"/>
    <x v="380"/>
    <x v="382"/>
  </r>
  <r>
    <n v="401"/>
    <x v="399"/>
    <s v="Inverse radical hierarchy"/>
    <n v="900"/>
    <n v="13772"/>
    <x v="1"/>
    <n v="299"/>
    <s v="US"/>
    <s v="USD"/>
    <n v="1572152400"/>
    <n v="1572152400"/>
    <b v="0"/>
    <b v="0"/>
    <s v="theater/plays"/>
    <x v="397"/>
    <n v="46.060200668896321"/>
    <x v="3"/>
    <x v="3"/>
    <x v="381"/>
    <x v="383"/>
  </r>
  <r>
    <n v="402"/>
    <x v="400"/>
    <s v="Team-oriented static interface"/>
    <n v="7300"/>
    <n v="2946"/>
    <x v="0"/>
    <n v="40"/>
    <s v="US"/>
    <s v="USD"/>
    <n v="1325829600"/>
    <n v="1329890400"/>
    <b v="0"/>
    <b v="1"/>
    <s v="film &amp; video/shorts"/>
    <x v="398"/>
    <n v="73.650000000000006"/>
    <x v="4"/>
    <x v="12"/>
    <x v="382"/>
    <x v="384"/>
  </r>
  <r>
    <n v="403"/>
    <x v="401"/>
    <s v="Virtual foreground throughput"/>
    <n v="195800"/>
    <n v="168820"/>
    <x v="0"/>
    <n v="3015"/>
    <s v="CA"/>
    <s v="CAD"/>
    <n v="1273640400"/>
    <n v="1276750800"/>
    <b v="0"/>
    <b v="1"/>
    <s v="theater/plays"/>
    <x v="399"/>
    <n v="55.99336650082919"/>
    <x v="3"/>
    <x v="3"/>
    <x v="125"/>
    <x v="385"/>
  </r>
  <r>
    <n v="404"/>
    <x v="402"/>
    <s v="Visionary exuding Internet solution"/>
    <n v="48900"/>
    <n v="154321"/>
    <x v="1"/>
    <n v="2237"/>
    <s v="US"/>
    <s v="USD"/>
    <n v="1510639200"/>
    <n v="1510898400"/>
    <b v="0"/>
    <b v="0"/>
    <s v="theater/plays"/>
    <x v="400"/>
    <n v="68.985695127402778"/>
    <x v="3"/>
    <x v="3"/>
    <x v="383"/>
    <x v="386"/>
  </r>
  <r>
    <n v="405"/>
    <x v="403"/>
    <s v="Synchronized secondary analyzer"/>
    <n v="29600"/>
    <n v="26527"/>
    <x v="0"/>
    <n v="435"/>
    <s v="US"/>
    <s v="USD"/>
    <n v="1528088400"/>
    <n v="1532408400"/>
    <b v="0"/>
    <b v="0"/>
    <s v="theater/plays"/>
    <x v="401"/>
    <n v="60.981609195402299"/>
    <x v="3"/>
    <x v="3"/>
    <x v="384"/>
    <x v="387"/>
  </r>
  <r>
    <n v="406"/>
    <x v="404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x v="402"/>
    <n v="110.98139534883721"/>
    <x v="4"/>
    <x v="4"/>
    <x v="385"/>
    <x v="388"/>
  </r>
  <r>
    <n v="407"/>
    <x v="405"/>
    <s v="Organized bandwidth-monitored core"/>
    <n v="3400"/>
    <n v="12100"/>
    <x v="1"/>
    <n v="484"/>
    <s v="DK"/>
    <s v="DKK"/>
    <n v="1570942800"/>
    <n v="1571547600"/>
    <b v="0"/>
    <b v="0"/>
    <s v="theater/plays"/>
    <x v="403"/>
    <n v="25"/>
    <x v="3"/>
    <x v="3"/>
    <x v="386"/>
    <x v="389"/>
  </r>
  <r>
    <n v="408"/>
    <x v="406"/>
    <s v="Cloned leadingedge utilization"/>
    <n v="9200"/>
    <n v="12129"/>
    <x v="1"/>
    <n v="154"/>
    <s v="CA"/>
    <s v="CAD"/>
    <n v="1466398800"/>
    <n v="1468126800"/>
    <b v="0"/>
    <b v="0"/>
    <s v="film &amp; video/documentary"/>
    <x v="404"/>
    <n v="78.759740259740255"/>
    <x v="4"/>
    <x v="4"/>
    <x v="387"/>
    <x v="390"/>
  </r>
  <r>
    <n v="409"/>
    <x v="97"/>
    <s v="Secured asymmetric projection"/>
    <n v="135600"/>
    <n v="62804"/>
    <x v="0"/>
    <n v="714"/>
    <s v="US"/>
    <s v="USD"/>
    <n v="1492491600"/>
    <n v="1492837200"/>
    <b v="0"/>
    <b v="0"/>
    <s v="music/rock"/>
    <x v="405"/>
    <n v="87.960784313725483"/>
    <x v="1"/>
    <x v="1"/>
    <x v="388"/>
    <x v="391"/>
  </r>
  <r>
    <n v="410"/>
    <x v="407"/>
    <s v="Advanced cohesive Graphic Interface"/>
    <n v="153700"/>
    <n v="55536"/>
    <x v="2"/>
    <n v="1111"/>
    <s v="US"/>
    <s v="USD"/>
    <n v="1430197200"/>
    <n v="1430197200"/>
    <b v="0"/>
    <b v="0"/>
    <s v="games/mobile games"/>
    <x v="406"/>
    <n v="49.987398739873989"/>
    <x v="6"/>
    <x v="20"/>
    <x v="277"/>
    <x v="277"/>
  </r>
  <r>
    <n v="411"/>
    <x v="408"/>
    <s v="Down-sized maximized function"/>
    <n v="7800"/>
    <n v="8161"/>
    <x v="1"/>
    <n v="82"/>
    <s v="US"/>
    <s v="USD"/>
    <n v="1496034000"/>
    <n v="1496206800"/>
    <b v="0"/>
    <b v="0"/>
    <s v="theater/plays"/>
    <x v="407"/>
    <n v="99.524390243902445"/>
    <x v="3"/>
    <x v="3"/>
    <x v="389"/>
    <x v="392"/>
  </r>
  <r>
    <n v="412"/>
    <x v="409"/>
    <s v="Realigned zero tolerance software"/>
    <n v="2100"/>
    <n v="14046"/>
    <x v="1"/>
    <n v="134"/>
    <s v="US"/>
    <s v="USD"/>
    <n v="1388728800"/>
    <n v="1389592800"/>
    <b v="0"/>
    <b v="0"/>
    <s v="publishing/fiction"/>
    <x v="408"/>
    <n v="104.82089552238806"/>
    <x v="5"/>
    <x v="13"/>
    <x v="390"/>
    <x v="393"/>
  </r>
  <r>
    <n v="413"/>
    <x v="410"/>
    <s v="Persevering analyzing extranet"/>
    <n v="189500"/>
    <n v="117628"/>
    <x v="2"/>
    <n v="1089"/>
    <s v="US"/>
    <s v="USD"/>
    <n v="1543298400"/>
    <n v="1545631200"/>
    <b v="0"/>
    <b v="0"/>
    <s v="film &amp; video/animation"/>
    <x v="409"/>
    <n v="108.01469237832875"/>
    <x v="4"/>
    <x v="10"/>
    <x v="391"/>
    <x v="394"/>
  </r>
  <r>
    <n v="414"/>
    <x v="411"/>
    <s v="Innovative human-resource migration"/>
    <n v="188200"/>
    <n v="159405"/>
    <x v="0"/>
    <n v="5497"/>
    <s v="US"/>
    <s v="USD"/>
    <n v="1271739600"/>
    <n v="1272430800"/>
    <b v="0"/>
    <b v="1"/>
    <s v="food/food trucks"/>
    <x v="410"/>
    <n v="28.998544660724033"/>
    <x v="0"/>
    <x v="0"/>
    <x v="392"/>
    <x v="395"/>
  </r>
  <r>
    <n v="415"/>
    <x v="412"/>
    <s v="Intuitive needs-based monitoring"/>
    <n v="113500"/>
    <n v="12552"/>
    <x v="0"/>
    <n v="418"/>
    <s v="US"/>
    <s v="USD"/>
    <n v="1326434400"/>
    <n v="1327903200"/>
    <b v="0"/>
    <b v="0"/>
    <s v="theater/plays"/>
    <x v="411"/>
    <n v="30.028708133971293"/>
    <x v="3"/>
    <x v="3"/>
    <x v="393"/>
    <x v="396"/>
  </r>
  <r>
    <n v="416"/>
    <x v="413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x v="412"/>
    <n v="41.005559416261292"/>
    <x v="4"/>
    <x v="4"/>
    <x v="394"/>
    <x v="397"/>
  </r>
  <r>
    <n v="417"/>
    <x v="414"/>
    <s v="Upgradable 24/7 emulation"/>
    <n v="1700"/>
    <n v="943"/>
    <x v="0"/>
    <n v="15"/>
    <s v="US"/>
    <s v="USD"/>
    <n v="1541221200"/>
    <n v="1543298400"/>
    <b v="0"/>
    <b v="0"/>
    <s v="theater/plays"/>
    <x v="413"/>
    <n v="62.866666666666667"/>
    <x v="3"/>
    <x v="3"/>
    <x v="395"/>
    <x v="398"/>
  </r>
  <r>
    <n v="418"/>
    <x v="32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x v="414"/>
    <n v="47.005002501250623"/>
    <x v="4"/>
    <x v="4"/>
    <x v="396"/>
    <x v="399"/>
  </r>
  <r>
    <n v="419"/>
    <x v="415"/>
    <s v="Upgradable maximized protocol"/>
    <n v="113800"/>
    <n v="140469"/>
    <x v="1"/>
    <n v="5203"/>
    <s v="US"/>
    <s v="USD"/>
    <n v="1324533600"/>
    <n v="1325052000"/>
    <b v="0"/>
    <b v="0"/>
    <s v="technology/web"/>
    <x v="415"/>
    <n v="26.997693638285604"/>
    <x v="2"/>
    <x v="2"/>
    <x v="397"/>
    <x v="348"/>
  </r>
  <r>
    <n v="420"/>
    <x v="416"/>
    <s v="Cross-platform interactive synergy"/>
    <n v="5000"/>
    <n v="6423"/>
    <x v="1"/>
    <n v="94"/>
    <s v="US"/>
    <s v="USD"/>
    <n v="1498366800"/>
    <n v="1499576400"/>
    <b v="0"/>
    <b v="0"/>
    <s v="theater/plays"/>
    <x v="416"/>
    <n v="68.329787234042556"/>
    <x v="3"/>
    <x v="3"/>
    <x v="398"/>
    <x v="400"/>
  </r>
  <r>
    <n v="421"/>
    <x v="417"/>
    <s v="User-centric fault-tolerant archive"/>
    <n v="9400"/>
    <n v="6015"/>
    <x v="0"/>
    <n v="118"/>
    <s v="US"/>
    <s v="USD"/>
    <n v="1498712400"/>
    <n v="1501304400"/>
    <b v="0"/>
    <b v="1"/>
    <s v="technology/wearables"/>
    <x v="417"/>
    <n v="50.974576271186443"/>
    <x v="2"/>
    <x v="8"/>
    <x v="399"/>
    <x v="401"/>
  </r>
  <r>
    <n v="422"/>
    <x v="418"/>
    <s v="Reverse-engineered regional knowledge user"/>
    <n v="8700"/>
    <n v="11075"/>
    <x v="1"/>
    <n v="205"/>
    <s v="US"/>
    <s v="USD"/>
    <n v="1271480400"/>
    <n v="1273208400"/>
    <b v="0"/>
    <b v="1"/>
    <s v="theater/plays"/>
    <x v="418"/>
    <n v="54.024390243902438"/>
    <x v="3"/>
    <x v="3"/>
    <x v="400"/>
    <x v="402"/>
  </r>
  <r>
    <n v="423"/>
    <x v="419"/>
    <s v="Self-enabling real-time definition"/>
    <n v="147800"/>
    <n v="15723"/>
    <x v="0"/>
    <n v="162"/>
    <s v="US"/>
    <s v="USD"/>
    <n v="1316667600"/>
    <n v="1316840400"/>
    <b v="0"/>
    <b v="1"/>
    <s v="food/food trucks"/>
    <x v="419"/>
    <n v="97.055555555555557"/>
    <x v="0"/>
    <x v="0"/>
    <x v="116"/>
    <x v="403"/>
  </r>
  <r>
    <n v="424"/>
    <x v="420"/>
    <s v="User-centric impactful projection"/>
    <n v="5100"/>
    <n v="2064"/>
    <x v="0"/>
    <n v="83"/>
    <s v="US"/>
    <s v="USD"/>
    <n v="1524027600"/>
    <n v="1524546000"/>
    <b v="0"/>
    <b v="0"/>
    <s v="music/indie rock"/>
    <x v="420"/>
    <n v="24.867469879518072"/>
    <x v="1"/>
    <x v="7"/>
    <x v="401"/>
    <x v="404"/>
  </r>
  <r>
    <n v="425"/>
    <x v="421"/>
    <s v="Vision-oriented actuating hardware"/>
    <n v="2700"/>
    <n v="7767"/>
    <x v="1"/>
    <n v="92"/>
    <s v="US"/>
    <s v="USD"/>
    <n v="1438059600"/>
    <n v="1438578000"/>
    <b v="0"/>
    <b v="0"/>
    <s v="photography/photography books"/>
    <x v="421"/>
    <n v="84.423913043478265"/>
    <x v="7"/>
    <x v="14"/>
    <x v="402"/>
    <x v="405"/>
  </r>
  <r>
    <n v="426"/>
    <x v="422"/>
    <s v="Virtual leadingedge framework"/>
    <n v="1800"/>
    <n v="10313"/>
    <x v="1"/>
    <n v="219"/>
    <s v="US"/>
    <s v="USD"/>
    <n v="1361944800"/>
    <n v="1362549600"/>
    <b v="0"/>
    <b v="0"/>
    <s v="theater/plays"/>
    <x v="422"/>
    <n v="47.091324200913242"/>
    <x v="3"/>
    <x v="3"/>
    <x v="403"/>
    <x v="406"/>
  </r>
  <r>
    <n v="427"/>
    <x v="423"/>
    <s v="Managed discrete framework"/>
    <n v="174500"/>
    <n v="197018"/>
    <x v="1"/>
    <n v="2526"/>
    <s v="US"/>
    <s v="USD"/>
    <n v="1410584400"/>
    <n v="1413349200"/>
    <b v="0"/>
    <b v="1"/>
    <s v="theater/plays"/>
    <x v="423"/>
    <n v="77.996041171813147"/>
    <x v="3"/>
    <x v="3"/>
    <x v="404"/>
    <x v="407"/>
  </r>
  <r>
    <n v="428"/>
    <x v="424"/>
    <s v="Progressive zero-defect capability"/>
    <n v="101400"/>
    <n v="47037"/>
    <x v="0"/>
    <n v="747"/>
    <s v="US"/>
    <s v="USD"/>
    <n v="1297404000"/>
    <n v="1298008800"/>
    <b v="0"/>
    <b v="0"/>
    <s v="film &amp; video/animation"/>
    <x v="424"/>
    <n v="62.967871485943775"/>
    <x v="4"/>
    <x v="10"/>
    <x v="405"/>
    <x v="408"/>
  </r>
  <r>
    <n v="429"/>
    <x v="425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x v="425"/>
    <n v="81.006080449017773"/>
    <x v="7"/>
    <x v="14"/>
    <x v="406"/>
    <x v="409"/>
  </r>
  <r>
    <n v="430"/>
    <x v="426"/>
    <s v="Re-engineered attitude-oriented frame"/>
    <n v="8100"/>
    <n v="5487"/>
    <x v="0"/>
    <n v="84"/>
    <s v="US"/>
    <s v="USD"/>
    <n v="1569733200"/>
    <n v="1572670800"/>
    <b v="0"/>
    <b v="0"/>
    <s v="theater/plays"/>
    <x v="426"/>
    <n v="65.321428571428569"/>
    <x v="3"/>
    <x v="3"/>
    <x v="407"/>
    <x v="410"/>
  </r>
  <r>
    <n v="431"/>
    <x v="427"/>
    <s v="Compatible multimedia utilization"/>
    <n v="5100"/>
    <n v="9817"/>
    <x v="1"/>
    <n v="94"/>
    <s v="US"/>
    <s v="USD"/>
    <n v="1529643600"/>
    <n v="1531112400"/>
    <b v="1"/>
    <b v="0"/>
    <s v="theater/plays"/>
    <x v="427"/>
    <n v="104.43617021276596"/>
    <x v="3"/>
    <x v="3"/>
    <x v="408"/>
    <x v="312"/>
  </r>
  <r>
    <n v="432"/>
    <x v="428"/>
    <s v="Re-contextualized dedicated hardware"/>
    <n v="7700"/>
    <n v="6369"/>
    <x v="0"/>
    <n v="91"/>
    <s v="US"/>
    <s v="USD"/>
    <n v="1399006800"/>
    <n v="1400734800"/>
    <b v="0"/>
    <b v="0"/>
    <s v="theater/plays"/>
    <x v="428"/>
    <n v="69.989010989010993"/>
    <x v="3"/>
    <x v="3"/>
    <x v="409"/>
    <x v="411"/>
  </r>
  <r>
    <n v="433"/>
    <x v="429"/>
    <s v="Decentralized composite paradigm"/>
    <n v="121400"/>
    <n v="65755"/>
    <x v="0"/>
    <n v="792"/>
    <s v="US"/>
    <s v="USD"/>
    <n v="1385359200"/>
    <n v="1386741600"/>
    <b v="0"/>
    <b v="1"/>
    <s v="film &amp; video/documentary"/>
    <x v="429"/>
    <n v="83.023989898989896"/>
    <x v="4"/>
    <x v="4"/>
    <x v="410"/>
    <x v="412"/>
  </r>
  <r>
    <n v="434"/>
    <x v="430"/>
    <s v="Cloned transitional hierarchy"/>
    <n v="5400"/>
    <n v="903"/>
    <x v="3"/>
    <n v="10"/>
    <s v="CA"/>
    <s v="CAD"/>
    <n v="1480572000"/>
    <n v="1481781600"/>
    <b v="1"/>
    <b v="0"/>
    <s v="theater/plays"/>
    <x v="430"/>
    <n v="90.3"/>
    <x v="3"/>
    <x v="3"/>
    <x v="411"/>
    <x v="413"/>
  </r>
  <r>
    <n v="435"/>
    <x v="431"/>
    <s v="Advanced discrete leverage"/>
    <n v="152400"/>
    <n v="178120"/>
    <x v="1"/>
    <n v="1713"/>
    <s v="IT"/>
    <s v="EUR"/>
    <n v="1418623200"/>
    <n v="1419660000"/>
    <b v="0"/>
    <b v="1"/>
    <s v="theater/plays"/>
    <x v="431"/>
    <n v="103.98131932282546"/>
    <x v="3"/>
    <x v="3"/>
    <x v="412"/>
    <x v="414"/>
  </r>
  <r>
    <n v="436"/>
    <x v="432"/>
    <s v="Open-source incremental throughput"/>
    <n v="1300"/>
    <n v="13678"/>
    <x v="1"/>
    <n v="249"/>
    <s v="US"/>
    <s v="USD"/>
    <n v="1555736400"/>
    <n v="1555822800"/>
    <b v="0"/>
    <b v="0"/>
    <s v="music/jazz"/>
    <x v="432"/>
    <n v="54.931726907630519"/>
    <x v="1"/>
    <x v="17"/>
    <x v="413"/>
    <x v="354"/>
  </r>
  <r>
    <n v="437"/>
    <x v="433"/>
    <s v="Centralized regional interface"/>
    <n v="8100"/>
    <n v="9969"/>
    <x v="1"/>
    <n v="192"/>
    <s v="US"/>
    <s v="USD"/>
    <n v="1442120400"/>
    <n v="1442379600"/>
    <b v="0"/>
    <b v="1"/>
    <s v="film &amp; video/animation"/>
    <x v="433"/>
    <n v="51.921875"/>
    <x v="4"/>
    <x v="10"/>
    <x v="414"/>
    <x v="415"/>
  </r>
  <r>
    <n v="438"/>
    <x v="434"/>
    <s v="Streamlined web-enabled knowledgebase"/>
    <n v="8300"/>
    <n v="14827"/>
    <x v="1"/>
    <n v="247"/>
    <s v="US"/>
    <s v="USD"/>
    <n v="1362376800"/>
    <n v="1364965200"/>
    <b v="0"/>
    <b v="0"/>
    <s v="theater/plays"/>
    <x v="434"/>
    <n v="60.02834008097166"/>
    <x v="3"/>
    <x v="3"/>
    <x v="415"/>
    <x v="416"/>
  </r>
  <r>
    <n v="439"/>
    <x v="435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x v="435"/>
    <n v="44.003488879197555"/>
    <x v="4"/>
    <x v="22"/>
    <x v="416"/>
    <x v="417"/>
  </r>
  <r>
    <n v="440"/>
    <x v="436"/>
    <s v="Networked optimal adapter"/>
    <n v="102500"/>
    <n v="165954"/>
    <x v="1"/>
    <n v="3131"/>
    <s v="US"/>
    <s v="USD"/>
    <n v="1498798800"/>
    <n v="1499662800"/>
    <b v="0"/>
    <b v="0"/>
    <s v="film &amp; video/television"/>
    <x v="436"/>
    <n v="53.003513254551258"/>
    <x v="4"/>
    <x v="19"/>
    <x v="417"/>
    <x v="418"/>
  </r>
  <r>
    <n v="441"/>
    <x v="437"/>
    <s v="Automated optimal function"/>
    <n v="7000"/>
    <n v="1744"/>
    <x v="0"/>
    <n v="32"/>
    <s v="US"/>
    <s v="USD"/>
    <n v="1335416400"/>
    <n v="1337835600"/>
    <b v="0"/>
    <b v="0"/>
    <s v="technology/wearables"/>
    <x v="437"/>
    <n v="54.5"/>
    <x v="2"/>
    <x v="8"/>
    <x v="418"/>
    <x v="419"/>
  </r>
  <r>
    <n v="442"/>
    <x v="438"/>
    <s v="Devolved system-worthy framework"/>
    <n v="5400"/>
    <n v="10731"/>
    <x v="1"/>
    <n v="143"/>
    <s v="IT"/>
    <s v="EUR"/>
    <n v="1504328400"/>
    <n v="1505710800"/>
    <b v="0"/>
    <b v="0"/>
    <s v="theater/plays"/>
    <x v="438"/>
    <n v="75.04195804195804"/>
    <x v="3"/>
    <x v="3"/>
    <x v="419"/>
    <x v="420"/>
  </r>
  <r>
    <n v="443"/>
    <x v="439"/>
    <s v="Stand-alone user-facing service-desk"/>
    <n v="9300"/>
    <n v="3232"/>
    <x v="3"/>
    <n v="90"/>
    <s v="US"/>
    <s v="USD"/>
    <n v="1285822800"/>
    <n v="1287464400"/>
    <b v="0"/>
    <b v="0"/>
    <s v="theater/plays"/>
    <x v="439"/>
    <n v="35.911111111111111"/>
    <x v="3"/>
    <x v="3"/>
    <x v="420"/>
    <x v="421"/>
  </r>
  <r>
    <n v="444"/>
    <x v="347"/>
    <s v="Versatile global attitude"/>
    <n v="6200"/>
    <n v="10938"/>
    <x v="1"/>
    <n v="296"/>
    <s v="US"/>
    <s v="USD"/>
    <n v="1311483600"/>
    <n v="1311656400"/>
    <b v="0"/>
    <b v="1"/>
    <s v="music/indie rock"/>
    <x v="440"/>
    <n v="36.952702702702702"/>
    <x v="1"/>
    <x v="7"/>
    <x v="421"/>
    <x v="422"/>
  </r>
  <r>
    <n v="445"/>
    <x v="440"/>
    <s v="Intuitive demand-driven Local Area Network"/>
    <n v="2100"/>
    <n v="10739"/>
    <x v="1"/>
    <n v="170"/>
    <s v="US"/>
    <s v="USD"/>
    <n v="1291356000"/>
    <n v="1293170400"/>
    <b v="0"/>
    <b v="1"/>
    <s v="theater/plays"/>
    <x v="441"/>
    <n v="63.170588235294119"/>
    <x v="3"/>
    <x v="3"/>
    <x v="422"/>
    <x v="423"/>
  </r>
  <r>
    <n v="446"/>
    <x v="441"/>
    <s v="Assimilated uniform methodology"/>
    <n v="6800"/>
    <n v="5579"/>
    <x v="0"/>
    <n v="186"/>
    <s v="US"/>
    <s v="USD"/>
    <n v="1355810400"/>
    <n v="1355983200"/>
    <b v="0"/>
    <b v="0"/>
    <s v="technology/wearables"/>
    <x v="442"/>
    <n v="29.99462365591398"/>
    <x v="2"/>
    <x v="8"/>
    <x v="423"/>
    <x v="424"/>
  </r>
  <r>
    <n v="447"/>
    <x v="442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x v="443"/>
    <n v="86"/>
    <x v="4"/>
    <x v="19"/>
    <x v="424"/>
    <x v="425"/>
  </r>
  <r>
    <n v="448"/>
    <x v="443"/>
    <s v="Object-based demand-driven strategy"/>
    <n v="89900"/>
    <n v="45384"/>
    <x v="0"/>
    <n v="605"/>
    <s v="US"/>
    <s v="USD"/>
    <n v="1365915600"/>
    <n v="1366088400"/>
    <b v="0"/>
    <b v="1"/>
    <s v="games/video games"/>
    <x v="444"/>
    <n v="75.014876033057845"/>
    <x v="6"/>
    <x v="11"/>
    <x v="425"/>
    <x v="426"/>
  </r>
  <r>
    <n v="449"/>
    <x v="444"/>
    <s v="Public-key coherent ability"/>
    <n v="900"/>
    <n v="8703"/>
    <x v="1"/>
    <n v="86"/>
    <s v="DK"/>
    <s v="DKK"/>
    <n v="1551852000"/>
    <n v="1553317200"/>
    <b v="0"/>
    <b v="0"/>
    <s v="games/video games"/>
    <x v="445"/>
    <n v="101.19767441860465"/>
    <x v="6"/>
    <x v="11"/>
    <x v="426"/>
    <x v="427"/>
  </r>
  <r>
    <n v="450"/>
    <x v="445"/>
    <s v="Up-sized composite success"/>
    <n v="100"/>
    <n v="4"/>
    <x v="0"/>
    <n v="1"/>
    <s v="CA"/>
    <s v="CAD"/>
    <n v="1540098000"/>
    <n v="1542088800"/>
    <b v="0"/>
    <b v="0"/>
    <s v="film &amp; video/animation"/>
    <x v="446"/>
    <n v="4"/>
    <x v="4"/>
    <x v="10"/>
    <x v="427"/>
    <x v="428"/>
  </r>
  <r>
    <n v="451"/>
    <x v="446"/>
    <s v="Innovative exuding matrix"/>
    <n v="148400"/>
    <n v="182302"/>
    <x v="1"/>
    <n v="6286"/>
    <s v="US"/>
    <s v="USD"/>
    <n v="1500440400"/>
    <n v="1503118800"/>
    <b v="0"/>
    <b v="0"/>
    <s v="music/rock"/>
    <x v="447"/>
    <n v="29.001272669424118"/>
    <x v="1"/>
    <x v="1"/>
    <x v="428"/>
    <x v="429"/>
  </r>
  <r>
    <n v="452"/>
    <x v="447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x v="448"/>
    <n v="98.225806451612897"/>
    <x v="4"/>
    <x v="6"/>
    <x v="429"/>
    <x v="430"/>
  </r>
  <r>
    <n v="453"/>
    <x v="448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x v="449"/>
    <n v="87.001693480101608"/>
    <x v="4"/>
    <x v="22"/>
    <x v="411"/>
    <x v="431"/>
  </r>
  <r>
    <n v="454"/>
    <x v="449"/>
    <s v="Upgradable upward-trending portal"/>
    <n v="4000"/>
    <n v="1763"/>
    <x v="0"/>
    <n v="39"/>
    <s v="US"/>
    <s v="USD"/>
    <n v="1382331600"/>
    <n v="1385445600"/>
    <b v="0"/>
    <b v="1"/>
    <s v="film &amp; video/drama"/>
    <x v="450"/>
    <n v="45.205128205128204"/>
    <x v="4"/>
    <x v="6"/>
    <x v="430"/>
    <x v="432"/>
  </r>
  <r>
    <n v="455"/>
    <x v="450"/>
    <s v="Profit-focused global product"/>
    <n v="116500"/>
    <n v="137904"/>
    <x v="1"/>
    <n v="3727"/>
    <s v="US"/>
    <s v="USD"/>
    <n v="1316754000"/>
    <n v="1318741200"/>
    <b v="0"/>
    <b v="0"/>
    <s v="theater/plays"/>
    <x v="451"/>
    <n v="37.001341561577675"/>
    <x v="3"/>
    <x v="3"/>
    <x v="431"/>
    <x v="433"/>
  </r>
  <r>
    <n v="456"/>
    <x v="451"/>
    <s v="Operative well-modulated data-warehouse"/>
    <n v="146400"/>
    <n v="152438"/>
    <x v="1"/>
    <n v="1605"/>
    <s v="US"/>
    <s v="USD"/>
    <n v="1518242400"/>
    <n v="1518242400"/>
    <b v="0"/>
    <b v="1"/>
    <s v="music/indie rock"/>
    <x v="452"/>
    <n v="94.976947040498445"/>
    <x v="1"/>
    <x v="7"/>
    <x v="432"/>
    <x v="434"/>
  </r>
  <r>
    <n v="457"/>
    <x v="452"/>
    <s v="Cloned asymmetric functionalities"/>
    <n v="5000"/>
    <n v="1332"/>
    <x v="0"/>
    <n v="46"/>
    <s v="US"/>
    <s v="USD"/>
    <n v="1476421200"/>
    <n v="1476594000"/>
    <b v="0"/>
    <b v="0"/>
    <s v="theater/plays"/>
    <x v="453"/>
    <n v="28.956521739130434"/>
    <x v="3"/>
    <x v="3"/>
    <x v="433"/>
    <x v="435"/>
  </r>
  <r>
    <n v="458"/>
    <x v="453"/>
    <s v="Pre-emptive neutral portal"/>
    <n v="33800"/>
    <n v="118706"/>
    <x v="1"/>
    <n v="2120"/>
    <s v="US"/>
    <s v="USD"/>
    <n v="1269752400"/>
    <n v="1273554000"/>
    <b v="0"/>
    <b v="0"/>
    <s v="theater/plays"/>
    <x v="454"/>
    <n v="55.993396226415094"/>
    <x v="3"/>
    <x v="3"/>
    <x v="434"/>
    <x v="436"/>
  </r>
  <r>
    <n v="459"/>
    <x v="454"/>
    <s v="Switchable demand-driven help-desk"/>
    <n v="6300"/>
    <n v="5674"/>
    <x v="0"/>
    <n v="105"/>
    <s v="US"/>
    <s v="USD"/>
    <n v="1419746400"/>
    <n v="1421906400"/>
    <b v="0"/>
    <b v="0"/>
    <s v="film &amp; video/documentary"/>
    <x v="455"/>
    <n v="54.038095238095238"/>
    <x v="4"/>
    <x v="4"/>
    <x v="435"/>
    <x v="437"/>
  </r>
  <r>
    <n v="460"/>
    <x v="455"/>
    <s v="Business-focused static ability"/>
    <n v="2400"/>
    <n v="4119"/>
    <x v="1"/>
    <n v="50"/>
    <s v="US"/>
    <s v="USD"/>
    <n v="1281330000"/>
    <n v="1281589200"/>
    <b v="0"/>
    <b v="0"/>
    <s v="theater/plays"/>
    <x v="456"/>
    <n v="82.38"/>
    <x v="3"/>
    <x v="3"/>
    <x v="8"/>
    <x v="438"/>
  </r>
  <r>
    <n v="461"/>
    <x v="456"/>
    <s v="Networked secondary structure"/>
    <n v="98800"/>
    <n v="139354"/>
    <x v="1"/>
    <n v="2080"/>
    <s v="US"/>
    <s v="USD"/>
    <n v="1398661200"/>
    <n v="1400389200"/>
    <b v="0"/>
    <b v="0"/>
    <s v="film &amp; video/drama"/>
    <x v="457"/>
    <n v="66.997115384615384"/>
    <x v="4"/>
    <x v="6"/>
    <x v="436"/>
    <x v="439"/>
  </r>
  <r>
    <n v="462"/>
    <x v="457"/>
    <s v="Total multimedia website"/>
    <n v="188800"/>
    <n v="57734"/>
    <x v="0"/>
    <n v="535"/>
    <s v="US"/>
    <s v="USD"/>
    <n v="1359525600"/>
    <n v="1362808800"/>
    <b v="0"/>
    <b v="0"/>
    <s v="games/mobile games"/>
    <x v="458"/>
    <n v="107.91401869158878"/>
    <x v="6"/>
    <x v="20"/>
    <x v="385"/>
    <x v="440"/>
  </r>
  <r>
    <n v="463"/>
    <x v="458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x v="459"/>
    <n v="69.009501187648453"/>
    <x v="4"/>
    <x v="10"/>
    <x v="437"/>
    <x v="441"/>
  </r>
  <r>
    <n v="464"/>
    <x v="459"/>
    <s v="Pre-emptive mission-critical hardware"/>
    <n v="71200"/>
    <n v="95020"/>
    <x v="1"/>
    <n v="2436"/>
    <s v="US"/>
    <s v="USD"/>
    <n v="1518328800"/>
    <n v="1519538400"/>
    <b v="0"/>
    <b v="0"/>
    <s v="theater/plays"/>
    <x v="460"/>
    <n v="39.006568144499177"/>
    <x v="3"/>
    <x v="3"/>
    <x v="438"/>
    <x v="442"/>
  </r>
  <r>
    <n v="465"/>
    <x v="460"/>
    <s v="Up-sized responsive protocol"/>
    <n v="4700"/>
    <n v="8829"/>
    <x v="1"/>
    <n v="80"/>
    <s v="US"/>
    <s v="USD"/>
    <n v="1517032800"/>
    <n v="1517810400"/>
    <b v="0"/>
    <b v="0"/>
    <s v="publishing/translations"/>
    <x v="461"/>
    <n v="110.3625"/>
    <x v="5"/>
    <x v="18"/>
    <x v="439"/>
    <x v="443"/>
  </r>
  <r>
    <n v="466"/>
    <x v="461"/>
    <s v="Pre-emptive transitional frame"/>
    <n v="1200"/>
    <n v="3984"/>
    <x v="1"/>
    <n v="42"/>
    <s v="US"/>
    <s v="USD"/>
    <n v="1368594000"/>
    <n v="1370581200"/>
    <b v="0"/>
    <b v="1"/>
    <s v="technology/wearables"/>
    <x v="462"/>
    <n v="94.857142857142861"/>
    <x v="2"/>
    <x v="8"/>
    <x v="440"/>
    <x v="444"/>
  </r>
  <r>
    <n v="467"/>
    <x v="462"/>
    <s v="Profit-focused content-based application"/>
    <n v="1400"/>
    <n v="8053"/>
    <x v="1"/>
    <n v="139"/>
    <s v="CA"/>
    <s v="CAD"/>
    <n v="1448258400"/>
    <n v="1448863200"/>
    <b v="0"/>
    <b v="1"/>
    <s v="technology/web"/>
    <x v="463"/>
    <n v="57.935251798561154"/>
    <x v="2"/>
    <x v="2"/>
    <x v="441"/>
    <x v="445"/>
  </r>
  <r>
    <n v="468"/>
    <x v="463"/>
    <s v="Streamlined neutral analyzer"/>
    <n v="4000"/>
    <n v="1620"/>
    <x v="0"/>
    <n v="16"/>
    <s v="US"/>
    <s v="USD"/>
    <n v="1555218000"/>
    <n v="1556600400"/>
    <b v="0"/>
    <b v="0"/>
    <s v="theater/plays"/>
    <x v="464"/>
    <n v="101.25"/>
    <x v="3"/>
    <x v="3"/>
    <x v="442"/>
    <x v="368"/>
  </r>
  <r>
    <n v="469"/>
    <x v="464"/>
    <s v="Assimilated neutral utilization"/>
    <n v="5600"/>
    <n v="10328"/>
    <x v="1"/>
    <n v="159"/>
    <s v="US"/>
    <s v="USD"/>
    <n v="1431925200"/>
    <n v="1432098000"/>
    <b v="0"/>
    <b v="0"/>
    <s v="film &amp; video/drama"/>
    <x v="465"/>
    <n v="64.95597484276729"/>
    <x v="4"/>
    <x v="6"/>
    <x v="443"/>
    <x v="446"/>
  </r>
  <r>
    <n v="470"/>
    <x v="465"/>
    <s v="Extended dedicated archive"/>
    <n v="3600"/>
    <n v="10289"/>
    <x v="1"/>
    <n v="381"/>
    <s v="US"/>
    <s v="USD"/>
    <n v="1481522400"/>
    <n v="1482127200"/>
    <b v="0"/>
    <b v="0"/>
    <s v="technology/wearables"/>
    <x v="466"/>
    <n v="27.00524934383202"/>
    <x v="2"/>
    <x v="8"/>
    <x v="315"/>
    <x v="447"/>
  </r>
  <r>
    <n v="471"/>
    <x v="197"/>
    <s v="Configurable static help-desk"/>
    <n v="3100"/>
    <n v="9889"/>
    <x v="1"/>
    <n v="194"/>
    <s v="GB"/>
    <s v="GBP"/>
    <n v="1335934800"/>
    <n v="1335934800"/>
    <b v="0"/>
    <b v="1"/>
    <s v="food/food trucks"/>
    <x v="467"/>
    <n v="50.97422680412371"/>
    <x v="0"/>
    <x v="0"/>
    <x v="444"/>
    <x v="448"/>
  </r>
  <r>
    <n v="472"/>
    <x v="466"/>
    <s v="Self-enabling clear-thinking framework"/>
    <n v="153800"/>
    <n v="60342"/>
    <x v="0"/>
    <n v="575"/>
    <s v="US"/>
    <s v="USD"/>
    <n v="1552280400"/>
    <n v="1556946000"/>
    <b v="0"/>
    <b v="0"/>
    <s v="music/rock"/>
    <x v="468"/>
    <n v="104.94260869565217"/>
    <x v="1"/>
    <x v="1"/>
    <x v="445"/>
    <x v="178"/>
  </r>
  <r>
    <n v="473"/>
    <x v="467"/>
    <s v="Assimilated fault-tolerant capacity"/>
    <n v="5000"/>
    <n v="8907"/>
    <x v="1"/>
    <n v="106"/>
    <s v="US"/>
    <s v="USD"/>
    <n v="1529989200"/>
    <n v="1530075600"/>
    <b v="0"/>
    <b v="0"/>
    <s v="music/electric music"/>
    <x v="469"/>
    <n v="84.028301886792448"/>
    <x v="1"/>
    <x v="5"/>
    <x v="446"/>
    <x v="449"/>
  </r>
  <r>
    <n v="474"/>
    <x v="468"/>
    <s v="Enhanced neutral ability"/>
    <n v="4000"/>
    <n v="14606"/>
    <x v="1"/>
    <n v="142"/>
    <s v="US"/>
    <s v="USD"/>
    <n v="1418709600"/>
    <n v="1418796000"/>
    <b v="0"/>
    <b v="0"/>
    <s v="film &amp; video/television"/>
    <x v="470"/>
    <n v="102.85915492957747"/>
    <x v="4"/>
    <x v="19"/>
    <x v="447"/>
    <x v="450"/>
  </r>
  <r>
    <n v="475"/>
    <x v="469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x v="471"/>
    <n v="39.962085308056871"/>
    <x v="5"/>
    <x v="18"/>
    <x v="448"/>
    <x v="451"/>
  </r>
  <r>
    <n v="476"/>
    <x v="470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x v="472"/>
    <n v="51.001785714285717"/>
    <x v="5"/>
    <x v="13"/>
    <x v="342"/>
    <x v="452"/>
  </r>
  <r>
    <n v="477"/>
    <x v="471"/>
    <s v="Organic object-oriented core"/>
    <n v="8500"/>
    <n v="4613"/>
    <x v="0"/>
    <n v="113"/>
    <s v="US"/>
    <s v="USD"/>
    <n v="1309064400"/>
    <n v="1311397200"/>
    <b v="0"/>
    <b v="0"/>
    <s v="film &amp; video/science fiction"/>
    <x v="473"/>
    <n v="40.823008849557525"/>
    <x v="4"/>
    <x v="22"/>
    <x v="449"/>
    <x v="453"/>
  </r>
  <r>
    <n v="478"/>
    <x v="472"/>
    <s v="Balanced impactful circuit"/>
    <n v="68800"/>
    <n v="162603"/>
    <x v="1"/>
    <n v="2756"/>
    <s v="US"/>
    <s v="USD"/>
    <n v="1425877200"/>
    <n v="1426914000"/>
    <b v="0"/>
    <b v="0"/>
    <s v="technology/wearables"/>
    <x v="474"/>
    <n v="58.999637155297535"/>
    <x v="2"/>
    <x v="8"/>
    <x v="450"/>
    <x v="454"/>
  </r>
  <r>
    <n v="479"/>
    <x v="473"/>
    <s v="Future-proofed heuristic encryption"/>
    <n v="2400"/>
    <n v="12310"/>
    <x v="1"/>
    <n v="173"/>
    <s v="GB"/>
    <s v="GBP"/>
    <n v="1501304400"/>
    <n v="1501477200"/>
    <b v="0"/>
    <b v="0"/>
    <s v="food/food trucks"/>
    <x v="475"/>
    <n v="71.156069364161851"/>
    <x v="0"/>
    <x v="0"/>
    <x v="451"/>
    <x v="455"/>
  </r>
  <r>
    <n v="480"/>
    <x v="474"/>
    <s v="Balanced bifurcated leverage"/>
    <n v="8600"/>
    <n v="8656"/>
    <x v="1"/>
    <n v="87"/>
    <s v="US"/>
    <s v="USD"/>
    <n v="1268287200"/>
    <n v="1269061200"/>
    <b v="0"/>
    <b v="1"/>
    <s v="photography/photography books"/>
    <x v="476"/>
    <n v="99.494252873563212"/>
    <x v="7"/>
    <x v="14"/>
    <x v="452"/>
    <x v="456"/>
  </r>
  <r>
    <n v="481"/>
    <x v="475"/>
    <s v="Sharable discrete budgetary management"/>
    <n v="196600"/>
    <n v="159931"/>
    <x v="0"/>
    <n v="1538"/>
    <s v="US"/>
    <s v="USD"/>
    <n v="1412139600"/>
    <n v="1415772000"/>
    <b v="0"/>
    <b v="1"/>
    <s v="theater/plays"/>
    <x v="477"/>
    <n v="103.98634590377114"/>
    <x v="3"/>
    <x v="3"/>
    <x v="453"/>
    <x v="457"/>
  </r>
  <r>
    <n v="482"/>
    <x v="476"/>
    <s v="Focused solution-oriented instruction set"/>
    <n v="4200"/>
    <n v="689"/>
    <x v="0"/>
    <n v="9"/>
    <s v="US"/>
    <s v="USD"/>
    <n v="1330063200"/>
    <n v="1331013600"/>
    <b v="0"/>
    <b v="1"/>
    <s v="publishing/fiction"/>
    <x v="478"/>
    <n v="76.555555555555557"/>
    <x v="5"/>
    <x v="13"/>
    <x v="454"/>
    <x v="458"/>
  </r>
  <r>
    <n v="483"/>
    <x v="477"/>
    <s v="Down-sized actuating infrastructure"/>
    <n v="91400"/>
    <n v="48236"/>
    <x v="0"/>
    <n v="554"/>
    <s v="US"/>
    <s v="USD"/>
    <n v="1576130400"/>
    <n v="1576735200"/>
    <b v="0"/>
    <b v="0"/>
    <s v="theater/plays"/>
    <x v="479"/>
    <n v="87.068592057761734"/>
    <x v="3"/>
    <x v="3"/>
    <x v="455"/>
    <x v="459"/>
  </r>
  <r>
    <n v="484"/>
    <x v="478"/>
    <s v="Synergistic cohesive adapter"/>
    <n v="29600"/>
    <n v="77021"/>
    <x v="1"/>
    <n v="1572"/>
    <s v="GB"/>
    <s v="GBP"/>
    <n v="1407128400"/>
    <n v="1411362000"/>
    <b v="0"/>
    <b v="1"/>
    <s v="food/food trucks"/>
    <x v="480"/>
    <n v="48.99554707379135"/>
    <x v="0"/>
    <x v="0"/>
    <x v="456"/>
    <x v="460"/>
  </r>
  <r>
    <n v="485"/>
    <x v="479"/>
    <s v="Quality-focused mission-critical structure"/>
    <n v="90600"/>
    <n v="27844"/>
    <x v="0"/>
    <n v="648"/>
    <s v="GB"/>
    <s v="GBP"/>
    <n v="1560142800"/>
    <n v="1563685200"/>
    <b v="0"/>
    <b v="0"/>
    <s v="theater/plays"/>
    <x v="481"/>
    <n v="42.969135802469133"/>
    <x v="3"/>
    <x v="3"/>
    <x v="457"/>
    <x v="461"/>
  </r>
  <r>
    <n v="486"/>
    <x v="480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x v="482"/>
    <n v="33.428571428571431"/>
    <x v="5"/>
    <x v="18"/>
    <x v="458"/>
    <x v="462"/>
  </r>
  <r>
    <n v="487"/>
    <x v="481"/>
    <s v="Monitored 24/7 time-frame"/>
    <n v="110300"/>
    <n v="197024"/>
    <x v="1"/>
    <n v="2346"/>
    <s v="US"/>
    <s v="USD"/>
    <n v="1492664400"/>
    <n v="1495515600"/>
    <b v="0"/>
    <b v="0"/>
    <s v="theater/plays"/>
    <x v="483"/>
    <n v="83.982949701619773"/>
    <x v="3"/>
    <x v="3"/>
    <x v="459"/>
    <x v="463"/>
  </r>
  <r>
    <n v="488"/>
    <x v="482"/>
    <s v="Virtual secondary open architecture"/>
    <n v="5300"/>
    <n v="11663"/>
    <x v="1"/>
    <n v="115"/>
    <s v="US"/>
    <s v="USD"/>
    <n v="1454479200"/>
    <n v="1455948000"/>
    <b v="0"/>
    <b v="0"/>
    <s v="theater/plays"/>
    <x v="484"/>
    <n v="101.41739130434783"/>
    <x v="3"/>
    <x v="3"/>
    <x v="460"/>
    <x v="464"/>
  </r>
  <r>
    <n v="489"/>
    <x v="483"/>
    <s v="Down-sized mobile time-frame"/>
    <n v="9200"/>
    <n v="9339"/>
    <x v="1"/>
    <n v="85"/>
    <s v="IT"/>
    <s v="EUR"/>
    <n v="1281934800"/>
    <n v="1282366800"/>
    <b v="0"/>
    <b v="0"/>
    <s v="technology/wearables"/>
    <x v="485"/>
    <n v="109.87058823529412"/>
    <x v="2"/>
    <x v="8"/>
    <x v="461"/>
    <x v="465"/>
  </r>
  <r>
    <n v="490"/>
    <x v="484"/>
    <s v="Innovative disintermediate encryption"/>
    <n v="2400"/>
    <n v="4596"/>
    <x v="1"/>
    <n v="144"/>
    <s v="US"/>
    <s v="USD"/>
    <n v="1573970400"/>
    <n v="1574575200"/>
    <b v="0"/>
    <b v="0"/>
    <s v="journalism/audio"/>
    <x v="486"/>
    <n v="31.916666666666668"/>
    <x v="8"/>
    <x v="23"/>
    <x v="462"/>
    <x v="466"/>
  </r>
  <r>
    <n v="491"/>
    <x v="485"/>
    <s v="Universal contextually-based knowledgebase"/>
    <n v="56800"/>
    <n v="173437"/>
    <x v="1"/>
    <n v="2443"/>
    <s v="US"/>
    <s v="USD"/>
    <n v="1372654800"/>
    <n v="1374901200"/>
    <b v="0"/>
    <b v="1"/>
    <s v="food/food trucks"/>
    <x v="487"/>
    <n v="70.993450675399103"/>
    <x v="0"/>
    <x v="0"/>
    <x v="463"/>
    <x v="467"/>
  </r>
  <r>
    <n v="492"/>
    <x v="486"/>
    <s v="Persevering interactive matrix"/>
    <n v="191000"/>
    <n v="45831"/>
    <x v="3"/>
    <n v="595"/>
    <s v="US"/>
    <s v="USD"/>
    <n v="1275886800"/>
    <n v="1278910800"/>
    <b v="1"/>
    <b v="1"/>
    <s v="film &amp; video/shorts"/>
    <x v="488"/>
    <n v="77.026890756302521"/>
    <x v="4"/>
    <x v="12"/>
    <x v="464"/>
    <x v="468"/>
  </r>
  <r>
    <n v="493"/>
    <x v="487"/>
    <s v="Seamless background framework"/>
    <n v="900"/>
    <n v="6514"/>
    <x v="1"/>
    <n v="64"/>
    <s v="US"/>
    <s v="USD"/>
    <n v="1561784400"/>
    <n v="1562907600"/>
    <b v="0"/>
    <b v="0"/>
    <s v="photography/photography books"/>
    <x v="489"/>
    <n v="101.78125"/>
    <x v="7"/>
    <x v="14"/>
    <x v="465"/>
    <x v="469"/>
  </r>
  <r>
    <n v="494"/>
    <x v="488"/>
    <s v="Balanced upward-trending productivity"/>
    <n v="2500"/>
    <n v="13684"/>
    <x v="1"/>
    <n v="268"/>
    <s v="US"/>
    <s v="USD"/>
    <n v="1332392400"/>
    <n v="1332478800"/>
    <b v="0"/>
    <b v="0"/>
    <s v="technology/wearables"/>
    <x v="490"/>
    <n v="51.059701492537314"/>
    <x v="2"/>
    <x v="8"/>
    <x v="466"/>
    <x v="470"/>
  </r>
  <r>
    <n v="495"/>
    <x v="489"/>
    <s v="Centralized clear-thinking solution"/>
    <n v="3200"/>
    <n v="13264"/>
    <x v="1"/>
    <n v="195"/>
    <s v="DK"/>
    <s v="DKK"/>
    <n v="1402376400"/>
    <n v="1402722000"/>
    <b v="0"/>
    <b v="0"/>
    <s v="theater/plays"/>
    <x v="491"/>
    <n v="68.02051282051282"/>
    <x v="3"/>
    <x v="3"/>
    <x v="467"/>
    <x v="471"/>
  </r>
  <r>
    <n v="496"/>
    <x v="490"/>
    <s v="Optimized bi-directional extranet"/>
    <n v="183800"/>
    <n v="1667"/>
    <x v="0"/>
    <n v="54"/>
    <s v="US"/>
    <s v="USD"/>
    <n v="1495342800"/>
    <n v="1496811600"/>
    <b v="0"/>
    <b v="0"/>
    <s v="film &amp; video/animation"/>
    <x v="492"/>
    <n v="30.87037037037037"/>
    <x v="4"/>
    <x v="10"/>
    <x v="468"/>
    <x v="472"/>
  </r>
  <r>
    <n v="497"/>
    <x v="491"/>
    <s v="Intuitive actuating benchmark"/>
    <n v="9800"/>
    <n v="3349"/>
    <x v="0"/>
    <n v="120"/>
    <s v="US"/>
    <s v="USD"/>
    <n v="1482213600"/>
    <n v="1482213600"/>
    <b v="0"/>
    <b v="1"/>
    <s v="technology/wearables"/>
    <x v="493"/>
    <n v="27.908333333333335"/>
    <x v="2"/>
    <x v="8"/>
    <x v="469"/>
    <x v="473"/>
  </r>
  <r>
    <n v="498"/>
    <x v="492"/>
    <s v="Devolved background project"/>
    <n v="193400"/>
    <n v="46317"/>
    <x v="0"/>
    <n v="579"/>
    <s v="DK"/>
    <s v="DKK"/>
    <n v="1420092000"/>
    <n v="1420264800"/>
    <b v="0"/>
    <b v="0"/>
    <s v="technology/web"/>
    <x v="494"/>
    <n v="79.994818652849744"/>
    <x v="2"/>
    <x v="2"/>
    <x v="470"/>
    <x v="474"/>
  </r>
  <r>
    <n v="499"/>
    <x v="493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x v="495"/>
    <n v="38.003378378378379"/>
    <x v="4"/>
    <x v="4"/>
    <x v="471"/>
    <x v="475"/>
  </r>
  <r>
    <n v="500"/>
    <x v="494"/>
    <s v="Team-oriented clear-thinking matrix"/>
    <n v="100"/>
    <n v="0"/>
    <x v="0"/>
    <n v="0"/>
    <s v="US"/>
    <s v="USD"/>
    <n v="1367384400"/>
    <n v="1369803600"/>
    <b v="0"/>
    <b v="1"/>
    <s v="theater/plays"/>
    <x v="0"/>
    <e v="#DIV/0!"/>
    <x v="3"/>
    <x v="3"/>
    <x v="472"/>
    <x v="380"/>
  </r>
  <r>
    <n v="501"/>
    <x v="495"/>
    <s v="Focused coherent methodology"/>
    <n v="153600"/>
    <n v="107743"/>
    <x v="0"/>
    <n v="1796"/>
    <s v="US"/>
    <s v="USD"/>
    <n v="1363064400"/>
    <n v="1363237200"/>
    <b v="0"/>
    <b v="0"/>
    <s v="film &amp; video/documentary"/>
    <x v="496"/>
    <n v="59.990534521158132"/>
    <x v="4"/>
    <x v="4"/>
    <x v="473"/>
    <x v="353"/>
  </r>
  <r>
    <n v="502"/>
    <x v="212"/>
    <s v="Reduced context-sensitive complexity"/>
    <n v="1300"/>
    <n v="6889"/>
    <x v="1"/>
    <n v="186"/>
    <s v="AU"/>
    <s v="AUD"/>
    <n v="1343365200"/>
    <n v="1345870800"/>
    <b v="0"/>
    <b v="1"/>
    <s v="games/video games"/>
    <x v="497"/>
    <n v="37.037634408602152"/>
    <x v="6"/>
    <x v="11"/>
    <x v="474"/>
    <x v="476"/>
  </r>
  <r>
    <n v="503"/>
    <x v="496"/>
    <s v="Decentralized 4thgeneration time-frame"/>
    <n v="25500"/>
    <n v="45983"/>
    <x v="1"/>
    <n v="460"/>
    <s v="US"/>
    <s v="USD"/>
    <n v="1435726800"/>
    <n v="1437454800"/>
    <b v="0"/>
    <b v="0"/>
    <s v="film &amp; video/drama"/>
    <x v="498"/>
    <n v="99.963043478260872"/>
    <x v="4"/>
    <x v="6"/>
    <x v="72"/>
    <x v="477"/>
  </r>
  <r>
    <n v="504"/>
    <x v="497"/>
    <s v="De-engineered cohesive moderator"/>
    <n v="7500"/>
    <n v="6924"/>
    <x v="0"/>
    <n v="62"/>
    <s v="IT"/>
    <s v="EUR"/>
    <n v="1431925200"/>
    <n v="1432011600"/>
    <b v="0"/>
    <b v="0"/>
    <s v="music/rock"/>
    <x v="499"/>
    <n v="111.6774193548387"/>
    <x v="1"/>
    <x v="1"/>
    <x v="443"/>
    <x v="478"/>
  </r>
  <r>
    <n v="505"/>
    <x v="498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x v="500"/>
    <n v="36.014409221902014"/>
    <x v="5"/>
    <x v="15"/>
    <x v="475"/>
    <x v="479"/>
  </r>
  <r>
    <n v="506"/>
    <x v="499"/>
    <s v="Customizable background monitoring"/>
    <n v="18000"/>
    <n v="166874"/>
    <x v="1"/>
    <n v="2528"/>
    <s v="US"/>
    <s v="USD"/>
    <n v="1511416800"/>
    <n v="1512885600"/>
    <b v="0"/>
    <b v="1"/>
    <s v="theater/plays"/>
    <x v="501"/>
    <n v="66.010284810126578"/>
    <x v="3"/>
    <x v="3"/>
    <x v="81"/>
    <x v="480"/>
  </r>
  <r>
    <n v="507"/>
    <x v="500"/>
    <s v="Compatible well-modulated budgetary management"/>
    <n v="2100"/>
    <n v="837"/>
    <x v="0"/>
    <n v="19"/>
    <s v="US"/>
    <s v="USD"/>
    <n v="1365483600"/>
    <n v="1369717200"/>
    <b v="0"/>
    <b v="1"/>
    <s v="technology/web"/>
    <x v="502"/>
    <n v="44.05263157894737"/>
    <x v="2"/>
    <x v="2"/>
    <x v="476"/>
    <x v="481"/>
  </r>
  <r>
    <n v="508"/>
    <x v="501"/>
    <s v="Up-sized radical pricing structure"/>
    <n v="172700"/>
    <n v="193820"/>
    <x v="1"/>
    <n v="3657"/>
    <s v="US"/>
    <s v="USD"/>
    <n v="1532840400"/>
    <n v="1534654800"/>
    <b v="0"/>
    <b v="0"/>
    <s v="theater/plays"/>
    <x v="503"/>
    <n v="52.999726551818434"/>
    <x v="3"/>
    <x v="3"/>
    <x v="192"/>
    <x v="482"/>
  </r>
  <r>
    <n v="509"/>
    <x v="173"/>
    <s v="Robust zero-defect project"/>
    <n v="168500"/>
    <n v="119510"/>
    <x v="0"/>
    <n v="1258"/>
    <s v="US"/>
    <s v="USD"/>
    <n v="1336194000"/>
    <n v="1337058000"/>
    <b v="0"/>
    <b v="0"/>
    <s v="theater/plays"/>
    <x v="504"/>
    <n v="95"/>
    <x v="3"/>
    <x v="3"/>
    <x v="477"/>
    <x v="483"/>
  </r>
  <r>
    <n v="510"/>
    <x v="502"/>
    <s v="Re-engineered mobile task-force"/>
    <n v="7800"/>
    <n v="9289"/>
    <x v="1"/>
    <n v="131"/>
    <s v="AU"/>
    <s v="AUD"/>
    <n v="1527742800"/>
    <n v="1529816400"/>
    <b v="0"/>
    <b v="0"/>
    <s v="film &amp; video/drama"/>
    <x v="505"/>
    <n v="70.908396946564892"/>
    <x v="4"/>
    <x v="6"/>
    <x v="478"/>
    <x v="484"/>
  </r>
  <r>
    <n v="511"/>
    <x v="503"/>
    <s v="User-centric intangible neural-net"/>
    <n v="147800"/>
    <n v="35498"/>
    <x v="0"/>
    <n v="362"/>
    <s v="US"/>
    <s v="USD"/>
    <n v="1564030800"/>
    <n v="1564894800"/>
    <b v="0"/>
    <b v="0"/>
    <s v="theater/plays"/>
    <x v="506"/>
    <n v="98.060773480662988"/>
    <x v="3"/>
    <x v="3"/>
    <x v="479"/>
    <x v="265"/>
  </r>
  <r>
    <n v="512"/>
    <x v="504"/>
    <s v="Organized explicit core"/>
    <n v="9100"/>
    <n v="12678"/>
    <x v="1"/>
    <n v="239"/>
    <s v="US"/>
    <s v="USD"/>
    <n v="1404536400"/>
    <n v="1404622800"/>
    <b v="0"/>
    <b v="1"/>
    <s v="games/video games"/>
    <x v="507"/>
    <n v="53.046025104602514"/>
    <x v="6"/>
    <x v="11"/>
    <x v="480"/>
    <x v="485"/>
  </r>
  <r>
    <n v="513"/>
    <x v="505"/>
    <s v="Synchronized 6thgeneration adapter"/>
    <n v="8300"/>
    <n v="3260"/>
    <x v="3"/>
    <n v="35"/>
    <s v="US"/>
    <s v="USD"/>
    <n v="1284008400"/>
    <n v="1284181200"/>
    <b v="0"/>
    <b v="0"/>
    <s v="film &amp; video/television"/>
    <x v="508"/>
    <n v="93.142857142857139"/>
    <x v="4"/>
    <x v="19"/>
    <x v="180"/>
    <x v="486"/>
  </r>
  <r>
    <n v="514"/>
    <x v="506"/>
    <s v="Centralized motivating capacity"/>
    <n v="138700"/>
    <n v="31123"/>
    <x v="3"/>
    <n v="528"/>
    <s v="CH"/>
    <s v="CHF"/>
    <n v="1386309600"/>
    <n v="1386741600"/>
    <b v="0"/>
    <b v="1"/>
    <s v="music/rock"/>
    <x v="509"/>
    <n v="58.945075757575758"/>
    <x v="1"/>
    <x v="1"/>
    <x v="481"/>
    <x v="412"/>
  </r>
  <r>
    <n v="515"/>
    <x v="507"/>
    <s v="Phased 24hour flexibility"/>
    <n v="8600"/>
    <n v="4797"/>
    <x v="0"/>
    <n v="133"/>
    <s v="CA"/>
    <s v="CAD"/>
    <n v="1324620000"/>
    <n v="1324792800"/>
    <b v="0"/>
    <b v="1"/>
    <s v="theater/plays"/>
    <x v="510"/>
    <n v="36.067669172932334"/>
    <x v="3"/>
    <x v="3"/>
    <x v="482"/>
    <x v="487"/>
  </r>
  <r>
    <n v="516"/>
    <x v="508"/>
    <s v="Exclusive 5thgeneration structure"/>
    <n v="125400"/>
    <n v="53324"/>
    <x v="0"/>
    <n v="846"/>
    <s v="US"/>
    <s v="USD"/>
    <n v="1281070800"/>
    <n v="1284354000"/>
    <b v="0"/>
    <b v="0"/>
    <s v="publishing/nonfiction"/>
    <x v="511"/>
    <n v="63.030732860520096"/>
    <x v="5"/>
    <x v="9"/>
    <x v="194"/>
    <x v="488"/>
  </r>
  <r>
    <n v="517"/>
    <x v="509"/>
    <s v="Multi-tiered maximized orchestration"/>
    <n v="5900"/>
    <n v="6608"/>
    <x v="1"/>
    <n v="78"/>
    <s v="US"/>
    <s v="USD"/>
    <n v="1493960400"/>
    <n v="1494392400"/>
    <b v="0"/>
    <b v="0"/>
    <s v="food/food trucks"/>
    <x v="512"/>
    <n v="84.717948717948715"/>
    <x v="0"/>
    <x v="0"/>
    <x v="483"/>
    <x v="489"/>
  </r>
  <r>
    <n v="518"/>
    <x v="510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x v="513"/>
    <n v="62.2"/>
    <x v="4"/>
    <x v="10"/>
    <x v="484"/>
    <x v="442"/>
  </r>
  <r>
    <n v="519"/>
    <x v="511"/>
    <s v="Exclusive asymmetric analyzer"/>
    <n v="177700"/>
    <n v="180802"/>
    <x v="1"/>
    <n v="1773"/>
    <s v="US"/>
    <s v="USD"/>
    <n v="1420696800"/>
    <n v="1421906400"/>
    <b v="0"/>
    <b v="1"/>
    <s v="music/rock"/>
    <x v="514"/>
    <n v="101.97518330513255"/>
    <x v="1"/>
    <x v="1"/>
    <x v="355"/>
    <x v="437"/>
  </r>
  <r>
    <n v="520"/>
    <x v="512"/>
    <s v="Organic radical collaboration"/>
    <n v="800"/>
    <n v="3406"/>
    <x v="1"/>
    <n v="32"/>
    <s v="US"/>
    <s v="USD"/>
    <n v="1555650000"/>
    <n v="1555909200"/>
    <b v="0"/>
    <b v="0"/>
    <s v="theater/plays"/>
    <x v="515"/>
    <n v="106.4375"/>
    <x v="3"/>
    <x v="3"/>
    <x v="485"/>
    <x v="490"/>
  </r>
  <r>
    <n v="521"/>
    <x v="513"/>
    <s v="Function-based multi-state software"/>
    <n v="7600"/>
    <n v="11061"/>
    <x v="1"/>
    <n v="369"/>
    <s v="US"/>
    <s v="USD"/>
    <n v="1471928400"/>
    <n v="1472446800"/>
    <b v="0"/>
    <b v="1"/>
    <s v="film &amp; video/drama"/>
    <x v="516"/>
    <n v="29.975609756097562"/>
    <x v="4"/>
    <x v="6"/>
    <x v="486"/>
    <x v="491"/>
  </r>
  <r>
    <n v="522"/>
    <x v="514"/>
    <s v="Innovative static budgetary management"/>
    <n v="50500"/>
    <n v="16389"/>
    <x v="0"/>
    <n v="191"/>
    <s v="US"/>
    <s v="USD"/>
    <n v="1341291600"/>
    <n v="1342328400"/>
    <b v="0"/>
    <b v="0"/>
    <s v="film &amp; video/shorts"/>
    <x v="517"/>
    <n v="85.806282722513089"/>
    <x v="4"/>
    <x v="12"/>
    <x v="487"/>
    <x v="163"/>
  </r>
  <r>
    <n v="523"/>
    <x v="515"/>
    <s v="Triple-buffered holistic ability"/>
    <n v="900"/>
    <n v="6303"/>
    <x v="1"/>
    <n v="89"/>
    <s v="US"/>
    <s v="USD"/>
    <n v="1267682400"/>
    <n v="1268114400"/>
    <b v="0"/>
    <b v="0"/>
    <s v="film &amp; video/shorts"/>
    <x v="518"/>
    <n v="70.82022471910112"/>
    <x v="4"/>
    <x v="12"/>
    <x v="488"/>
    <x v="492"/>
  </r>
  <r>
    <n v="524"/>
    <x v="516"/>
    <s v="Diverse scalable superstructure"/>
    <n v="96700"/>
    <n v="81136"/>
    <x v="0"/>
    <n v="1979"/>
    <s v="US"/>
    <s v="USD"/>
    <n v="1272258000"/>
    <n v="1273381200"/>
    <b v="0"/>
    <b v="0"/>
    <s v="theater/plays"/>
    <x v="519"/>
    <n v="40.998484082870135"/>
    <x v="3"/>
    <x v="3"/>
    <x v="489"/>
    <x v="493"/>
  </r>
  <r>
    <n v="525"/>
    <x v="517"/>
    <s v="Balanced leadingedge data-warehouse"/>
    <n v="2100"/>
    <n v="1768"/>
    <x v="0"/>
    <n v="63"/>
    <s v="US"/>
    <s v="USD"/>
    <n v="1290492000"/>
    <n v="1290837600"/>
    <b v="0"/>
    <b v="0"/>
    <s v="technology/wearables"/>
    <x v="520"/>
    <n v="28.063492063492063"/>
    <x v="2"/>
    <x v="8"/>
    <x v="490"/>
    <x v="494"/>
  </r>
  <r>
    <n v="526"/>
    <x v="518"/>
    <s v="Digitized bandwidth-monitored open architecture"/>
    <n v="8300"/>
    <n v="12944"/>
    <x v="1"/>
    <n v="147"/>
    <s v="US"/>
    <s v="USD"/>
    <n v="1451109600"/>
    <n v="1454306400"/>
    <b v="0"/>
    <b v="1"/>
    <s v="theater/plays"/>
    <x v="521"/>
    <n v="88.054421768707485"/>
    <x v="3"/>
    <x v="3"/>
    <x v="312"/>
    <x v="495"/>
  </r>
  <r>
    <n v="527"/>
    <x v="519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x v="522"/>
    <n v="31"/>
    <x v="4"/>
    <x v="10"/>
    <x v="491"/>
    <x v="496"/>
  </r>
  <r>
    <n v="528"/>
    <x v="520"/>
    <s v="Focused leadingedge matrix"/>
    <n v="9000"/>
    <n v="7227"/>
    <x v="0"/>
    <n v="80"/>
    <s v="GB"/>
    <s v="GBP"/>
    <n v="1385186400"/>
    <n v="1389074400"/>
    <b v="0"/>
    <b v="0"/>
    <s v="music/indie rock"/>
    <x v="523"/>
    <n v="90.337500000000006"/>
    <x v="1"/>
    <x v="7"/>
    <x v="492"/>
    <x v="497"/>
  </r>
  <r>
    <n v="529"/>
    <x v="521"/>
    <s v="Seamless logistical encryption"/>
    <n v="5100"/>
    <n v="574"/>
    <x v="0"/>
    <n v="9"/>
    <s v="US"/>
    <s v="USD"/>
    <n v="1399698000"/>
    <n v="1402117200"/>
    <b v="0"/>
    <b v="0"/>
    <s v="games/video games"/>
    <x v="524"/>
    <n v="63.777777777777779"/>
    <x v="6"/>
    <x v="11"/>
    <x v="493"/>
    <x v="180"/>
  </r>
  <r>
    <n v="530"/>
    <x v="522"/>
    <s v="Stand-alone human-resource workforce"/>
    <n v="105000"/>
    <n v="96328"/>
    <x v="0"/>
    <n v="1784"/>
    <s v="US"/>
    <s v="USD"/>
    <n v="1283230800"/>
    <n v="1284440400"/>
    <b v="0"/>
    <b v="1"/>
    <s v="publishing/fiction"/>
    <x v="525"/>
    <n v="53.995515695067262"/>
    <x v="5"/>
    <x v="13"/>
    <x v="494"/>
    <x v="498"/>
  </r>
  <r>
    <n v="531"/>
    <x v="523"/>
    <s v="Automated zero tolerance implementation"/>
    <n v="186700"/>
    <n v="178338"/>
    <x v="2"/>
    <n v="3640"/>
    <s v="CH"/>
    <s v="CHF"/>
    <n v="1384149600"/>
    <n v="1388988000"/>
    <b v="0"/>
    <b v="0"/>
    <s v="games/video games"/>
    <x v="526"/>
    <n v="48.993956043956047"/>
    <x v="6"/>
    <x v="11"/>
    <x v="495"/>
    <x v="499"/>
  </r>
  <r>
    <n v="532"/>
    <x v="524"/>
    <s v="Pre-emptive grid-enabled contingency"/>
    <n v="1600"/>
    <n v="8046"/>
    <x v="1"/>
    <n v="126"/>
    <s v="CA"/>
    <s v="CAD"/>
    <n v="1516860000"/>
    <n v="1516946400"/>
    <b v="0"/>
    <b v="0"/>
    <s v="theater/plays"/>
    <x v="527"/>
    <n v="63.857142857142854"/>
    <x v="3"/>
    <x v="3"/>
    <x v="496"/>
    <x v="500"/>
  </r>
  <r>
    <n v="533"/>
    <x v="525"/>
    <s v="Multi-lateral didactic encoding"/>
    <n v="115600"/>
    <n v="184086"/>
    <x v="1"/>
    <n v="2218"/>
    <s v="GB"/>
    <s v="GBP"/>
    <n v="1374642000"/>
    <n v="1377752400"/>
    <b v="0"/>
    <b v="0"/>
    <s v="music/indie rock"/>
    <x v="528"/>
    <n v="82.996393146979258"/>
    <x v="1"/>
    <x v="7"/>
    <x v="497"/>
    <x v="50"/>
  </r>
  <r>
    <n v="534"/>
    <x v="526"/>
    <s v="Self-enabling didactic orchestration"/>
    <n v="89100"/>
    <n v="13385"/>
    <x v="0"/>
    <n v="243"/>
    <s v="US"/>
    <s v="USD"/>
    <n v="1534482000"/>
    <n v="1534568400"/>
    <b v="0"/>
    <b v="1"/>
    <s v="film &amp; video/drama"/>
    <x v="529"/>
    <n v="55.08230452674897"/>
    <x v="4"/>
    <x v="6"/>
    <x v="498"/>
    <x v="501"/>
  </r>
  <r>
    <n v="535"/>
    <x v="527"/>
    <s v="Profit-focused 24/7 data-warehouse"/>
    <n v="2600"/>
    <n v="12533"/>
    <x v="1"/>
    <n v="202"/>
    <s v="IT"/>
    <s v="EUR"/>
    <n v="1528434000"/>
    <n v="1528606800"/>
    <b v="0"/>
    <b v="1"/>
    <s v="theater/plays"/>
    <x v="530"/>
    <n v="62.044554455445542"/>
    <x v="3"/>
    <x v="3"/>
    <x v="499"/>
    <x v="502"/>
  </r>
  <r>
    <n v="536"/>
    <x v="528"/>
    <s v="Enhanced methodical middleware"/>
    <n v="9800"/>
    <n v="14697"/>
    <x v="1"/>
    <n v="140"/>
    <s v="IT"/>
    <s v="EUR"/>
    <n v="1282626000"/>
    <n v="1284872400"/>
    <b v="0"/>
    <b v="0"/>
    <s v="publishing/fiction"/>
    <x v="531"/>
    <n v="104.97857142857143"/>
    <x v="5"/>
    <x v="13"/>
    <x v="500"/>
    <x v="52"/>
  </r>
  <r>
    <n v="537"/>
    <x v="529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x v="532"/>
    <n v="94.044676806083643"/>
    <x v="4"/>
    <x v="4"/>
    <x v="501"/>
    <x v="503"/>
  </r>
  <r>
    <n v="538"/>
    <x v="530"/>
    <s v="Networked didactic time-frame"/>
    <n v="151300"/>
    <n v="57034"/>
    <x v="0"/>
    <n v="1296"/>
    <s v="US"/>
    <s v="USD"/>
    <n v="1379826000"/>
    <n v="1381208400"/>
    <b v="0"/>
    <b v="0"/>
    <s v="games/mobile games"/>
    <x v="533"/>
    <n v="44.007716049382715"/>
    <x v="6"/>
    <x v="20"/>
    <x v="502"/>
    <x v="504"/>
  </r>
  <r>
    <n v="539"/>
    <x v="531"/>
    <s v="Assimilated exuding toolset"/>
    <n v="9800"/>
    <n v="7120"/>
    <x v="0"/>
    <n v="77"/>
    <s v="US"/>
    <s v="USD"/>
    <n v="1561957200"/>
    <n v="1562475600"/>
    <b v="0"/>
    <b v="1"/>
    <s v="food/food trucks"/>
    <x v="534"/>
    <n v="92.467532467532465"/>
    <x v="0"/>
    <x v="0"/>
    <x v="503"/>
    <x v="505"/>
  </r>
  <r>
    <n v="540"/>
    <x v="532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x v="535"/>
    <n v="57.072874493927124"/>
    <x v="7"/>
    <x v="14"/>
    <x v="504"/>
    <x v="506"/>
  </r>
  <r>
    <n v="541"/>
    <x v="533"/>
    <s v="Polarized systemic Internet solution"/>
    <n v="178000"/>
    <n v="43086"/>
    <x v="0"/>
    <n v="395"/>
    <s v="IT"/>
    <s v="EUR"/>
    <n v="1433912400"/>
    <n v="1436158800"/>
    <b v="0"/>
    <b v="0"/>
    <s v="games/mobile games"/>
    <x v="536"/>
    <n v="109.07848101265823"/>
    <x v="6"/>
    <x v="20"/>
    <x v="505"/>
    <x v="507"/>
  </r>
  <r>
    <n v="542"/>
    <x v="534"/>
    <s v="Profit-focused exuding moderator"/>
    <n v="77000"/>
    <n v="1930"/>
    <x v="0"/>
    <n v="49"/>
    <s v="GB"/>
    <s v="GBP"/>
    <n v="1453442400"/>
    <n v="1456034400"/>
    <b v="0"/>
    <b v="0"/>
    <s v="music/indie rock"/>
    <x v="537"/>
    <n v="39.387755102040813"/>
    <x v="1"/>
    <x v="7"/>
    <x v="506"/>
    <x v="508"/>
  </r>
  <r>
    <n v="543"/>
    <x v="535"/>
    <s v="Cross-group high-level moderator"/>
    <n v="84900"/>
    <n v="13864"/>
    <x v="0"/>
    <n v="180"/>
    <s v="US"/>
    <s v="USD"/>
    <n v="1378875600"/>
    <n v="1380171600"/>
    <b v="0"/>
    <b v="0"/>
    <s v="games/video games"/>
    <x v="538"/>
    <n v="77.022222222222226"/>
    <x v="6"/>
    <x v="11"/>
    <x v="507"/>
    <x v="509"/>
  </r>
  <r>
    <n v="544"/>
    <x v="536"/>
    <s v="Public-key 3rdgeneration system engine"/>
    <n v="2800"/>
    <n v="7742"/>
    <x v="1"/>
    <n v="84"/>
    <s v="US"/>
    <s v="USD"/>
    <n v="1452232800"/>
    <n v="1453356000"/>
    <b v="0"/>
    <b v="0"/>
    <s v="music/rock"/>
    <x v="539"/>
    <n v="92.166666666666671"/>
    <x v="1"/>
    <x v="1"/>
    <x v="508"/>
    <x v="510"/>
  </r>
  <r>
    <n v="545"/>
    <x v="537"/>
    <s v="Organized value-added access"/>
    <n v="184800"/>
    <n v="164109"/>
    <x v="0"/>
    <n v="2690"/>
    <s v="US"/>
    <s v="USD"/>
    <n v="1577253600"/>
    <n v="1578981600"/>
    <b v="0"/>
    <b v="0"/>
    <s v="theater/plays"/>
    <x v="540"/>
    <n v="61.007063197026021"/>
    <x v="3"/>
    <x v="3"/>
    <x v="509"/>
    <x v="511"/>
  </r>
  <r>
    <n v="546"/>
    <x v="538"/>
    <s v="Cloned global Graphical User Interface"/>
    <n v="4200"/>
    <n v="6870"/>
    <x v="1"/>
    <n v="88"/>
    <s v="US"/>
    <s v="USD"/>
    <n v="1537160400"/>
    <n v="1537419600"/>
    <b v="0"/>
    <b v="1"/>
    <s v="theater/plays"/>
    <x v="541"/>
    <n v="78.068181818181813"/>
    <x v="3"/>
    <x v="3"/>
    <x v="510"/>
    <x v="512"/>
  </r>
  <r>
    <n v="547"/>
    <x v="539"/>
    <s v="Focused solution-oriented matrix"/>
    <n v="1300"/>
    <n v="12597"/>
    <x v="1"/>
    <n v="156"/>
    <s v="US"/>
    <s v="USD"/>
    <n v="1422165600"/>
    <n v="1423202400"/>
    <b v="0"/>
    <b v="0"/>
    <s v="film &amp; video/drama"/>
    <x v="542"/>
    <n v="80.75"/>
    <x v="4"/>
    <x v="6"/>
    <x v="511"/>
    <x v="513"/>
  </r>
  <r>
    <n v="548"/>
    <x v="540"/>
    <s v="Monitored discrete toolset"/>
    <n v="66100"/>
    <n v="179074"/>
    <x v="1"/>
    <n v="2985"/>
    <s v="US"/>
    <s v="USD"/>
    <n v="1459486800"/>
    <n v="1460610000"/>
    <b v="0"/>
    <b v="0"/>
    <s v="theater/plays"/>
    <x v="543"/>
    <n v="59.991289782244557"/>
    <x v="3"/>
    <x v="3"/>
    <x v="512"/>
    <x v="514"/>
  </r>
  <r>
    <n v="549"/>
    <x v="541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x v="544"/>
    <n v="110.03018372703411"/>
    <x v="2"/>
    <x v="8"/>
    <x v="513"/>
    <x v="515"/>
  </r>
  <r>
    <n v="550"/>
    <x v="542"/>
    <s v="De-engineered disintermediate encoding"/>
    <n v="100"/>
    <n v="4"/>
    <x v="3"/>
    <n v="1"/>
    <s v="CH"/>
    <s v="CHF"/>
    <n v="1330495200"/>
    <n v="1332306000"/>
    <b v="0"/>
    <b v="0"/>
    <s v="music/indie rock"/>
    <x v="446"/>
    <n v="4"/>
    <x v="1"/>
    <x v="7"/>
    <x v="514"/>
    <x v="516"/>
  </r>
  <r>
    <n v="551"/>
    <x v="543"/>
    <s v="Streamlined upward-trending analyzer"/>
    <n v="180100"/>
    <n v="105598"/>
    <x v="0"/>
    <n v="2779"/>
    <s v="AU"/>
    <s v="AUD"/>
    <n v="1419055200"/>
    <n v="1422511200"/>
    <b v="0"/>
    <b v="1"/>
    <s v="technology/web"/>
    <x v="545"/>
    <n v="37.99856063332134"/>
    <x v="2"/>
    <x v="2"/>
    <x v="515"/>
    <x v="517"/>
  </r>
  <r>
    <n v="552"/>
    <x v="544"/>
    <s v="Distributed human-resource policy"/>
    <n v="9000"/>
    <n v="8866"/>
    <x v="0"/>
    <n v="92"/>
    <s v="US"/>
    <s v="USD"/>
    <n v="1480140000"/>
    <n v="1480312800"/>
    <b v="0"/>
    <b v="0"/>
    <s v="theater/plays"/>
    <x v="546"/>
    <n v="96.369565217391298"/>
    <x v="3"/>
    <x v="3"/>
    <x v="516"/>
    <x v="518"/>
  </r>
  <r>
    <n v="553"/>
    <x v="545"/>
    <s v="De-engineered 5thgeneration contingency"/>
    <n v="170600"/>
    <n v="75022"/>
    <x v="0"/>
    <n v="1028"/>
    <s v="US"/>
    <s v="USD"/>
    <n v="1293948000"/>
    <n v="1294034400"/>
    <b v="0"/>
    <b v="0"/>
    <s v="music/rock"/>
    <x v="547"/>
    <n v="72.978599221789878"/>
    <x v="1"/>
    <x v="1"/>
    <x v="517"/>
    <x v="519"/>
  </r>
  <r>
    <n v="554"/>
    <x v="546"/>
    <s v="Multi-channeled upward-trending application"/>
    <n v="9500"/>
    <n v="14408"/>
    <x v="1"/>
    <n v="554"/>
    <s v="CA"/>
    <s v="CAD"/>
    <n v="1482127200"/>
    <n v="1482645600"/>
    <b v="0"/>
    <b v="0"/>
    <s v="music/indie rock"/>
    <x v="548"/>
    <n v="26.007220216606498"/>
    <x v="1"/>
    <x v="7"/>
    <x v="518"/>
    <x v="520"/>
  </r>
  <r>
    <n v="555"/>
    <x v="547"/>
    <s v="Organic maximized database"/>
    <n v="6300"/>
    <n v="14089"/>
    <x v="1"/>
    <n v="135"/>
    <s v="DK"/>
    <s v="DKK"/>
    <n v="1396414800"/>
    <n v="1399093200"/>
    <b v="0"/>
    <b v="0"/>
    <s v="music/rock"/>
    <x v="549"/>
    <n v="104.36296296296297"/>
    <x v="1"/>
    <x v="1"/>
    <x v="519"/>
    <x v="219"/>
  </r>
  <r>
    <n v="556"/>
    <x v="195"/>
    <s v="Grass-roots 24/7 attitude"/>
    <n v="5200"/>
    <n v="12467"/>
    <x v="1"/>
    <n v="122"/>
    <s v="US"/>
    <s v="USD"/>
    <n v="1315285200"/>
    <n v="1315890000"/>
    <b v="0"/>
    <b v="1"/>
    <s v="publishing/translations"/>
    <x v="550"/>
    <n v="102.18852459016394"/>
    <x v="5"/>
    <x v="18"/>
    <x v="520"/>
    <x v="521"/>
  </r>
  <r>
    <n v="557"/>
    <x v="548"/>
    <s v="Team-oriented global strategy"/>
    <n v="6000"/>
    <n v="11960"/>
    <x v="1"/>
    <n v="221"/>
    <s v="US"/>
    <s v="USD"/>
    <n v="1443762000"/>
    <n v="1444021200"/>
    <b v="0"/>
    <b v="1"/>
    <s v="film &amp; video/science fiction"/>
    <x v="551"/>
    <n v="54.117647058823529"/>
    <x v="4"/>
    <x v="22"/>
    <x v="521"/>
    <x v="522"/>
  </r>
  <r>
    <n v="558"/>
    <x v="549"/>
    <s v="Enhanced client-driven capacity"/>
    <n v="5800"/>
    <n v="7966"/>
    <x v="1"/>
    <n v="126"/>
    <s v="US"/>
    <s v="USD"/>
    <n v="1456293600"/>
    <n v="1460005200"/>
    <b v="0"/>
    <b v="0"/>
    <s v="theater/plays"/>
    <x v="552"/>
    <n v="63.222222222222221"/>
    <x v="3"/>
    <x v="3"/>
    <x v="522"/>
    <x v="523"/>
  </r>
  <r>
    <n v="559"/>
    <x v="550"/>
    <s v="Exclusive systematic productivity"/>
    <n v="105300"/>
    <n v="106321"/>
    <x v="1"/>
    <n v="1022"/>
    <s v="US"/>
    <s v="USD"/>
    <n v="1470114000"/>
    <n v="1470718800"/>
    <b v="0"/>
    <b v="0"/>
    <s v="theater/plays"/>
    <x v="553"/>
    <n v="104.03228962818004"/>
    <x v="3"/>
    <x v="3"/>
    <x v="523"/>
    <x v="524"/>
  </r>
  <r>
    <n v="560"/>
    <x v="551"/>
    <s v="Re-engineered radical policy"/>
    <n v="20000"/>
    <n v="158832"/>
    <x v="1"/>
    <n v="3177"/>
    <s v="US"/>
    <s v="USD"/>
    <n v="1321596000"/>
    <n v="1325052000"/>
    <b v="0"/>
    <b v="0"/>
    <s v="film &amp; video/animation"/>
    <x v="554"/>
    <n v="49.994334277620396"/>
    <x v="4"/>
    <x v="10"/>
    <x v="524"/>
    <x v="348"/>
  </r>
  <r>
    <n v="561"/>
    <x v="552"/>
    <s v="Down-sized logistical adapter"/>
    <n v="3000"/>
    <n v="11091"/>
    <x v="1"/>
    <n v="198"/>
    <s v="CH"/>
    <s v="CHF"/>
    <n v="1318827600"/>
    <n v="1319000400"/>
    <b v="0"/>
    <b v="0"/>
    <s v="theater/plays"/>
    <x v="555"/>
    <n v="56.015151515151516"/>
    <x v="3"/>
    <x v="3"/>
    <x v="525"/>
    <x v="280"/>
  </r>
  <r>
    <n v="562"/>
    <x v="553"/>
    <s v="Configurable bandwidth-monitored throughput"/>
    <n v="9900"/>
    <n v="1269"/>
    <x v="0"/>
    <n v="26"/>
    <s v="CH"/>
    <s v="CHF"/>
    <n v="1552366800"/>
    <n v="1552539600"/>
    <b v="0"/>
    <b v="0"/>
    <s v="music/rock"/>
    <x v="556"/>
    <n v="48.807692307692307"/>
    <x v="1"/>
    <x v="1"/>
    <x v="188"/>
    <x v="525"/>
  </r>
  <r>
    <n v="563"/>
    <x v="554"/>
    <s v="Optional tangible pricing structure"/>
    <n v="3700"/>
    <n v="5107"/>
    <x v="1"/>
    <n v="85"/>
    <s v="AU"/>
    <s v="AUD"/>
    <n v="1542088800"/>
    <n v="1543816800"/>
    <b v="0"/>
    <b v="0"/>
    <s v="film &amp; video/documentary"/>
    <x v="557"/>
    <n v="60.082352941176474"/>
    <x v="4"/>
    <x v="4"/>
    <x v="526"/>
    <x v="526"/>
  </r>
  <r>
    <n v="564"/>
    <x v="555"/>
    <s v="Organic high-level implementation"/>
    <n v="168700"/>
    <n v="141393"/>
    <x v="0"/>
    <n v="1790"/>
    <s v="US"/>
    <s v="USD"/>
    <n v="1426395600"/>
    <n v="1427086800"/>
    <b v="0"/>
    <b v="0"/>
    <s v="theater/plays"/>
    <x v="558"/>
    <n v="78.990502793296088"/>
    <x v="3"/>
    <x v="3"/>
    <x v="527"/>
    <x v="527"/>
  </r>
  <r>
    <n v="565"/>
    <x v="556"/>
    <s v="Decentralized logistical collaboration"/>
    <n v="94900"/>
    <n v="194166"/>
    <x v="1"/>
    <n v="3596"/>
    <s v="US"/>
    <s v="USD"/>
    <n v="1321336800"/>
    <n v="1323064800"/>
    <b v="0"/>
    <b v="0"/>
    <s v="theater/plays"/>
    <x v="559"/>
    <n v="53.99499443826474"/>
    <x v="3"/>
    <x v="3"/>
    <x v="528"/>
    <x v="528"/>
  </r>
  <r>
    <n v="566"/>
    <x v="557"/>
    <s v="Advanced content-based installation"/>
    <n v="9300"/>
    <n v="4124"/>
    <x v="0"/>
    <n v="37"/>
    <s v="US"/>
    <s v="USD"/>
    <n v="1456293600"/>
    <n v="1458277200"/>
    <b v="0"/>
    <b v="1"/>
    <s v="music/electric music"/>
    <x v="560"/>
    <n v="111.45945945945945"/>
    <x v="1"/>
    <x v="5"/>
    <x v="522"/>
    <x v="529"/>
  </r>
  <r>
    <n v="567"/>
    <x v="558"/>
    <s v="Distributed high-level open architecture"/>
    <n v="6800"/>
    <n v="14865"/>
    <x v="1"/>
    <n v="244"/>
    <s v="US"/>
    <s v="USD"/>
    <n v="1404968400"/>
    <n v="1405141200"/>
    <b v="0"/>
    <b v="0"/>
    <s v="music/rock"/>
    <x v="561"/>
    <n v="60.922131147540981"/>
    <x v="1"/>
    <x v="1"/>
    <x v="529"/>
    <x v="360"/>
  </r>
  <r>
    <n v="568"/>
    <x v="559"/>
    <s v="Synergized zero tolerance help-desk"/>
    <n v="72400"/>
    <n v="134688"/>
    <x v="1"/>
    <n v="5180"/>
    <s v="US"/>
    <s v="USD"/>
    <n v="1279170000"/>
    <n v="1283058000"/>
    <b v="0"/>
    <b v="0"/>
    <s v="theater/plays"/>
    <x v="562"/>
    <n v="26.0015444015444"/>
    <x v="3"/>
    <x v="3"/>
    <x v="530"/>
    <x v="254"/>
  </r>
  <r>
    <n v="569"/>
    <x v="560"/>
    <s v="Extended multi-tasking definition"/>
    <n v="20100"/>
    <n v="47705"/>
    <x v="1"/>
    <n v="589"/>
    <s v="IT"/>
    <s v="EUR"/>
    <n v="1294725600"/>
    <n v="1295762400"/>
    <b v="0"/>
    <b v="0"/>
    <s v="film &amp; video/animation"/>
    <x v="563"/>
    <n v="80.993208828522924"/>
    <x v="4"/>
    <x v="10"/>
    <x v="531"/>
    <x v="530"/>
  </r>
  <r>
    <n v="570"/>
    <x v="561"/>
    <s v="Realigned uniform knowledge user"/>
    <n v="31200"/>
    <n v="95364"/>
    <x v="1"/>
    <n v="2725"/>
    <s v="US"/>
    <s v="USD"/>
    <n v="1419055200"/>
    <n v="1419573600"/>
    <b v="0"/>
    <b v="1"/>
    <s v="music/rock"/>
    <x v="564"/>
    <n v="34.995963302752294"/>
    <x v="1"/>
    <x v="1"/>
    <x v="515"/>
    <x v="531"/>
  </r>
  <r>
    <n v="571"/>
    <x v="562"/>
    <s v="Monitored grid-enabled model"/>
    <n v="3500"/>
    <n v="3295"/>
    <x v="0"/>
    <n v="35"/>
    <s v="IT"/>
    <s v="EUR"/>
    <n v="1434690000"/>
    <n v="1438750800"/>
    <b v="0"/>
    <b v="0"/>
    <s v="film &amp; video/shorts"/>
    <x v="565"/>
    <n v="94.142857142857139"/>
    <x v="4"/>
    <x v="12"/>
    <x v="532"/>
    <x v="532"/>
  </r>
  <r>
    <n v="572"/>
    <x v="563"/>
    <s v="Assimilated actuating policy"/>
    <n v="9000"/>
    <n v="4896"/>
    <x v="3"/>
    <n v="94"/>
    <s v="US"/>
    <s v="USD"/>
    <n v="1443416400"/>
    <n v="1444798800"/>
    <b v="0"/>
    <b v="1"/>
    <s v="music/rock"/>
    <x v="566"/>
    <n v="52.085106382978722"/>
    <x v="1"/>
    <x v="1"/>
    <x v="533"/>
    <x v="533"/>
  </r>
  <r>
    <n v="573"/>
    <x v="564"/>
    <s v="Total incremental productivity"/>
    <n v="6700"/>
    <n v="7496"/>
    <x v="1"/>
    <n v="300"/>
    <s v="US"/>
    <s v="USD"/>
    <n v="1399006800"/>
    <n v="1399179600"/>
    <b v="0"/>
    <b v="0"/>
    <s v="journalism/audio"/>
    <x v="567"/>
    <n v="24.986666666666668"/>
    <x v="8"/>
    <x v="23"/>
    <x v="409"/>
    <x v="534"/>
  </r>
  <r>
    <n v="574"/>
    <x v="565"/>
    <s v="Adaptive local task-force"/>
    <n v="2700"/>
    <n v="9967"/>
    <x v="1"/>
    <n v="144"/>
    <s v="US"/>
    <s v="USD"/>
    <n v="1575698400"/>
    <n v="1576562400"/>
    <b v="0"/>
    <b v="1"/>
    <s v="food/food trucks"/>
    <x v="568"/>
    <n v="69.215277777777771"/>
    <x v="0"/>
    <x v="0"/>
    <x v="534"/>
    <x v="535"/>
  </r>
  <r>
    <n v="575"/>
    <x v="566"/>
    <s v="Universal zero-defect concept"/>
    <n v="83300"/>
    <n v="52421"/>
    <x v="0"/>
    <n v="558"/>
    <s v="US"/>
    <s v="USD"/>
    <n v="1400562000"/>
    <n v="1400821200"/>
    <b v="0"/>
    <b v="1"/>
    <s v="theater/plays"/>
    <x v="569"/>
    <n v="93.944444444444443"/>
    <x v="3"/>
    <x v="3"/>
    <x v="53"/>
    <x v="536"/>
  </r>
  <r>
    <n v="576"/>
    <x v="567"/>
    <s v="Object-based bottom-line superstructure"/>
    <n v="9700"/>
    <n v="6298"/>
    <x v="0"/>
    <n v="64"/>
    <s v="US"/>
    <s v="USD"/>
    <n v="1509512400"/>
    <n v="1510984800"/>
    <b v="0"/>
    <b v="0"/>
    <s v="theater/plays"/>
    <x v="570"/>
    <n v="98.40625"/>
    <x v="3"/>
    <x v="3"/>
    <x v="535"/>
    <x v="537"/>
  </r>
  <r>
    <n v="577"/>
    <x v="568"/>
    <s v="Adaptive 24hour projection"/>
    <n v="8200"/>
    <n v="1546"/>
    <x v="3"/>
    <n v="37"/>
    <s v="US"/>
    <s v="USD"/>
    <n v="1299823200"/>
    <n v="1302066000"/>
    <b v="0"/>
    <b v="0"/>
    <s v="music/jazz"/>
    <x v="571"/>
    <n v="41.783783783783782"/>
    <x v="1"/>
    <x v="17"/>
    <x v="536"/>
    <x v="538"/>
  </r>
  <r>
    <n v="578"/>
    <x v="569"/>
    <s v="Sharable radical toolset"/>
    <n v="96500"/>
    <n v="16168"/>
    <x v="0"/>
    <n v="245"/>
    <s v="US"/>
    <s v="USD"/>
    <n v="1322719200"/>
    <n v="1322978400"/>
    <b v="0"/>
    <b v="0"/>
    <s v="film &amp; video/science fiction"/>
    <x v="572"/>
    <n v="65.991836734693877"/>
    <x v="4"/>
    <x v="22"/>
    <x v="537"/>
    <x v="539"/>
  </r>
  <r>
    <n v="579"/>
    <x v="570"/>
    <s v="Focused multimedia knowledgebase"/>
    <n v="6200"/>
    <n v="6269"/>
    <x v="1"/>
    <n v="87"/>
    <s v="US"/>
    <s v="USD"/>
    <n v="1312693200"/>
    <n v="1313730000"/>
    <b v="0"/>
    <b v="0"/>
    <s v="music/jazz"/>
    <x v="573"/>
    <n v="72.05747126436782"/>
    <x v="1"/>
    <x v="17"/>
    <x v="538"/>
    <x v="540"/>
  </r>
  <r>
    <n v="580"/>
    <x v="251"/>
    <s v="Seamless 6thgeneration extranet"/>
    <n v="43800"/>
    <n v="149578"/>
    <x v="1"/>
    <n v="3116"/>
    <s v="US"/>
    <s v="USD"/>
    <n v="1393394400"/>
    <n v="1394085600"/>
    <b v="0"/>
    <b v="0"/>
    <s v="theater/plays"/>
    <x v="574"/>
    <n v="48.003209242618745"/>
    <x v="3"/>
    <x v="3"/>
    <x v="539"/>
    <x v="541"/>
  </r>
  <r>
    <n v="581"/>
    <x v="571"/>
    <s v="Sharable mobile knowledgebase"/>
    <n v="6000"/>
    <n v="3841"/>
    <x v="0"/>
    <n v="71"/>
    <s v="US"/>
    <s v="USD"/>
    <n v="1304053200"/>
    <n v="1305349200"/>
    <b v="0"/>
    <b v="0"/>
    <s v="technology/web"/>
    <x v="575"/>
    <n v="54.098591549295776"/>
    <x v="2"/>
    <x v="2"/>
    <x v="540"/>
    <x v="542"/>
  </r>
  <r>
    <n v="582"/>
    <x v="572"/>
    <s v="Cross-group global system engine"/>
    <n v="8700"/>
    <n v="4531"/>
    <x v="0"/>
    <n v="42"/>
    <s v="US"/>
    <s v="USD"/>
    <n v="1433912400"/>
    <n v="1434344400"/>
    <b v="0"/>
    <b v="1"/>
    <s v="games/video games"/>
    <x v="576"/>
    <n v="107.88095238095238"/>
    <x v="6"/>
    <x v="11"/>
    <x v="505"/>
    <x v="543"/>
  </r>
  <r>
    <n v="583"/>
    <x v="573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x v="577"/>
    <n v="67.034103410341032"/>
    <x v="4"/>
    <x v="4"/>
    <x v="541"/>
    <x v="544"/>
  </r>
  <r>
    <n v="584"/>
    <x v="8"/>
    <s v="De-engineered cohesive system engine"/>
    <n v="86400"/>
    <n v="103255"/>
    <x v="1"/>
    <n v="1613"/>
    <s v="US"/>
    <s v="USD"/>
    <n v="1335330000"/>
    <n v="1336539600"/>
    <b v="0"/>
    <b v="0"/>
    <s v="technology/web"/>
    <x v="578"/>
    <n v="64.01425914445133"/>
    <x v="2"/>
    <x v="2"/>
    <x v="542"/>
    <x v="545"/>
  </r>
  <r>
    <n v="585"/>
    <x v="574"/>
    <s v="Reactive analyzing function"/>
    <n v="8900"/>
    <n v="13065"/>
    <x v="1"/>
    <n v="136"/>
    <s v="US"/>
    <s v="USD"/>
    <n v="1268888400"/>
    <n v="1269752400"/>
    <b v="0"/>
    <b v="0"/>
    <s v="publishing/translations"/>
    <x v="579"/>
    <n v="96.066176470588232"/>
    <x v="5"/>
    <x v="18"/>
    <x v="543"/>
    <x v="546"/>
  </r>
  <r>
    <n v="586"/>
    <x v="575"/>
    <s v="Robust hybrid budgetary management"/>
    <n v="700"/>
    <n v="6654"/>
    <x v="1"/>
    <n v="130"/>
    <s v="US"/>
    <s v="USD"/>
    <n v="1289973600"/>
    <n v="1291615200"/>
    <b v="0"/>
    <b v="0"/>
    <s v="music/rock"/>
    <x v="580"/>
    <n v="51.184615384615384"/>
    <x v="1"/>
    <x v="1"/>
    <x v="544"/>
    <x v="547"/>
  </r>
  <r>
    <n v="587"/>
    <x v="576"/>
    <s v="Open-source analyzing monitoring"/>
    <n v="9400"/>
    <n v="6852"/>
    <x v="0"/>
    <n v="156"/>
    <s v="CA"/>
    <s v="CAD"/>
    <n v="1547877600"/>
    <n v="1552366800"/>
    <b v="0"/>
    <b v="1"/>
    <s v="food/food trucks"/>
    <x v="581"/>
    <n v="43.92307692307692"/>
    <x v="0"/>
    <x v="0"/>
    <x v="35"/>
    <x v="548"/>
  </r>
  <r>
    <n v="588"/>
    <x v="577"/>
    <s v="Up-sized discrete firmware"/>
    <n v="157600"/>
    <n v="124517"/>
    <x v="0"/>
    <n v="1368"/>
    <s v="GB"/>
    <s v="GBP"/>
    <n v="1269493200"/>
    <n v="1272171600"/>
    <b v="0"/>
    <b v="0"/>
    <s v="theater/plays"/>
    <x v="582"/>
    <n v="91.021198830409361"/>
    <x v="3"/>
    <x v="3"/>
    <x v="152"/>
    <x v="298"/>
  </r>
  <r>
    <n v="589"/>
    <x v="578"/>
    <s v="Exclusive intangible extranet"/>
    <n v="7900"/>
    <n v="5113"/>
    <x v="0"/>
    <n v="102"/>
    <s v="US"/>
    <s v="USD"/>
    <n v="1436072400"/>
    <n v="1436677200"/>
    <b v="0"/>
    <b v="0"/>
    <s v="film &amp; video/documentary"/>
    <x v="583"/>
    <n v="50.127450980392155"/>
    <x v="4"/>
    <x v="4"/>
    <x v="545"/>
    <x v="549"/>
  </r>
  <r>
    <n v="590"/>
    <x v="579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x v="584"/>
    <n v="67.720930232558146"/>
    <x v="5"/>
    <x v="15"/>
    <x v="546"/>
    <x v="550"/>
  </r>
  <r>
    <n v="591"/>
    <x v="580"/>
    <s v="Realigned dedicated system engine"/>
    <n v="600"/>
    <n v="6226"/>
    <x v="1"/>
    <n v="102"/>
    <s v="US"/>
    <s v="USD"/>
    <n v="1279083600"/>
    <n v="1279947600"/>
    <b v="0"/>
    <b v="0"/>
    <s v="games/video games"/>
    <x v="585"/>
    <n v="61.03921568627451"/>
    <x v="6"/>
    <x v="11"/>
    <x v="547"/>
    <x v="551"/>
  </r>
  <r>
    <n v="592"/>
    <x v="581"/>
    <s v="Object-based bandwidth-monitored concept"/>
    <n v="156800"/>
    <n v="20243"/>
    <x v="0"/>
    <n v="253"/>
    <s v="US"/>
    <s v="USD"/>
    <n v="1401426000"/>
    <n v="1402203600"/>
    <b v="0"/>
    <b v="0"/>
    <s v="theater/plays"/>
    <x v="586"/>
    <n v="80.011857707509876"/>
    <x v="3"/>
    <x v="3"/>
    <x v="548"/>
    <x v="552"/>
  </r>
  <r>
    <n v="593"/>
    <x v="582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x v="587"/>
    <n v="47.001497753369947"/>
    <x v="4"/>
    <x v="10"/>
    <x v="549"/>
    <x v="238"/>
  </r>
  <r>
    <n v="594"/>
    <x v="583"/>
    <s v="Upgradable leadingedge Local Area Network"/>
    <n v="157300"/>
    <n v="11167"/>
    <x v="0"/>
    <n v="157"/>
    <s v="US"/>
    <s v="USD"/>
    <n v="1467003600"/>
    <n v="1467262800"/>
    <b v="0"/>
    <b v="1"/>
    <s v="theater/plays"/>
    <x v="588"/>
    <n v="71.127388535031841"/>
    <x v="3"/>
    <x v="3"/>
    <x v="550"/>
    <x v="553"/>
  </r>
  <r>
    <n v="595"/>
    <x v="584"/>
    <s v="Customizable intermediate data-warehouse"/>
    <n v="70300"/>
    <n v="146595"/>
    <x v="1"/>
    <n v="1629"/>
    <s v="US"/>
    <s v="USD"/>
    <n v="1268715600"/>
    <n v="1270530000"/>
    <b v="0"/>
    <b v="1"/>
    <s v="theater/plays"/>
    <x v="589"/>
    <n v="89.99079189686924"/>
    <x v="3"/>
    <x v="3"/>
    <x v="551"/>
    <x v="554"/>
  </r>
  <r>
    <n v="596"/>
    <x v="585"/>
    <s v="Managed optimizing archive"/>
    <n v="7900"/>
    <n v="7875"/>
    <x v="0"/>
    <n v="183"/>
    <s v="US"/>
    <s v="USD"/>
    <n v="1457157600"/>
    <n v="1457762400"/>
    <b v="0"/>
    <b v="1"/>
    <s v="film &amp; video/drama"/>
    <x v="590"/>
    <n v="43.032786885245905"/>
    <x v="4"/>
    <x v="6"/>
    <x v="552"/>
    <x v="496"/>
  </r>
  <r>
    <n v="597"/>
    <x v="586"/>
    <s v="Diverse systematic projection"/>
    <n v="73800"/>
    <n v="148779"/>
    <x v="1"/>
    <n v="2188"/>
    <s v="US"/>
    <s v="USD"/>
    <n v="1573970400"/>
    <n v="1575525600"/>
    <b v="0"/>
    <b v="0"/>
    <s v="theater/plays"/>
    <x v="591"/>
    <n v="67.997714808043881"/>
    <x v="3"/>
    <x v="3"/>
    <x v="462"/>
    <x v="555"/>
  </r>
  <r>
    <n v="598"/>
    <x v="587"/>
    <s v="Up-sized web-enabled info-mediaries"/>
    <n v="108500"/>
    <n v="175868"/>
    <x v="1"/>
    <n v="2409"/>
    <s v="IT"/>
    <s v="EUR"/>
    <n v="1276578000"/>
    <n v="1279083600"/>
    <b v="0"/>
    <b v="0"/>
    <s v="music/rock"/>
    <x v="592"/>
    <n v="73.004566210045667"/>
    <x v="1"/>
    <x v="1"/>
    <x v="553"/>
    <x v="556"/>
  </r>
  <r>
    <n v="599"/>
    <x v="588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x v="593"/>
    <n v="62.341463414634148"/>
    <x v="4"/>
    <x v="4"/>
    <x v="554"/>
    <x v="557"/>
  </r>
  <r>
    <n v="600"/>
    <x v="589"/>
    <s v="Cross-platform tertiary array"/>
    <n v="100"/>
    <n v="5"/>
    <x v="0"/>
    <n v="1"/>
    <s v="GB"/>
    <s v="GBP"/>
    <n v="1375160400"/>
    <n v="1376197200"/>
    <b v="0"/>
    <b v="0"/>
    <s v="food/food trucks"/>
    <x v="298"/>
    <n v="5"/>
    <x v="0"/>
    <x v="0"/>
    <x v="555"/>
    <x v="558"/>
  </r>
  <r>
    <n v="601"/>
    <x v="590"/>
    <s v="Inverse neutral structure"/>
    <n v="6300"/>
    <n v="13018"/>
    <x v="1"/>
    <n v="194"/>
    <s v="US"/>
    <s v="USD"/>
    <n v="1401426000"/>
    <n v="1402894800"/>
    <b v="1"/>
    <b v="0"/>
    <s v="technology/wearables"/>
    <x v="594"/>
    <n v="67.103092783505161"/>
    <x v="2"/>
    <x v="8"/>
    <x v="548"/>
    <x v="559"/>
  </r>
  <r>
    <n v="602"/>
    <x v="591"/>
    <s v="Quality-focused system-worthy support"/>
    <n v="71100"/>
    <n v="91176"/>
    <x v="1"/>
    <n v="1140"/>
    <s v="US"/>
    <s v="USD"/>
    <n v="1433480400"/>
    <n v="1434430800"/>
    <b v="0"/>
    <b v="0"/>
    <s v="theater/plays"/>
    <x v="595"/>
    <n v="79.978947368421046"/>
    <x v="3"/>
    <x v="3"/>
    <x v="62"/>
    <x v="560"/>
  </r>
  <r>
    <n v="603"/>
    <x v="592"/>
    <s v="Vision-oriented 5thgeneration array"/>
    <n v="5300"/>
    <n v="6342"/>
    <x v="1"/>
    <n v="102"/>
    <s v="US"/>
    <s v="USD"/>
    <n v="1555563600"/>
    <n v="1557896400"/>
    <b v="0"/>
    <b v="0"/>
    <s v="theater/plays"/>
    <x v="596"/>
    <n v="62.176470588235297"/>
    <x v="3"/>
    <x v="3"/>
    <x v="556"/>
    <x v="561"/>
  </r>
  <r>
    <n v="604"/>
    <x v="593"/>
    <s v="Cross-platform logistical circuit"/>
    <n v="88700"/>
    <n v="151438"/>
    <x v="1"/>
    <n v="2857"/>
    <s v="US"/>
    <s v="USD"/>
    <n v="1295676000"/>
    <n v="1297490400"/>
    <b v="0"/>
    <b v="0"/>
    <s v="theater/plays"/>
    <x v="597"/>
    <n v="53.005950297514879"/>
    <x v="3"/>
    <x v="3"/>
    <x v="557"/>
    <x v="562"/>
  </r>
  <r>
    <n v="605"/>
    <x v="594"/>
    <s v="Profound solution-oriented matrix"/>
    <n v="3300"/>
    <n v="6178"/>
    <x v="1"/>
    <n v="107"/>
    <s v="US"/>
    <s v="USD"/>
    <n v="1443848400"/>
    <n v="1447394400"/>
    <b v="0"/>
    <b v="0"/>
    <s v="publishing/nonfiction"/>
    <x v="598"/>
    <n v="57.738317757009348"/>
    <x v="5"/>
    <x v="9"/>
    <x v="27"/>
    <x v="563"/>
  </r>
  <r>
    <n v="606"/>
    <x v="595"/>
    <s v="Extended asynchronous initiative"/>
    <n v="3400"/>
    <n v="6405"/>
    <x v="1"/>
    <n v="160"/>
    <s v="GB"/>
    <s v="GBP"/>
    <n v="1457330400"/>
    <n v="1458277200"/>
    <b v="0"/>
    <b v="0"/>
    <s v="music/rock"/>
    <x v="599"/>
    <n v="40.03125"/>
    <x v="1"/>
    <x v="1"/>
    <x v="558"/>
    <x v="529"/>
  </r>
  <r>
    <n v="607"/>
    <x v="596"/>
    <s v="Fundamental needs-based frame"/>
    <n v="137600"/>
    <n v="180667"/>
    <x v="1"/>
    <n v="2230"/>
    <s v="US"/>
    <s v="USD"/>
    <n v="1395550800"/>
    <n v="1395723600"/>
    <b v="0"/>
    <b v="0"/>
    <s v="food/food trucks"/>
    <x v="600"/>
    <n v="81.016591928251117"/>
    <x v="0"/>
    <x v="0"/>
    <x v="559"/>
    <x v="564"/>
  </r>
  <r>
    <n v="608"/>
    <x v="597"/>
    <s v="Compatible full-range leverage"/>
    <n v="3900"/>
    <n v="11075"/>
    <x v="1"/>
    <n v="316"/>
    <s v="US"/>
    <s v="USD"/>
    <n v="1551852000"/>
    <n v="1552197600"/>
    <b v="0"/>
    <b v="1"/>
    <s v="music/jazz"/>
    <x v="601"/>
    <n v="35.047468354430379"/>
    <x v="1"/>
    <x v="17"/>
    <x v="426"/>
    <x v="565"/>
  </r>
  <r>
    <n v="609"/>
    <x v="598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x v="602"/>
    <n v="102.92307692307692"/>
    <x v="4"/>
    <x v="22"/>
    <x v="560"/>
    <x v="566"/>
  </r>
  <r>
    <n v="610"/>
    <x v="599"/>
    <s v="Stand-alone multi-state data-warehouse"/>
    <n v="42800"/>
    <n v="179356"/>
    <x v="1"/>
    <n v="6406"/>
    <s v="US"/>
    <s v="USD"/>
    <n v="1355637600"/>
    <n v="1356847200"/>
    <b v="0"/>
    <b v="0"/>
    <s v="theater/plays"/>
    <x v="603"/>
    <n v="27.998126756166094"/>
    <x v="3"/>
    <x v="3"/>
    <x v="561"/>
    <x v="567"/>
  </r>
  <r>
    <n v="611"/>
    <x v="600"/>
    <s v="Multi-lateral maximized core"/>
    <n v="8200"/>
    <n v="1136"/>
    <x v="3"/>
    <n v="15"/>
    <s v="US"/>
    <s v="USD"/>
    <n v="1374728400"/>
    <n v="1375765200"/>
    <b v="0"/>
    <b v="0"/>
    <s v="theater/plays"/>
    <x v="604"/>
    <n v="75.733333333333334"/>
    <x v="3"/>
    <x v="3"/>
    <x v="562"/>
    <x v="568"/>
  </r>
  <r>
    <n v="612"/>
    <x v="601"/>
    <s v="Innovative holistic hub"/>
    <n v="6200"/>
    <n v="8645"/>
    <x v="1"/>
    <n v="192"/>
    <s v="US"/>
    <s v="USD"/>
    <n v="1287810000"/>
    <n v="1289800800"/>
    <b v="0"/>
    <b v="0"/>
    <s v="music/electric music"/>
    <x v="605"/>
    <n v="45.026041666666664"/>
    <x v="1"/>
    <x v="5"/>
    <x v="563"/>
    <x v="569"/>
  </r>
  <r>
    <n v="613"/>
    <x v="602"/>
    <s v="Reverse-engineered 24/7 methodology"/>
    <n v="1100"/>
    <n v="1914"/>
    <x v="1"/>
    <n v="26"/>
    <s v="CA"/>
    <s v="CAD"/>
    <n v="1503723600"/>
    <n v="1504501200"/>
    <b v="0"/>
    <b v="0"/>
    <s v="theater/plays"/>
    <x v="606"/>
    <n v="73.615384615384613"/>
    <x v="3"/>
    <x v="3"/>
    <x v="564"/>
    <x v="570"/>
  </r>
  <r>
    <n v="614"/>
    <x v="603"/>
    <s v="Business-focused dynamic info-mediaries"/>
    <n v="26500"/>
    <n v="41205"/>
    <x v="1"/>
    <n v="723"/>
    <s v="US"/>
    <s v="USD"/>
    <n v="1484114400"/>
    <n v="1485669600"/>
    <b v="0"/>
    <b v="0"/>
    <s v="theater/plays"/>
    <x v="607"/>
    <n v="56.991701244813278"/>
    <x v="3"/>
    <x v="3"/>
    <x v="565"/>
    <x v="571"/>
  </r>
  <r>
    <n v="615"/>
    <x v="604"/>
    <s v="Digitized clear-thinking installation"/>
    <n v="8500"/>
    <n v="14488"/>
    <x v="1"/>
    <n v="170"/>
    <s v="IT"/>
    <s v="EUR"/>
    <n v="1461906000"/>
    <n v="1462770000"/>
    <b v="0"/>
    <b v="0"/>
    <s v="theater/plays"/>
    <x v="608"/>
    <n v="85.223529411764702"/>
    <x v="3"/>
    <x v="3"/>
    <x v="566"/>
    <x v="572"/>
  </r>
  <r>
    <n v="616"/>
    <x v="605"/>
    <s v="Quality-focused 24/7 superstructure"/>
    <n v="6400"/>
    <n v="12129"/>
    <x v="1"/>
    <n v="238"/>
    <s v="GB"/>
    <s v="GBP"/>
    <n v="1379653200"/>
    <n v="1379739600"/>
    <b v="0"/>
    <b v="1"/>
    <s v="music/indie rock"/>
    <x v="609"/>
    <n v="50.962184873949582"/>
    <x v="1"/>
    <x v="7"/>
    <x v="567"/>
    <x v="573"/>
  </r>
  <r>
    <n v="617"/>
    <x v="606"/>
    <s v="Multi-channeled local intranet"/>
    <n v="1400"/>
    <n v="3496"/>
    <x v="1"/>
    <n v="55"/>
    <s v="US"/>
    <s v="USD"/>
    <n v="1401858000"/>
    <n v="1402722000"/>
    <b v="0"/>
    <b v="0"/>
    <s v="theater/plays"/>
    <x v="610"/>
    <n v="63.563636363636363"/>
    <x v="3"/>
    <x v="3"/>
    <x v="568"/>
    <x v="471"/>
  </r>
  <r>
    <n v="618"/>
    <x v="607"/>
    <s v="Open-architected mobile emulation"/>
    <n v="198600"/>
    <n v="97037"/>
    <x v="0"/>
    <n v="1198"/>
    <s v="US"/>
    <s v="USD"/>
    <n v="1367470800"/>
    <n v="1369285200"/>
    <b v="0"/>
    <b v="0"/>
    <s v="publishing/nonfiction"/>
    <x v="611"/>
    <n v="80.999165275459092"/>
    <x v="5"/>
    <x v="9"/>
    <x v="569"/>
    <x v="574"/>
  </r>
  <r>
    <n v="619"/>
    <x v="608"/>
    <s v="Ameliorated foreground methodology"/>
    <n v="195900"/>
    <n v="55757"/>
    <x v="0"/>
    <n v="648"/>
    <s v="US"/>
    <s v="USD"/>
    <n v="1304658000"/>
    <n v="1304744400"/>
    <b v="1"/>
    <b v="1"/>
    <s v="theater/plays"/>
    <x v="612"/>
    <n v="86.044753086419746"/>
    <x v="3"/>
    <x v="3"/>
    <x v="570"/>
    <x v="575"/>
  </r>
  <r>
    <n v="620"/>
    <x v="609"/>
    <s v="Synergized well-modulated project"/>
    <n v="4300"/>
    <n v="11525"/>
    <x v="1"/>
    <n v="128"/>
    <s v="AU"/>
    <s v="AUD"/>
    <n v="1467954000"/>
    <n v="1468299600"/>
    <b v="0"/>
    <b v="0"/>
    <s v="photography/photography books"/>
    <x v="613"/>
    <n v="90.0390625"/>
    <x v="7"/>
    <x v="14"/>
    <x v="571"/>
    <x v="576"/>
  </r>
  <r>
    <n v="621"/>
    <x v="610"/>
    <s v="Extended context-sensitive forecast"/>
    <n v="25600"/>
    <n v="158669"/>
    <x v="1"/>
    <n v="2144"/>
    <s v="US"/>
    <s v="USD"/>
    <n v="1473742800"/>
    <n v="1474174800"/>
    <b v="0"/>
    <b v="0"/>
    <s v="theater/plays"/>
    <x v="614"/>
    <n v="74.006063432835816"/>
    <x v="3"/>
    <x v="3"/>
    <x v="572"/>
    <x v="577"/>
  </r>
  <r>
    <n v="622"/>
    <x v="611"/>
    <s v="Total leadingedge neural-net"/>
    <n v="189000"/>
    <n v="5916"/>
    <x v="0"/>
    <n v="64"/>
    <s v="US"/>
    <s v="USD"/>
    <n v="1523768400"/>
    <n v="1526014800"/>
    <b v="0"/>
    <b v="0"/>
    <s v="music/indie rock"/>
    <x v="615"/>
    <n v="92.4375"/>
    <x v="1"/>
    <x v="7"/>
    <x v="573"/>
    <x v="578"/>
  </r>
  <r>
    <n v="623"/>
    <x v="612"/>
    <s v="Organic actuating protocol"/>
    <n v="94300"/>
    <n v="150806"/>
    <x v="1"/>
    <n v="2693"/>
    <s v="GB"/>
    <s v="GBP"/>
    <n v="1437022800"/>
    <n v="1437454800"/>
    <b v="0"/>
    <b v="0"/>
    <s v="theater/plays"/>
    <x v="616"/>
    <n v="55.999257333828446"/>
    <x v="3"/>
    <x v="3"/>
    <x v="574"/>
    <x v="477"/>
  </r>
  <r>
    <n v="624"/>
    <x v="613"/>
    <s v="Down-sized national software"/>
    <n v="5100"/>
    <n v="14249"/>
    <x v="1"/>
    <n v="432"/>
    <s v="US"/>
    <s v="USD"/>
    <n v="1422165600"/>
    <n v="1422684000"/>
    <b v="0"/>
    <b v="0"/>
    <s v="photography/photography books"/>
    <x v="617"/>
    <n v="32.983796296296298"/>
    <x v="7"/>
    <x v="14"/>
    <x v="511"/>
    <x v="579"/>
  </r>
  <r>
    <n v="625"/>
    <x v="614"/>
    <s v="Organic upward-trending Graphical User Interface"/>
    <n v="7500"/>
    <n v="5803"/>
    <x v="0"/>
    <n v="62"/>
    <s v="US"/>
    <s v="USD"/>
    <n v="1580104800"/>
    <n v="1581314400"/>
    <b v="0"/>
    <b v="0"/>
    <s v="theater/plays"/>
    <x v="618"/>
    <n v="93.596774193548384"/>
    <x v="3"/>
    <x v="3"/>
    <x v="575"/>
    <x v="580"/>
  </r>
  <r>
    <n v="626"/>
    <x v="615"/>
    <s v="Synergistic tertiary budgetary management"/>
    <n v="6400"/>
    <n v="13205"/>
    <x v="1"/>
    <n v="189"/>
    <s v="US"/>
    <s v="USD"/>
    <n v="1285650000"/>
    <n v="1286427600"/>
    <b v="0"/>
    <b v="1"/>
    <s v="theater/plays"/>
    <x v="619"/>
    <n v="69.867724867724874"/>
    <x v="3"/>
    <x v="3"/>
    <x v="576"/>
    <x v="581"/>
  </r>
  <r>
    <n v="627"/>
    <x v="616"/>
    <s v="Open-architected incremental ability"/>
    <n v="1600"/>
    <n v="11108"/>
    <x v="1"/>
    <n v="154"/>
    <s v="GB"/>
    <s v="GBP"/>
    <n v="1276664400"/>
    <n v="1278738000"/>
    <b v="1"/>
    <b v="0"/>
    <s v="food/food trucks"/>
    <x v="620"/>
    <n v="72.129870129870127"/>
    <x v="0"/>
    <x v="0"/>
    <x v="577"/>
    <x v="582"/>
  </r>
  <r>
    <n v="628"/>
    <x v="617"/>
    <s v="Intuitive object-oriented task-force"/>
    <n v="1900"/>
    <n v="2884"/>
    <x v="1"/>
    <n v="96"/>
    <s v="US"/>
    <s v="USD"/>
    <n v="1286168400"/>
    <n v="1286427600"/>
    <b v="0"/>
    <b v="0"/>
    <s v="music/indie rock"/>
    <x v="621"/>
    <n v="30.041666666666668"/>
    <x v="1"/>
    <x v="7"/>
    <x v="578"/>
    <x v="581"/>
  </r>
  <r>
    <n v="629"/>
    <x v="618"/>
    <s v="Multi-tiered executive toolset"/>
    <n v="85900"/>
    <n v="55476"/>
    <x v="0"/>
    <n v="750"/>
    <s v="US"/>
    <s v="USD"/>
    <n v="1467781200"/>
    <n v="1467954000"/>
    <b v="0"/>
    <b v="1"/>
    <s v="theater/plays"/>
    <x v="622"/>
    <n v="73.968000000000004"/>
    <x v="3"/>
    <x v="3"/>
    <x v="579"/>
    <x v="583"/>
  </r>
  <r>
    <n v="630"/>
    <x v="619"/>
    <s v="Grass-roots directional workforce"/>
    <n v="9500"/>
    <n v="5973"/>
    <x v="3"/>
    <n v="87"/>
    <s v="US"/>
    <s v="USD"/>
    <n v="1556686800"/>
    <n v="1557637200"/>
    <b v="0"/>
    <b v="1"/>
    <s v="theater/plays"/>
    <x v="623"/>
    <n v="68.65517241379311"/>
    <x v="3"/>
    <x v="3"/>
    <x v="580"/>
    <x v="584"/>
  </r>
  <r>
    <n v="631"/>
    <x v="620"/>
    <s v="Quality-focused real-time solution"/>
    <n v="59200"/>
    <n v="183756"/>
    <x v="1"/>
    <n v="3063"/>
    <s v="US"/>
    <s v="USD"/>
    <n v="1553576400"/>
    <n v="1553922000"/>
    <b v="0"/>
    <b v="0"/>
    <s v="theater/plays"/>
    <x v="624"/>
    <n v="59.992164544564154"/>
    <x v="3"/>
    <x v="3"/>
    <x v="581"/>
    <x v="585"/>
  </r>
  <r>
    <n v="632"/>
    <x v="621"/>
    <s v="Reduced interactive matrix"/>
    <n v="72100"/>
    <n v="30902"/>
    <x v="2"/>
    <n v="278"/>
    <s v="US"/>
    <s v="USD"/>
    <n v="1414904400"/>
    <n v="1416463200"/>
    <b v="0"/>
    <b v="0"/>
    <s v="theater/plays"/>
    <x v="625"/>
    <n v="111.15827338129496"/>
    <x v="3"/>
    <x v="3"/>
    <x v="582"/>
    <x v="586"/>
  </r>
  <r>
    <n v="633"/>
    <x v="622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x v="626"/>
    <n v="53.038095238095238"/>
    <x v="4"/>
    <x v="10"/>
    <x v="336"/>
    <x v="587"/>
  </r>
  <r>
    <n v="634"/>
    <x v="623"/>
    <s v="Polarized incremental portal"/>
    <n v="118200"/>
    <n v="92824"/>
    <x v="3"/>
    <n v="1658"/>
    <s v="US"/>
    <s v="USD"/>
    <n v="1490418000"/>
    <n v="1491627600"/>
    <b v="0"/>
    <b v="0"/>
    <s v="film &amp; video/television"/>
    <x v="627"/>
    <n v="55.985524728588658"/>
    <x v="4"/>
    <x v="19"/>
    <x v="583"/>
    <x v="588"/>
  </r>
  <r>
    <n v="635"/>
    <x v="624"/>
    <s v="Reactive regional access"/>
    <n v="139000"/>
    <n v="158590"/>
    <x v="1"/>
    <n v="2266"/>
    <s v="US"/>
    <s v="USD"/>
    <n v="1360389600"/>
    <n v="1363150800"/>
    <b v="0"/>
    <b v="0"/>
    <s v="film &amp; video/television"/>
    <x v="628"/>
    <n v="69.986760812003524"/>
    <x v="4"/>
    <x v="19"/>
    <x v="584"/>
    <x v="589"/>
  </r>
  <r>
    <n v="636"/>
    <x v="625"/>
    <s v="Stand-alone reciprocal frame"/>
    <n v="197700"/>
    <n v="127591"/>
    <x v="0"/>
    <n v="2604"/>
    <s v="DK"/>
    <s v="DKK"/>
    <n v="1326866400"/>
    <n v="1330754400"/>
    <b v="0"/>
    <b v="1"/>
    <s v="film &amp; video/animation"/>
    <x v="629"/>
    <n v="48.998079877112133"/>
    <x v="4"/>
    <x v="10"/>
    <x v="585"/>
    <x v="590"/>
  </r>
  <r>
    <n v="637"/>
    <x v="626"/>
    <s v="Open-architected 24/7 throughput"/>
    <n v="8500"/>
    <n v="6750"/>
    <x v="0"/>
    <n v="65"/>
    <s v="US"/>
    <s v="USD"/>
    <n v="1479103200"/>
    <n v="1479794400"/>
    <b v="0"/>
    <b v="0"/>
    <s v="theater/plays"/>
    <x v="630"/>
    <n v="103.84615384615384"/>
    <x v="3"/>
    <x v="3"/>
    <x v="586"/>
    <x v="591"/>
  </r>
  <r>
    <n v="638"/>
    <x v="627"/>
    <s v="Monitored 24/7 approach"/>
    <n v="81600"/>
    <n v="9318"/>
    <x v="0"/>
    <n v="94"/>
    <s v="US"/>
    <s v="USD"/>
    <n v="1280206800"/>
    <n v="1281243600"/>
    <b v="0"/>
    <b v="1"/>
    <s v="theater/plays"/>
    <x v="631"/>
    <n v="99.127659574468083"/>
    <x v="3"/>
    <x v="3"/>
    <x v="587"/>
    <x v="592"/>
  </r>
  <r>
    <n v="639"/>
    <x v="628"/>
    <s v="Upgradable explicit forecast"/>
    <n v="8600"/>
    <n v="4832"/>
    <x v="2"/>
    <n v="45"/>
    <s v="US"/>
    <s v="USD"/>
    <n v="1532754000"/>
    <n v="1532754000"/>
    <b v="0"/>
    <b v="1"/>
    <s v="film &amp; video/drama"/>
    <x v="632"/>
    <n v="107.37777777777778"/>
    <x v="4"/>
    <x v="6"/>
    <x v="588"/>
    <x v="593"/>
  </r>
  <r>
    <n v="640"/>
    <x v="629"/>
    <s v="Pre-emptive context-sensitive support"/>
    <n v="119800"/>
    <n v="19769"/>
    <x v="0"/>
    <n v="257"/>
    <s v="US"/>
    <s v="USD"/>
    <n v="1453096800"/>
    <n v="1453356000"/>
    <b v="0"/>
    <b v="0"/>
    <s v="theater/plays"/>
    <x v="633"/>
    <n v="76.922178988326849"/>
    <x v="3"/>
    <x v="3"/>
    <x v="589"/>
    <x v="510"/>
  </r>
  <r>
    <n v="641"/>
    <x v="630"/>
    <s v="Business-focused leadingedge instruction set"/>
    <n v="9400"/>
    <n v="11277"/>
    <x v="1"/>
    <n v="194"/>
    <s v="CH"/>
    <s v="CHF"/>
    <n v="1487570400"/>
    <n v="1489986000"/>
    <b v="0"/>
    <b v="0"/>
    <s v="theater/plays"/>
    <x v="634"/>
    <n v="58.128865979381445"/>
    <x v="3"/>
    <x v="3"/>
    <x v="590"/>
    <x v="594"/>
  </r>
  <r>
    <n v="642"/>
    <x v="631"/>
    <s v="Extended multi-state knowledge user"/>
    <n v="9200"/>
    <n v="13382"/>
    <x v="1"/>
    <n v="129"/>
    <s v="CA"/>
    <s v="CAD"/>
    <n v="1545026400"/>
    <n v="1545804000"/>
    <b v="0"/>
    <b v="0"/>
    <s v="technology/wearables"/>
    <x v="635"/>
    <n v="103.73643410852713"/>
    <x v="2"/>
    <x v="8"/>
    <x v="591"/>
    <x v="595"/>
  </r>
  <r>
    <n v="643"/>
    <x v="632"/>
    <s v="Future-proofed modular groupware"/>
    <n v="14900"/>
    <n v="32986"/>
    <x v="1"/>
    <n v="375"/>
    <s v="US"/>
    <s v="USD"/>
    <n v="1488348000"/>
    <n v="1489899600"/>
    <b v="0"/>
    <b v="0"/>
    <s v="theater/plays"/>
    <x v="636"/>
    <n v="87.962666666666664"/>
    <x v="3"/>
    <x v="3"/>
    <x v="592"/>
    <x v="596"/>
  </r>
  <r>
    <n v="644"/>
    <x v="633"/>
    <s v="Distributed real-time algorithm"/>
    <n v="169400"/>
    <n v="81984"/>
    <x v="0"/>
    <n v="2928"/>
    <s v="CA"/>
    <s v="CAD"/>
    <n v="1545112800"/>
    <n v="1546495200"/>
    <b v="0"/>
    <b v="0"/>
    <s v="theater/plays"/>
    <x v="637"/>
    <n v="28"/>
    <x v="3"/>
    <x v="3"/>
    <x v="593"/>
    <x v="597"/>
  </r>
  <r>
    <n v="645"/>
    <x v="634"/>
    <s v="Multi-lateral heuristic throughput"/>
    <n v="192100"/>
    <n v="178483"/>
    <x v="0"/>
    <n v="4697"/>
    <s v="US"/>
    <s v="USD"/>
    <n v="1537938000"/>
    <n v="1539752400"/>
    <b v="0"/>
    <b v="1"/>
    <s v="music/rock"/>
    <x v="638"/>
    <n v="37.999361294443261"/>
    <x v="1"/>
    <x v="1"/>
    <x v="594"/>
    <x v="598"/>
  </r>
  <r>
    <n v="646"/>
    <x v="635"/>
    <s v="Switchable reciprocal middleware"/>
    <n v="98700"/>
    <n v="87448"/>
    <x v="0"/>
    <n v="2915"/>
    <s v="US"/>
    <s v="USD"/>
    <n v="1363150800"/>
    <n v="1364101200"/>
    <b v="0"/>
    <b v="0"/>
    <s v="games/video games"/>
    <x v="639"/>
    <n v="29.999313893653515"/>
    <x v="6"/>
    <x v="11"/>
    <x v="595"/>
    <x v="599"/>
  </r>
  <r>
    <n v="647"/>
    <x v="636"/>
    <s v="Inverse multimedia Graphic Interface"/>
    <n v="4500"/>
    <n v="1863"/>
    <x v="0"/>
    <n v="18"/>
    <s v="US"/>
    <s v="USD"/>
    <n v="1523250000"/>
    <n v="1525323600"/>
    <b v="0"/>
    <b v="0"/>
    <s v="publishing/translations"/>
    <x v="640"/>
    <n v="103.5"/>
    <x v="5"/>
    <x v="18"/>
    <x v="596"/>
    <x v="600"/>
  </r>
  <r>
    <n v="648"/>
    <x v="637"/>
    <s v="Vision-oriented local contingency"/>
    <n v="98600"/>
    <n v="62174"/>
    <x v="3"/>
    <n v="723"/>
    <s v="US"/>
    <s v="USD"/>
    <n v="1499317200"/>
    <n v="1500872400"/>
    <b v="1"/>
    <b v="0"/>
    <s v="food/food trucks"/>
    <x v="641"/>
    <n v="85.994467496542185"/>
    <x v="0"/>
    <x v="0"/>
    <x v="597"/>
    <x v="601"/>
  </r>
  <r>
    <n v="649"/>
    <x v="638"/>
    <s v="Reactive 6thgeneration hub"/>
    <n v="121700"/>
    <n v="59003"/>
    <x v="0"/>
    <n v="602"/>
    <s v="CH"/>
    <s v="CHF"/>
    <n v="1287550800"/>
    <n v="1288501200"/>
    <b v="1"/>
    <b v="1"/>
    <s v="theater/plays"/>
    <x v="642"/>
    <n v="98.011627906976742"/>
    <x v="3"/>
    <x v="3"/>
    <x v="598"/>
    <x v="602"/>
  </r>
  <r>
    <n v="650"/>
    <x v="639"/>
    <s v="Optional asymmetric success"/>
    <n v="100"/>
    <n v="2"/>
    <x v="0"/>
    <n v="1"/>
    <s v="US"/>
    <s v="USD"/>
    <n v="1404795600"/>
    <n v="1407128400"/>
    <b v="0"/>
    <b v="0"/>
    <s v="music/jazz"/>
    <x v="50"/>
    <n v="2"/>
    <x v="1"/>
    <x v="17"/>
    <x v="599"/>
    <x v="603"/>
  </r>
  <r>
    <n v="651"/>
    <x v="640"/>
    <s v="Digitized analyzing capacity"/>
    <n v="196700"/>
    <n v="174039"/>
    <x v="0"/>
    <n v="3868"/>
    <s v="IT"/>
    <s v="EUR"/>
    <n v="1393048800"/>
    <n v="1394344800"/>
    <b v="0"/>
    <b v="0"/>
    <s v="film &amp; video/shorts"/>
    <x v="643"/>
    <n v="44.994570837642193"/>
    <x v="4"/>
    <x v="12"/>
    <x v="600"/>
    <x v="604"/>
  </r>
  <r>
    <n v="652"/>
    <x v="641"/>
    <s v="Vision-oriented regional hub"/>
    <n v="10000"/>
    <n v="12684"/>
    <x v="1"/>
    <n v="409"/>
    <s v="US"/>
    <s v="USD"/>
    <n v="1470373200"/>
    <n v="1474088400"/>
    <b v="0"/>
    <b v="0"/>
    <s v="technology/web"/>
    <x v="644"/>
    <n v="31.012224938875306"/>
    <x v="2"/>
    <x v="2"/>
    <x v="601"/>
    <x v="292"/>
  </r>
  <r>
    <n v="653"/>
    <x v="642"/>
    <s v="Monitored incremental info-mediaries"/>
    <n v="600"/>
    <n v="14033"/>
    <x v="1"/>
    <n v="234"/>
    <s v="US"/>
    <s v="USD"/>
    <n v="1460091600"/>
    <n v="1460264400"/>
    <b v="0"/>
    <b v="0"/>
    <s v="technology/web"/>
    <x v="645"/>
    <n v="59.970085470085472"/>
    <x v="2"/>
    <x v="2"/>
    <x v="602"/>
    <x v="605"/>
  </r>
  <r>
    <n v="654"/>
    <x v="643"/>
    <s v="Programmable static middleware"/>
    <n v="35000"/>
    <n v="177936"/>
    <x v="1"/>
    <n v="3016"/>
    <s v="US"/>
    <s v="USD"/>
    <n v="1440392400"/>
    <n v="1440824400"/>
    <b v="0"/>
    <b v="0"/>
    <s v="music/metal"/>
    <x v="646"/>
    <n v="58.9973474801061"/>
    <x v="1"/>
    <x v="16"/>
    <x v="335"/>
    <x v="606"/>
  </r>
  <r>
    <n v="655"/>
    <x v="644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x v="647"/>
    <n v="50.045454545454547"/>
    <x v="7"/>
    <x v="14"/>
    <x v="603"/>
    <x v="607"/>
  </r>
  <r>
    <n v="656"/>
    <x v="645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x v="648"/>
    <n v="98.966269841269835"/>
    <x v="0"/>
    <x v="0"/>
    <x v="604"/>
    <x v="608"/>
  </r>
  <r>
    <n v="657"/>
    <x v="646"/>
    <s v="Balanced optimal hardware"/>
    <n v="10000"/>
    <n v="824"/>
    <x v="0"/>
    <n v="14"/>
    <s v="US"/>
    <s v="USD"/>
    <n v="1514354400"/>
    <n v="1515736800"/>
    <b v="0"/>
    <b v="0"/>
    <s v="film &amp; video/science fiction"/>
    <x v="649"/>
    <n v="58.857142857142854"/>
    <x v="4"/>
    <x v="22"/>
    <x v="605"/>
    <x v="609"/>
  </r>
  <r>
    <n v="658"/>
    <x v="647"/>
    <s v="Self-enabling mission-critical success"/>
    <n v="52600"/>
    <n v="31594"/>
    <x v="3"/>
    <n v="390"/>
    <s v="US"/>
    <s v="USD"/>
    <n v="1440910800"/>
    <n v="1442898000"/>
    <b v="0"/>
    <b v="0"/>
    <s v="music/rock"/>
    <x v="650"/>
    <n v="81.010256410256417"/>
    <x v="1"/>
    <x v="1"/>
    <x v="606"/>
    <x v="610"/>
  </r>
  <r>
    <n v="659"/>
    <x v="648"/>
    <s v="Grass-roots dynamic emulation"/>
    <n v="120700"/>
    <n v="57010"/>
    <x v="0"/>
    <n v="750"/>
    <s v="GB"/>
    <s v="GBP"/>
    <n v="1296108000"/>
    <n v="1296194400"/>
    <b v="0"/>
    <b v="0"/>
    <s v="film &amp; video/documentary"/>
    <x v="651"/>
    <n v="76.013333333333335"/>
    <x v="4"/>
    <x v="4"/>
    <x v="65"/>
    <x v="611"/>
  </r>
  <r>
    <n v="660"/>
    <x v="649"/>
    <s v="Fundamental disintermediate matrix"/>
    <n v="9100"/>
    <n v="7438"/>
    <x v="0"/>
    <n v="77"/>
    <s v="US"/>
    <s v="USD"/>
    <n v="1440133200"/>
    <n v="1440910800"/>
    <b v="1"/>
    <b v="0"/>
    <s v="theater/plays"/>
    <x v="652"/>
    <n v="96.597402597402592"/>
    <x v="3"/>
    <x v="3"/>
    <x v="607"/>
    <x v="612"/>
  </r>
  <r>
    <n v="661"/>
    <x v="650"/>
    <s v="Right-sized secondary challenge"/>
    <n v="106800"/>
    <n v="57872"/>
    <x v="0"/>
    <n v="752"/>
    <s v="DK"/>
    <s v="DKK"/>
    <n v="1332910800"/>
    <n v="1335502800"/>
    <b v="0"/>
    <b v="0"/>
    <s v="music/jazz"/>
    <x v="653"/>
    <n v="76.957446808510639"/>
    <x v="1"/>
    <x v="17"/>
    <x v="608"/>
    <x v="613"/>
  </r>
  <r>
    <n v="662"/>
    <x v="651"/>
    <s v="Implemented exuding software"/>
    <n v="9100"/>
    <n v="8906"/>
    <x v="0"/>
    <n v="131"/>
    <s v="US"/>
    <s v="USD"/>
    <n v="1544335200"/>
    <n v="1544680800"/>
    <b v="0"/>
    <b v="0"/>
    <s v="theater/plays"/>
    <x v="654"/>
    <n v="67.984732824427482"/>
    <x v="3"/>
    <x v="3"/>
    <x v="609"/>
    <x v="614"/>
  </r>
  <r>
    <n v="663"/>
    <x v="652"/>
    <s v="Total optimizing software"/>
    <n v="10000"/>
    <n v="7724"/>
    <x v="0"/>
    <n v="87"/>
    <s v="US"/>
    <s v="USD"/>
    <n v="1286427600"/>
    <n v="1288414800"/>
    <b v="0"/>
    <b v="0"/>
    <s v="theater/plays"/>
    <x v="655"/>
    <n v="88.781609195402297"/>
    <x v="3"/>
    <x v="3"/>
    <x v="610"/>
    <x v="615"/>
  </r>
  <r>
    <n v="664"/>
    <x v="327"/>
    <s v="Optional maximized attitude"/>
    <n v="79400"/>
    <n v="26571"/>
    <x v="0"/>
    <n v="1063"/>
    <s v="US"/>
    <s v="USD"/>
    <n v="1329717600"/>
    <n v="1330581600"/>
    <b v="0"/>
    <b v="0"/>
    <s v="music/jazz"/>
    <x v="656"/>
    <n v="24.99623706491063"/>
    <x v="1"/>
    <x v="17"/>
    <x v="541"/>
    <x v="616"/>
  </r>
  <r>
    <n v="665"/>
    <x v="653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x v="657"/>
    <n v="44.922794117647058"/>
    <x v="4"/>
    <x v="4"/>
    <x v="611"/>
    <x v="453"/>
  </r>
  <r>
    <n v="666"/>
    <x v="654"/>
    <s v="Cloned bottom-line success"/>
    <n v="3100"/>
    <n v="1985"/>
    <x v="3"/>
    <n v="25"/>
    <s v="US"/>
    <s v="USD"/>
    <n v="1377838800"/>
    <n v="1378357200"/>
    <b v="0"/>
    <b v="1"/>
    <s v="theater/plays"/>
    <x v="658"/>
    <n v="79.400000000000006"/>
    <x v="3"/>
    <x v="3"/>
    <x v="612"/>
    <x v="617"/>
  </r>
  <r>
    <n v="667"/>
    <x v="655"/>
    <s v="Decentralized bandwidth-monitored ability"/>
    <n v="6900"/>
    <n v="12155"/>
    <x v="1"/>
    <n v="419"/>
    <s v="US"/>
    <s v="USD"/>
    <n v="1410325200"/>
    <n v="1411102800"/>
    <b v="0"/>
    <b v="0"/>
    <s v="journalism/audio"/>
    <x v="659"/>
    <n v="29.009546539379475"/>
    <x v="8"/>
    <x v="23"/>
    <x v="613"/>
    <x v="618"/>
  </r>
  <r>
    <n v="668"/>
    <x v="656"/>
    <s v="Programmable leadingedge budgetary management"/>
    <n v="27500"/>
    <n v="5593"/>
    <x v="0"/>
    <n v="76"/>
    <s v="US"/>
    <s v="USD"/>
    <n v="1343797200"/>
    <n v="1344834000"/>
    <b v="0"/>
    <b v="0"/>
    <s v="theater/plays"/>
    <x v="660"/>
    <n v="73.59210526315789"/>
    <x v="3"/>
    <x v="3"/>
    <x v="614"/>
    <x v="619"/>
  </r>
  <r>
    <n v="669"/>
    <x v="657"/>
    <s v="Upgradable bi-directional concept"/>
    <n v="48800"/>
    <n v="175020"/>
    <x v="1"/>
    <n v="1621"/>
    <s v="IT"/>
    <s v="EUR"/>
    <n v="1498453200"/>
    <n v="1499230800"/>
    <b v="0"/>
    <b v="0"/>
    <s v="theater/plays"/>
    <x v="661"/>
    <n v="107.97038864898211"/>
    <x v="3"/>
    <x v="3"/>
    <x v="615"/>
    <x v="620"/>
  </r>
  <r>
    <n v="670"/>
    <x v="635"/>
    <s v="Re-contextualized homogeneous flexibility"/>
    <n v="16200"/>
    <n v="75955"/>
    <x v="1"/>
    <n v="1101"/>
    <s v="US"/>
    <s v="USD"/>
    <n v="1456380000"/>
    <n v="1457416800"/>
    <b v="0"/>
    <b v="0"/>
    <s v="music/indie rock"/>
    <x v="662"/>
    <n v="68.987284287011803"/>
    <x v="1"/>
    <x v="7"/>
    <x v="90"/>
    <x v="621"/>
  </r>
  <r>
    <n v="671"/>
    <x v="658"/>
    <s v="Monitored bi-directional standardization"/>
    <n v="97600"/>
    <n v="119127"/>
    <x v="1"/>
    <n v="1073"/>
    <s v="US"/>
    <s v="USD"/>
    <n v="1280552400"/>
    <n v="1280898000"/>
    <b v="0"/>
    <b v="1"/>
    <s v="theater/plays"/>
    <x v="663"/>
    <n v="111.02236719478098"/>
    <x v="3"/>
    <x v="3"/>
    <x v="616"/>
    <x v="622"/>
  </r>
  <r>
    <n v="672"/>
    <x v="659"/>
    <s v="Stand-alone grid-enabled leverage"/>
    <n v="197900"/>
    <n v="110689"/>
    <x v="0"/>
    <n v="4428"/>
    <s v="AU"/>
    <s v="AUD"/>
    <n v="1521608400"/>
    <n v="1522472400"/>
    <b v="0"/>
    <b v="0"/>
    <s v="theater/plays"/>
    <x v="664"/>
    <n v="24.997515808491418"/>
    <x v="3"/>
    <x v="3"/>
    <x v="617"/>
    <x v="623"/>
  </r>
  <r>
    <n v="673"/>
    <x v="660"/>
    <s v="Assimilated regional groupware"/>
    <n v="5600"/>
    <n v="2445"/>
    <x v="0"/>
    <n v="58"/>
    <s v="IT"/>
    <s v="EUR"/>
    <n v="1460696400"/>
    <n v="1462510800"/>
    <b v="0"/>
    <b v="0"/>
    <s v="music/indie rock"/>
    <x v="665"/>
    <n v="42.155172413793103"/>
    <x v="1"/>
    <x v="7"/>
    <x v="618"/>
    <x v="624"/>
  </r>
  <r>
    <n v="674"/>
    <x v="661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x v="666"/>
    <n v="47.003284072249592"/>
    <x v="7"/>
    <x v="14"/>
    <x v="619"/>
    <x v="625"/>
  </r>
  <r>
    <n v="675"/>
    <x v="662"/>
    <s v="Right-sized web-enabled intranet"/>
    <n v="9700"/>
    <n v="11929"/>
    <x v="1"/>
    <n v="331"/>
    <s v="US"/>
    <s v="USD"/>
    <n v="1568178000"/>
    <n v="1568782800"/>
    <b v="0"/>
    <b v="0"/>
    <s v="journalism/audio"/>
    <x v="667"/>
    <n v="36.0392749244713"/>
    <x v="8"/>
    <x v="23"/>
    <x v="620"/>
    <x v="626"/>
  </r>
  <r>
    <n v="676"/>
    <x v="663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x v="668"/>
    <n v="101.03760683760684"/>
    <x v="7"/>
    <x v="14"/>
    <x v="621"/>
    <x v="627"/>
  </r>
  <r>
    <n v="677"/>
    <x v="664"/>
    <s v="Organic system-worthy orchestration"/>
    <n v="5300"/>
    <n v="4432"/>
    <x v="0"/>
    <n v="111"/>
    <s v="US"/>
    <s v="USD"/>
    <n v="1468126800"/>
    <n v="1472446800"/>
    <b v="0"/>
    <b v="0"/>
    <s v="publishing/fiction"/>
    <x v="669"/>
    <n v="39.927927927927925"/>
    <x v="5"/>
    <x v="13"/>
    <x v="622"/>
    <x v="491"/>
  </r>
  <r>
    <n v="678"/>
    <x v="665"/>
    <s v="Inverse static standardization"/>
    <n v="99500"/>
    <n v="17879"/>
    <x v="3"/>
    <n v="215"/>
    <s v="US"/>
    <s v="USD"/>
    <n v="1547877600"/>
    <n v="1548050400"/>
    <b v="0"/>
    <b v="0"/>
    <s v="film &amp; video/drama"/>
    <x v="670"/>
    <n v="83.158139534883716"/>
    <x v="4"/>
    <x v="6"/>
    <x v="35"/>
    <x v="628"/>
  </r>
  <r>
    <n v="679"/>
    <x v="307"/>
    <s v="Synchronized motivating solution"/>
    <n v="1400"/>
    <n v="14511"/>
    <x v="1"/>
    <n v="363"/>
    <s v="US"/>
    <s v="USD"/>
    <n v="1571374800"/>
    <n v="1571806800"/>
    <b v="0"/>
    <b v="1"/>
    <s v="food/food trucks"/>
    <x v="671"/>
    <n v="39.97520661157025"/>
    <x v="0"/>
    <x v="0"/>
    <x v="623"/>
    <x v="629"/>
  </r>
  <r>
    <n v="680"/>
    <x v="666"/>
    <s v="Open-source 4thgeneration open system"/>
    <n v="145600"/>
    <n v="141822"/>
    <x v="0"/>
    <n v="2955"/>
    <s v="US"/>
    <s v="USD"/>
    <n v="1576303200"/>
    <n v="1576476000"/>
    <b v="0"/>
    <b v="1"/>
    <s v="games/mobile games"/>
    <x v="672"/>
    <n v="47.993908629441627"/>
    <x v="6"/>
    <x v="20"/>
    <x v="624"/>
    <x v="630"/>
  </r>
  <r>
    <n v="681"/>
    <x v="667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x v="673"/>
    <n v="95.978877489438744"/>
    <x v="3"/>
    <x v="3"/>
    <x v="625"/>
    <x v="631"/>
  </r>
  <r>
    <n v="682"/>
    <x v="668"/>
    <s v="Compatible 5thgeneration concept"/>
    <n v="5400"/>
    <n v="8109"/>
    <x v="1"/>
    <n v="103"/>
    <s v="US"/>
    <s v="USD"/>
    <n v="1386741600"/>
    <n v="1387519200"/>
    <b v="0"/>
    <b v="0"/>
    <s v="theater/plays"/>
    <x v="674"/>
    <n v="78.728155339805824"/>
    <x v="3"/>
    <x v="3"/>
    <x v="626"/>
    <x v="632"/>
  </r>
  <r>
    <n v="683"/>
    <x v="669"/>
    <s v="Virtual systemic intranet"/>
    <n v="2300"/>
    <n v="8244"/>
    <x v="1"/>
    <n v="147"/>
    <s v="US"/>
    <s v="USD"/>
    <n v="1537074000"/>
    <n v="1537246800"/>
    <b v="0"/>
    <b v="0"/>
    <s v="theater/plays"/>
    <x v="675"/>
    <n v="56.081632653061227"/>
    <x v="3"/>
    <x v="3"/>
    <x v="627"/>
    <x v="633"/>
  </r>
  <r>
    <n v="684"/>
    <x v="670"/>
    <s v="Optimized systemic algorithm"/>
    <n v="1400"/>
    <n v="7600"/>
    <x v="1"/>
    <n v="110"/>
    <s v="CA"/>
    <s v="CAD"/>
    <n v="1277787600"/>
    <n v="1279515600"/>
    <b v="0"/>
    <b v="0"/>
    <s v="publishing/nonfiction"/>
    <x v="676"/>
    <n v="69.090909090909093"/>
    <x v="5"/>
    <x v="9"/>
    <x v="628"/>
    <x v="634"/>
  </r>
  <r>
    <n v="685"/>
    <x v="671"/>
    <s v="Customizable homogeneous firmware"/>
    <n v="140000"/>
    <n v="94501"/>
    <x v="0"/>
    <n v="926"/>
    <s v="CA"/>
    <s v="CAD"/>
    <n v="1440306000"/>
    <n v="1442379600"/>
    <b v="0"/>
    <b v="0"/>
    <s v="theater/plays"/>
    <x v="677"/>
    <n v="102.05291576673866"/>
    <x v="3"/>
    <x v="3"/>
    <x v="629"/>
    <x v="415"/>
  </r>
  <r>
    <n v="686"/>
    <x v="672"/>
    <s v="Front-line cohesive extranet"/>
    <n v="7500"/>
    <n v="14381"/>
    <x v="1"/>
    <n v="134"/>
    <s v="US"/>
    <s v="USD"/>
    <n v="1522126800"/>
    <n v="1523077200"/>
    <b v="0"/>
    <b v="0"/>
    <s v="technology/wearables"/>
    <x v="678"/>
    <n v="107.32089552238806"/>
    <x v="2"/>
    <x v="8"/>
    <x v="630"/>
    <x v="635"/>
  </r>
  <r>
    <n v="687"/>
    <x v="673"/>
    <s v="Distributed holistic neural-net"/>
    <n v="1500"/>
    <n v="13980"/>
    <x v="1"/>
    <n v="269"/>
    <s v="US"/>
    <s v="USD"/>
    <n v="1489298400"/>
    <n v="1489554000"/>
    <b v="0"/>
    <b v="0"/>
    <s v="theater/plays"/>
    <x v="679"/>
    <n v="51.970260223048328"/>
    <x v="3"/>
    <x v="3"/>
    <x v="631"/>
    <x v="607"/>
  </r>
  <r>
    <n v="688"/>
    <x v="674"/>
    <s v="Devolved client-server monitoring"/>
    <n v="2900"/>
    <n v="12449"/>
    <x v="1"/>
    <n v="175"/>
    <s v="US"/>
    <s v="USD"/>
    <n v="1547100000"/>
    <n v="1548482400"/>
    <b v="0"/>
    <b v="1"/>
    <s v="film &amp; video/television"/>
    <x v="680"/>
    <n v="71.137142857142862"/>
    <x v="4"/>
    <x v="19"/>
    <x v="632"/>
    <x v="636"/>
  </r>
  <r>
    <n v="689"/>
    <x v="675"/>
    <s v="Seamless directional capacity"/>
    <n v="7300"/>
    <n v="7348"/>
    <x v="1"/>
    <n v="69"/>
    <s v="US"/>
    <s v="USD"/>
    <n v="1383022800"/>
    <n v="1384063200"/>
    <b v="0"/>
    <b v="0"/>
    <s v="technology/web"/>
    <x v="681"/>
    <n v="106.49275362318841"/>
    <x v="2"/>
    <x v="2"/>
    <x v="633"/>
    <x v="637"/>
  </r>
  <r>
    <n v="690"/>
    <x v="676"/>
    <s v="Polarized actuating implementation"/>
    <n v="3600"/>
    <n v="8158"/>
    <x v="1"/>
    <n v="190"/>
    <s v="US"/>
    <s v="USD"/>
    <n v="1322373600"/>
    <n v="1322892000"/>
    <b v="0"/>
    <b v="1"/>
    <s v="film &amp; video/documentary"/>
    <x v="682"/>
    <n v="42.93684210526316"/>
    <x v="4"/>
    <x v="4"/>
    <x v="634"/>
    <x v="638"/>
  </r>
  <r>
    <n v="691"/>
    <x v="677"/>
    <s v="Front-line disintermediate hub"/>
    <n v="5000"/>
    <n v="7119"/>
    <x v="1"/>
    <n v="237"/>
    <s v="US"/>
    <s v="USD"/>
    <n v="1349240400"/>
    <n v="1350709200"/>
    <b v="1"/>
    <b v="1"/>
    <s v="film &amp; video/documentary"/>
    <x v="683"/>
    <n v="30.037974683544302"/>
    <x v="4"/>
    <x v="4"/>
    <x v="635"/>
    <x v="639"/>
  </r>
  <r>
    <n v="692"/>
    <x v="678"/>
    <s v="Decentralized 4thgeneration challenge"/>
    <n v="6000"/>
    <n v="5438"/>
    <x v="0"/>
    <n v="77"/>
    <s v="GB"/>
    <s v="GBP"/>
    <n v="1562648400"/>
    <n v="1564203600"/>
    <b v="0"/>
    <b v="0"/>
    <s v="music/rock"/>
    <x v="684"/>
    <n v="70.623376623376629"/>
    <x v="1"/>
    <x v="1"/>
    <x v="636"/>
    <x v="640"/>
  </r>
  <r>
    <n v="693"/>
    <x v="679"/>
    <s v="Reverse-engineered composite hierarchy"/>
    <n v="180400"/>
    <n v="115396"/>
    <x v="0"/>
    <n v="1748"/>
    <s v="US"/>
    <s v="USD"/>
    <n v="1508216400"/>
    <n v="1509685200"/>
    <b v="0"/>
    <b v="0"/>
    <s v="theater/plays"/>
    <x v="685"/>
    <n v="66.016018306636155"/>
    <x v="3"/>
    <x v="3"/>
    <x v="637"/>
    <x v="641"/>
  </r>
  <r>
    <n v="694"/>
    <x v="680"/>
    <s v="Programmable tangible ability"/>
    <n v="9100"/>
    <n v="7656"/>
    <x v="0"/>
    <n v="79"/>
    <s v="US"/>
    <s v="USD"/>
    <n v="1511762400"/>
    <n v="1514959200"/>
    <b v="0"/>
    <b v="0"/>
    <s v="theater/plays"/>
    <x v="686"/>
    <n v="96.911392405063296"/>
    <x v="3"/>
    <x v="3"/>
    <x v="638"/>
    <x v="642"/>
  </r>
  <r>
    <n v="695"/>
    <x v="681"/>
    <s v="Configurable full-range emulation"/>
    <n v="9200"/>
    <n v="12322"/>
    <x v="1"/>
    <n v="196"/>
    <s v="IT"/>
    <s v="EUR"/>
    <n v="1447480800"/>
    <n v="1448863200"/>
    <b v="1"/>
    <b v="0"/>
    <s v="music/rock"/>
    <x v="687"/>
    <n v="62.867346938775512"/>
    <x v="1"/>
    <x v="1"/>
    <x v="639"/>
    <x v="445"/>
  </r>
  <r>
    <n v="696"/>
    <x v="682"/>
    <s v="Total real-time hardware"/>
    <n v="164100"/>
    <n v="96888"/>
    <x v="0"/>
    <n v="889"/>
    <s v="US"/>
    <s v="USD"/>
    <n v="1429506000"/>
    <n v="1429592400"/>
    <b v="0"/>
    <b v="1"/>
    <s v="theater/plays"/>
    <x v="688"/>
    <n v="108.98537682789652"/>
    <x v="3"/>
    <x v="3"/>
    <x v="640"/>
    <x v="116"/>
  </r>
  <r>
    <n v="697"/>
    <x v="683"/>
    <s v="Profound system-worthy functionalities"/>
    <n v="128900"/>
    <n v="196960"/>
    <x v="1"/>
    <n v="7295"/>
    <s v="US"/>
    <s v="USD"/>
    <n v="1522472400"/>
    <n v="1522645200"/>
    <b v="0"/>
    <b v="0"/>
    <s v="music/electric music"/>
    <x v="689"/>
    <n v="26.999314599040439"/>
    <x v="1"/>
    <x v="5"/>
    <x v="641"/>
    <x v="643"/>
  </r>
  <r>
    <n v="698"/>
    <x v="684"/>
    <s v="Cloned hybrid focus group"/>
    <n v="42100"/>
    <n v="188057"/>
    <x v="1"/>
    <n v="2893"/>
    <s v="CA"/>
    <s v="CAD"/>
    <n v="1322114400"/>
    <n v="1323324000"/>
    <b v="0"/>
    <b v="0"/>
    <s v="technology/wearables"/>
    <x v="690"/>
    <n v="65.004147943311438"/>
    <x v="2"/>
    <x v="8"/>
    <x v="642"/>
    <x v="644"/>
  </r>
  <r>
    <n v="699"/>
    <x v="196"/>
    <s v="Ergonomic dedicated focus group"/>
    <n v="7400"/>
    <n v="6245"/>
    <x v="0"/>
    <n v="56"/>
    <s v="US"/>
    <s v="USD"/>
    <n v="1561438800"/>
    <n v="1561525200"/>
    <b v="0"/>
    <b v="0"/>
    <s v="film &amp; video/drama"/>
    <x v="691"/>
    <n v="111.51785714285714"/>
    <x v="4"/>
    <x v="6"/>
    <x v="230"/>
    <x v="645"/>
  </r>
  <r>
    <n v="700"/>
    <x v="685"/>
    <s v="Realigned zero administration paradigm"/>
    <n v="100"/>
    <n v="3"/>
    <x v="0"/>
    <n v="1"/>
    <s v="US"/>
    <s v="USD"/>
    <n v="1264399200"/>
    <n v="1265695200"/>
    <b v="0"/>
    <b v="0"/>
    <s v="technology/wearables"/>
    <x v="248"/>
    <n v="3"/>
    <x v="2"/>
    <x v="8"/>
    <x v="67"/>
    <x v="646"/>
  </r>
  <r>
    <n v="701"/>
    <x v="686"/>
    <s v="Open-source multi-tasking methodology"/>
    <n v="52000"/>
    <n v="91014"/>
    <x v="1"/>
    <n v="820"/>
    <s v="US"/>
    <s v="USD"/>
    <n v="1301202000"/>
    <n v="1301806800"/>
    <b v="1"/>
    <b v="0"/>
    <s v="theater/plays"/>
    <x v="692"/>
    <n v="110.99268292682927"/>
    <x v="3"/>
    <x v="3"/>
    <x v="643"/>
    <x v="647"/>
  </r>
  <r>
    <n v="702"/>
    <x v="687"/>
    <s v="Object-based attitude-oriented analyzer"/>
    <n v="8700"/>
    <n v="4710"/>
    <x v="0"/>
    <n v="83"/>
    <s v="US"/>
    <s v="USD"/>
    <n v="1374469200"/>
    <n v="1374901200"/>
    <b v="0"/>
    <b v="0"/>
    <s v="technology/wearables"/>
    <x v="693"/>
    <n v="56.746987951807228"/>
    <x v="2"/>
    <x v="8"/>
    <x v="644"/>
    <x v="467"/>
  </r>
  <r>
    <n v="703"/>
    <x v="688"/>
    <s v="Cross-platform tertiary hub"/>
    <n v="63400"/>
    <n v="197728"/>
    <x v="1"/>
    <n v="2038"/>
    <s v="US"/>
    <s v="USD"/>
    <n v="1334984400"/>
    <n v="1336453200"/>
    <b v="1"/>
    <b v="1"/>
    <s v="publishing/translations"/>
    <x v="694"/>
    <n v="97.020608439646708"/>
    <x v="5"/>
    <x v="18"/>
    <x v="645"/>
    <x v="648"/>
  </r>
  <r>
    <n v="704"/>
    <x v="689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x v="695"/>
    <n v="92.08620689655173"/>
    <x v="4"/>
    <x v="10"/>
    <x v="646"/>
    <x v="649"/>
  </r>
  <r>
    <n v="705"/>
    <x v="690"/>
    <s v="Centralized tangible success"/>
    <n v="169700"/>
    <n v="168048"/>
    <x v="0"/>
    <n v="2025"/>
    <s v="GB"/>
    <s v="GBP"/>
    <n v="1386741600"/>
    <n v="1387087200"/>
    <b v="0"/>
    <b v="0"/>
    <s v="publishing/nonfiction"/>
    <x v="696"/>
    <n v="82.986666666666665"/>
    <x v="5"/>
    <x v="9"/>
    <x v="626"/>
    <x v="650"/>
  </r>
  <r>
    <n v="706"/>
    <x v="691"/>
    <s v="Customer-focused multimedia methodology"/>
    <n v="108400"/>
    <n v="138586"/>
    <x v="1"/>
    <n v="1345"/>
    <s v="AU"/>
    <s v="AUD"/>
    <n v="1546754400"/>
    <n v="1547445600"/>
    <b v="0"/>
    <b v="1"/>
    <s v="technology/web"/>
    <x v="697"/>
    <n v="103.03791821561339"/>
    <x v="2"/>
    <x v="2"/>
    <x v="647"/>
    <x v="651"/>
  </r>
  <r>
    <n v="707"/>
    <x v="692"/>
    <s v="Visionary maximized Local Area Network"/>
    <n v="7300"/>
    <n v="11579"/>
    <x v="1"/>
    <n v="168"/>
    <s v="US"/>
    <s v="USD"/>
    <n v="1544248800"/>
    <n v="1547359200"/>
    <b v="0"/>
    <b v="0"/>
    <s v="film &amp; video/drama"/>
    <x v="698"/>
    <n v="68.922619047619051"/>
    <x v="4"/>
    <x v="6"/>
    <x v="159"/>
    <x v="652"/>
  </r>
  <r>
    <n v="708"/>
    <x v="693"/>
    <s v="Secured bifurcated intranet"/>
    <n v="1700"/>
    <n v="12020"/>
    <x v="1"/>
    <n v="137"/>
    <s v="CH"/>
    <s v="CHF"/>
    <n v="1495429200"/>
    <n v="1496293200"/>
    <b v="0"/>
    <b v="0"/>
    <s v="theater/plays"/>
    <x v="699"/>
    <n v="87.737226277372258"/>
    <x v="3"/>
    <x v="3"/>
    <x v="648"/>
    <x v="653"/>
  </r>
  <r>
    <n v="709"/>
    <x v="694"/>
    <s v="Grass-roots 4thgeneration product"/>
    <n v="9800"/>
    <n v="13954"/>
    <x v="1"/>
    <n v="186"/>
    <s v="IT"/>
    <s v="EUR"/>
    <n v="1334811600"/>
    <n v="1335416400"/>
    <b v="0"/>
    <b v="0"/>
    <s v="theater/plays"/>
    <x v="700"/>
    <n v="75.021505376344081"/>
    <x v="3"/>
    <x v="3"/>
    <x v="267"/>
    <x v="654"/>
  </r>
  <r>
    <n v="710"/>
    <x v="695"/>
    <s v="Reduced next generation info-mediaries"/>
    <n v="4300"/>
    <n v="6358"/>
    <x v="1"/>
    <n v="125"/>
    <s v="US"/>
    <s v="USD"/>
    <n v="1531544400"/>
    <n v="1532149200"/>
    <b v="0"/>
    <b v="1"/>
    <s v="theater/plays"/>
    <x v="701"/>
    <n v="50.863999999999997"/>
    <x v="3"/>
    <x v="3"/>
    <x v="649"/>
    <x v="655"/>
  </r>
  <r>
    <n v="711"/>
    <x v="696"/>
    <s v="Customizable full-range artificial intelligence"/>
    <n v="6200"/>
    <n v="1260"/>
    <x v="0"/>
    <n v="14"/>
    <s v="IT"/>
    <s v="EUR"/>
    <n v="1453615200"/>
    <n v="1453788000"/>
    <b v="1"/>
    <b v="1"/>
    <s v="theater/plays"/>
    <x v="702"/>
    <n v="90"/>
    <x v="3"/>
    <x v="3"/>
    <x v="248"/>
    <x v="656"/>
  </r>
  <r>
    <n v="712"/>
    <x v="697"/>
    <s v="Programmable leadingedge contingency"/>
    <n v="800"/>
    <n v="14725"/>
    <x v="1"/>
    <n v="202"/>
    <s v="US"/>
    <s v="USD"/>
    <n v="1467954000"/>
    <n v="1471496400"/>
    <b v="0"/>
    <b v="0"/>
    <s v="theater/plays"/>
    <x v="703"/>
    <n v="72.896039603960389"/>
    <x v="3"/>
    <x v="3"/>
    <x v="571"/>
    <x v="657"/>
  </r>
  <r>
    <n v="713"/>
    <x v="698"/>
    <s v="Multi-layered global groupware"/>
    <n v="6900"/>
    <n v="11174"/>
    <x v="1"/>
    <n v="103"/>
    <s v="US"/>
    <s v="USD"/>
    <n v="1471842000"/>
    <n v="1472878800"/>
    <b v="0"/>
    <b v="0"/>
    <s v="publishing/radio &amp; podcasts"/>
    <x v="704"/>
    <n v="108.48543689320388"/>
    <x v="5"/>
    <x v="15"/>
    <x v="650"/>
    <x v="89"/>
  </r>
  <r>
    <n v="714"/>
    <x v="699"/>
    <s v="Switchable methodical superstructure"/>
    <n v="38500"/>
    <n v="182036"/>
    <x v="1"/>
    <n v="1785"/>
    <s v="US"/>
    <s v="USD"/>
    <n v="1408424400"/>
    <n v="1408510800"/>
    <b v="0"/>
    <b v="0"/>
    <s v="music/rock"/>
    <x v="705"/>
    <n v="101.98095238095237"/>
    <x v="1"/>
    <x v="1"/>
    <x v="1"/>
    <x v="658"/>
  </r>
  <r>
    <n v="715"/>
    <x v="700"/>
    <s v="Expanded even-keeled portal"/>
    <n v="118000"/>
    <n v="28870"/>
    <x v="0"/>
    <n v="656"/>
    <s v="US"/>
    <s v="USD"/>
    <n v="1281157200"/>
    <n v="1281589200"/>
    <b v="0"/>
    <b v="0"/>
    <s v="games/mobile games"/>
    <x v="706"/>
    <n v="44.009146341463413"/>
    <x v="6"/>
    <x v="20"/>
    <x v="651"/>
    <x v="438"/>
  </r>
  <r>
    <n v="716"/>
    <x v="701"/>
    <s v="Advanced modular moderator"/>
    <n v="2000"/>
    <n v="10353"/>
    <x v="1"/>
    <n v="157"/>
    <s v="US"/>
    <s v="USD"/>
    <n v="1373432400"/>
    <n v="1375851600"/>
    <b v="0"/>
    <b v="1"/>
    <s v="theater/plays"/>
    <x v="707"/>
    <n v="65.942675159235662"/>
    <x v="3"/>
    <x v="3"/>
    <x v="652"/>
    <x v="659"/>
  </r>
  <r>
    <n v="717"/>
    <x v="702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x v="708"/>
    <n v="24.987387387387386"/>
    <x v="4"/>
    <x v="4"/>
    <x v="653"/>
    <x v="660"/>
  </r>
  <r>
    <n v="718"/>
    <x v="703"/>
    <s v="Expanded optimal pricing structure"/>
    <n v="8300"/>
    <n v="8317"/>
    <x v="1"/>
    <n v="297"/>
    <s v="US"/>
    <s v="USD"/>
    <n v="1371445200"/>
    <n v="1373691600"/>
    <b v="0"/>
    <b v="0"/>
    <s v="technology/wearables"/>
    <x v="709"/>
    <n v="28.003367003367003"/>
    <x v="2"/>
    <x v="8"/>
    <x v="654"/>
    <x v="661"/>
  </r>
  <r>
    <n v="719"/>
    <x v="704"/>
    <s v="Down-sized uniform ability"/>
    <n v="6900"/>
    <n v="10557"/>
    <x v="1"/>
    <n v="123"/>
    <s v="US"/>
    <s v="USD"/>
    <n v="1338267600"/>
    <n v="1339218000"/>
    <b v="0"/>
    <b v="0"/>
    <s v="publishing/fiction"/>
    <x v="710"/>
    <n v="85.829268292682926"/>
    <x v="5"/>
    <x v="13"/>
    <x v="655"/>
    <x v="662"/>
  </r>
  <r>
    <n v="720"/>
    <x v="705"/>
    <s v="Multi-layered upward-trending conglomeration"/>
    <n v="8700"/>
    <n v="3227"/>
    <x v="3"/>
    <n v="38"/>
    <s v="DK"/>
    <s v="DKK"/>
    <n v="1519192800"/>
    <n v="1520402400"/>
    <b v="0"/>
    <b v="1"/>
    <s v="theater/plays"/>
    <x v="711"/>
    <n v="84.921052631578945"/>
    <x v="3"/>
    <x v="3"/>
    <x v="656"/>
    <x v="236"/>
  </r>
  <r>
    <n v="721"/>
    <x v="706"/>
    <s v="Open-architected systematic intranet"/>
    <n v="123600"/>
    <n v="5429"/>
    <x v="3"/>
    <n v="60"/>
    <s v="US"/>
    <s v="USD"/>
    <n v="1522818000"/>
    <n v="1523336400"/>
    <b v="0"/>
    <b v="0"/>
    <s v="music/rock"/>
    <x v="712"/>
    <n v="90.483333333333334"/>
    <x v="1"/>
    <x v="1"/>
    <x v="657"/>
    <x v="663"/>
  </r>
  <r>
    <n v="722"/>
    <x v="707"/>
    <s v="Proactive 24hour frame"/>
    <n v="48500"/>
    <n v="75906"/>
    <x v="1"/>
    <n v="3036"/>
    <s v="US"/>
    <s v="USD"/>
    <n v="1509948000"/>
    <n v="1512280800"/>
    <b v="0"/>
    <b v="0"/>
    <s v="film &amp; video/documentary"/>
    <x v="713"/>
    <n v="25.00197628458498"/>
    <x v="4"/>
    <x v="4"/>
    <x v="265"/>
    <x v="202"/>
  </r>
  <r>
    <n v="723"/>
    <x v="708"/>
    <s v="Exclusive fresh-thinking model"/>
    <n v="4900"/>
    <n v="13250"/>
    <x v="1"/>
    <n v="144"/>
    <s v="AU"/>
    <s v="AUD"/>
    <n v="1456898400"/>
    <n v="1458709200"/>
    <b v="0"/>
    <b v="0"/>
    <s v="theater/plays"/>
    <x v="714"/>
    <n v="92.013888888888886"/>
    <x v="3"/>
    <x v="3"/>
    <x v="658"/>
    <x v="664"/>
  </r>
  <r>
    <n v="724"/>
    <x v="709"/>
    <s v="Business-focused encompassing intranet"/>
    <n v="8400"/>
    <n v="11261"/>
    <x v="1"/>
    <n v="121"/>
    <s v="GB"/>
    <s v="GBP"/>
    <n v="1413954000"/>
    <n v="1414126800"/>
    <b v="0"/>
    <b v="1"/>
    <s v="theater/plays"/>
    <x v="715"/>
    <n v="93.066115702479337"/>
    <x v="3"/>
    <x v="3"/>
    <x v="659"/>
    <x v="665"/>
  </r>
  <r>
    <n v="725"/>
    <x v="710"/>
    <s v="Optional 6thgeneration access"/>
    <n v="193200"/>
    <n v="97369"/>
    <x v="0"/>
    <n v="1596"/>
    <s v="US"/>
    <s v="USD"/>
    <n v="1416031200"/>
    <n v="1416204000"/>
    <b v="0"/>
    <b v="0"/>
    <s v="games/mobile games"/>
    <x v="716"/>
    <n v="61.008145363408524"/>
    <x v="6"/>
    <x v="20"/>
    <x v="660"/>
    <x v="666"/>
  </r>
  <r>
    <n v="726"/>
    <x v="711"/>
    <s v="Realigned web-enabled functionalities"/>
    <n v="54300"/>
    <n v="48227"/>
    <x v="3"/>
    <n v="524"/>
    <s v="US"/>
    <s v="USD"/>
    <n v="1287982800"/>
    <n v="1288501200"/>
    <b v="0"/>
    <b v="1"/>
    <s v="theater/plays"/>
    <x v="717"/>
    <n v="92.036259541984734"/>
    <x v="3"/>
    <x v="3"/>
    <x v="661"/>
    <x v="602"/>
  </r>
  <r>
    <n v="727"/>
    <x v="712"/>
    <s v="Enterprise-wide multimedia software"/>
    <n v="8900"/>
    <n v="14685"/>
    <x v="1"/>
    <n v="181"/>
    <s v="US"/>
    <s v="USD"/>
    <n v="1547964000"/>
    <n v="1552971600"/>
    <b v="0"/>
    <b v="0"/>
    <s v="technology/web"/>
    <x v="718"/>
    <n v="81.132596685082873"/>
    <x v="2"/>
    <x v="2"/>
    <x v="4"/>
    <x v="667"/>
  </r>
  <r>
    <n v="728"/>
    <x v="713"/>
    <s v="Versatile mission-critical knowledgebase"/>
    <n v="4200"/>
    <n v="735"/>
    <x v="0"/>
    <n v="10"/>
    <s v="US"/>
    <s v="USD"/>
    <n v="1464152400"/>
    <n v="1465102800"/>
    <b v="0"/>
    <b v="0"/>
    <s v="theater/plays"/>
    <x v="719"/>
    <n v="73.5"/>
    <x v="3"/>
    <x v="3"/>
    <x v="662"/>
    <x v="668"/>
  </r>
  <r>
    <n v="729"/>
    <x v="714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x v="720"/>
    <n v="85.221311475409834"/>
    <x v="4"/>
    <x v="6"/>
    <x v="663"/>
    <x v="669"/>
  </r>
  <r>
    <n v="730"/>
    <x v="715"/>
    <s v="Visionary system-worthy attitude"/>
    <n v="28800"/>
    <n v="118847"/>
    <x v="1"/>
    <n v="1071"/>
    <s v="CA"/>
    <s v="CAD"/>
    <n v="1432357200"/>
    <n v="1432875600"/>
    <b v="0"/>
    <b v="0"/>
    <s v="technology/wearables"/>
    <x v="721"/>
    <n v="110.96825396825396"/>
    <x v="2"/>
    <x v="8"/>
    <x v="664"/>
    <x v="670"/>
  </r>
  <r>
    <n v="731"/>
    <x v="716"/>
    <s v="Synergized content-based hierarchy"/>
    <n v="8000"/>
    <n v="7220"/>
    <x v="3"/>
    <n v="219"/>
    <s v="US"/>
    <s v="USD"/>
    <n v="1500786000"/>
    <n v="1500872400"/>
    <b v="0"/>
    <b v="0"/>
    <s v="technology/web"/>
    <x v="722"/>
    <n v="32.968036529680369"/>
    <x v="2"/>
    <x v="2"/>
    <x v="665"/>
    <x v="601"/>
  </r>
  <r>
    <n v="732"/>
    <x v="717"/>
    <s v="Business-focused 24hour access"/>
    <n v="117000"/>
    <n v="107622"/>
    <x v="0"/>
    <n v="1121"/>
    <s v="US"/>
    <s v="USD"/>
    <n v="1490158800"/>
    <n v="1492146000"/>
    <b v="0"/>
    <b v="1"/>
    <s v="music/rock"/>
    <x v="723"/>
    <n v="96.005352363960753"/>
    <x v="1"/>
    <x v="1"/>
    <x v="666"/>
    <x v="671"/>
  </r>
  <r>
    <n v="733"/>
    <x v="718"/>
    <s v="Automated hybrid orchestration"/>
    <n v="15800"/>
    <n v="83267"/>
    <x v="1"/>
    <n v="980"/>
    <s v="US"/>
    <s v="USD"/>
    <n v="1406178000"/>
    <n v="1407301200"/>
    <b v="0"/>
    <b v="0"/>
    <s v="music/metal"/>
    <x v="724"/>
    <n v="84.96632653061225"/>
    <x v="1"/>
    <x v="16"/>
    <x v="43"/>
    <x v="672"/>
  </r>
  <r>
    <n v="734"/>
    <x v="719"/>
    <s v="Exclusive 5thgeneration leverage"/>
    <n v="4200"/>
    <n v="13404"/>
    <x v="1"/>
    <n v="536"/>
    <s v="US"/>
    <s v="USD"/>
    <n v="1485583200"/>
    <n v="1486620000"/>
    <b v="0"/>
    <b v="1"/>
    <s v="theater/plays"/>
    <x v="725"/>
    <n v="25.007462686567163"/>
    <x v="3"/>
    <x v="3"/>
    <x v="667"/>
    <x v="673"/>
  </r>
  <r>
    <n v="735"/>
    <x v="720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x v="726"/>
    <n v="65.998995479658461"/>
    <x v="7"/>
    <x v="14"/>
    <x v="668"/>
    <x v="674"/>
  </r>
  <r>
    <n v="736"/>
    <x v="721"/>
    <s v="Proactive heuristic orchestration"/>
    <n v="7700"/>
    <n v="2533"/>
    <x v="3"/>
    <n v="29"/>
    <s v="US"/>
    <s v="USD"/>
    <n v="1424412000"/>
    <n v="1424757600"/>
    <b v="0"/>
    <b v="0"/>
    <s v="publishing/nonfiction"/>
    <x v="727"/>
    <n v="87.34482758620689"/>
    <x v="5"/>
    <x v="9"/>
    <x v="669"/>
    <x v="675"/>
  </r>
  <r>
    <n v="737"/>
    <x v="722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x v="728"/>
    <n v="27.933333333333334"/>
    <x v="1"/>
    <x v="7"/>
    <x v="670"/>
    <x v="676"/>
  </r>
  <r>
    <n v="738"/>
    <x v="486"/>
    <s v="Extended zero administration software"/>
    <n v="74700"/>
    <n v="1557"/>
    <x v="0"/>
    <n v="15"/>
    <s v="US"/>
    <s v="USD"/>
    <n v="1416117600"/>
    <n v="1418018400"/>
    <b v="0"/>
    <b v="1"/>
    <s v="theater/plays"/>
    <x v="729"/>
    <n v="103.8"/>
    <x v="3"/>
    <x v="3"/>
    <x v="671"/>
    <x v="677"/>
  </r>
  <r>
    <n v="739"/>
    <x v="723"/>
    <s v="Multi-tiered discrete support"/>
    <n v="10000"/>
    <n v="6100"/>
    <x v="0"/>
    <n v="191"/>
    <s v="US"/>
    <s v="USD"/>
    <n v="1340946000"/>
    <n v="1341032400"/>
    <b v="0"/>
    <b v="0"/>
    <s v="music/indie rock"/>
    <x v="730"/>
    <n v="31.937172774869111"/>
    <x v="1"/>
    <x v="7"/>
    <x v="672"/>
    <x v="678"/>
  </r>
  <r>
    <n v="740"/>
    <x v="724"/>
    <s v="Phased system-worthy conglomeration"/>
    <n v="5300"/>
    <n v="1592"/>
    <x v="0"/>
    <n v="16"/>
    <s v="US"/>
    <s v="USD"/>
    <n v="1486101600"/>
    <n v="1486360800"/>
    <b v="0"/>
    <b v="0"/>
    <s v="theater/plays"/>
    <x v="731"/>
    <n v="99.5"/>
    <x v="3"/>
    <x v="3"/>
    <x v="673"/>
    <x v="679"/>
  </r>
  <r>
    <n v="741"/>
    <x v="287"/>
    <s v="Balanced mobile alliance"/>
    <n v="1200"/>
    <n v="14150"/>
    <x v="1"/>
    <n v="130"/>
    <s v="US"/>
    <s v="USD"/>
    <n v="1274590800"/>
    <n v="1274677200"/>
    <b v="0"/>
    <b v="0"/>
    <s v="theater/plays"/>
    <x v="732"/>
    <n v="108.84615384615384"/>
    <x v="3"/>
    <x v="3"/>
    <x v="674"/>
    <x v="680"/>
  </r>
  <r>
    <n v="742"/>
    <x v="725"/>
    <s v="Reactive solution-oriented groupware"/>
    <n v="1200"/>
    <n v="13513"/>
    <x v="1"/>
    <n v="122"/>
    <s v="US"/>
    <s v="USD"/>
    <n v="1263880800"/>
    <n v="1267509600"/>
    <b v="0"/>
    <b v="0"/>
    <s v="music/electric music"/>
    <x v="733"/>
    <n v="110.76229508196721"/>
    <x v="1"/>
    <x v="5"/>
    <x v="675"/>
    <x v="681"/>
  </r>
  <r>
    <n v="743"/>
    <x v="726"/>
    <s v="Exclusive bandwidth-monitored orchestration"/>
    <n v="3900"/>
    <n v="504"/>
    <x v="0"/>
    <n v="17"/>
    <s v="US"/>
    <s v="USD"/>
    <n v="1445403600"/>
    <n v="1445922000"/>
    <b v="0"/>
    <b v="1"/>
    <s v="theater/plays"/>
    <x v="734"/>
    <n v="29.647058823529413"/>
    <x v="3"/>
    <x v="3"/>
    <x v="676"/>
    <x v="682"/>
  </r>
  <r>
    <n v="744"/>
    <x v="727"/>
    <s v="Intuitive exuding initiative"/>
    <n v="2000"/>
    <n v="14240"/>
    <x v="1"/>
    <n v="140"/>
    <s v="US"/>
    <s v="USD"/>
    <n v="1533877200"/>
    <n v="1534050000"/>
    <b v="0"/>
    <b v="1"/>
    <s v="theater/plays"/>
    <x v="735"/>
    <n v="101.71428571428571"/>
    <x v="3"/>
    <x v="3"/>
    <x v="342"/>
    <x v="683"/>
  </r>
  <r>
    <n v="745"/>
    <x v="728"/>
    <s v="Streamlined needs-based knowledge user"/>
    <n v="6900"/>
    <n v="2091"/>
    <x v="0"/>
    <n v="34"/>
    <s v="US"/>
    <s v="USD"/>
    <n v="1275195600"/>
    <n v="1277528400"/>
    <b v="0"/>
    <b v="0"/>
    <s v="technology/wearables"/>
    <x v="736"/>
    <n v="61.5"/>
    <x v="2"/>
    <x v="8"/>
    <x v="677"/>
    <x v="684"/>
  </r>
  <r>
    <n v="746"/>
    <x v="729"/>
    <s v="Automated system-worthy structure"/>
    <n v="55800"/>
    <n v="118580"/>
    <x v="1"/>
    <n v="3388"/>
    <s v="US"/>
    <s v="USD"/>
    <n v="1318136400"/>
    <n v="1318568400"/>
    <b v="0"/>
    <b v="0"/>
    <s v="technology/web"/>
    <x v="737"/>
    <n v="35"/>
    <x v="2"/>
    <x v="2"/>
    <x v="678"/>
    <x v="685"/>
  </r>
  <r>
    <n v="747"/>
    <x v="730"/>
    <s v="Secured clear-thinking intranet"/>
    <n v="4900"/>
    <n v="11214"/>
    <x v="1"/>
    <n v="280"/>
    <s v="US"/>
    <s v="USD"/>
    <n v="1283403600"/>
    <n v="1284354000"/>
    <b v="0"/>
    <b v="0"/>
    <s v="theater/plays"/>
    <x v="738"/>
    <n v="40.049999999999997"/>
    <x v="3"/>
    <x v="3"/>
    <x v="679"/>
    <x v="488"/>
  </r>
  <r>
    <n v="748"/>
    <x v="731"/>
    <s v="Cloned actuating architecture"/>
    <n v="194900"/>
    <n v="68137"/>
    <x v="3"/>
    <n v="614"/>
    <s v="US"/>
    <s v="USD"/>
    <n v="1267423200"/>
    <n v="1269579600"/>
    <b v="0"/>
    <b v="1"/>
    <s v="film &amp; video/animation"/>
    <x v="739"/>
    <n v="110.97231270358306"/>
    <x v="4"/>
    <x v="10"/>
    <x v="680"/>
    <x v="686"/>
  </r>
  <r>
    <n v="749"/>
    <x v="732"/>
    <s v="Down-sized needs-based task-force"/>
    <n v="8600"/>
    <n v="13527"/>
    <x v="1"/>
    <n v="366"/>
    <s v="IT"/>
    <s v="EUR"/>
    <n v="1412744400"/>
    <n v="1413781200"/>
    <b v="0"/>
    <b v="1"/>
    <s v="technology/wearables"/>
    <x v="740"/>
    <n v="36.959016393442624"/>
    <x v="2"/>
    <x v="8"/>
    <x v="681"/>
    <x v="687"/>
  </r>
  <r>
    <n v="750"/>
    <x v="733"/>
    <s v="Extended responsive Internet solution"/>
    <n v="100"/>
    <n v="1"/>
    <x v="0"/>
    <n v="1"/>
    <s v="GB"/>
    <s v="GBP"/>
    <n v="1277960400"/>
    <n v="1280120400"/>
    <b v="0"/>
    <b v="0"/>
    <s v="music/electric music"/>
    <x v="100"/>
    <n v="1"/>
    <x v="1"/>
    <x v="5"/>
    <x v="682"/>
    <x v="688"/>
  </r>
  <r>
    <n v="751"/>
    <x v="734"/>
    <s v="Universal value-added moderator"/>
    <n v="3600"/>
    <n v="8363"/>
    <x v="1"/>
    <n v="270"/>
    <s v="US"/>
    <s v="USD"/>
    <n v="1458190800"/>
    <n v="1459486800"/>
    <b v="1"/>
    <b v="1"/>
    <s v="publishing/nonfiction"/>
    <x v="741"/>
    <n v="30.974074074074075"/>
    <x v="5"/>
    <x v="9"/>
    <x v="683"/>
    <x v="689"/>
  </r>
  <r>
    <n v="752"/>
    <x v="735"/>
    <s v="Sharable motivating emulation"/>
    <n v="5800"/>
    <n v="5362"/>
    <x v="3"/>
    <n v="114"/>
    <s v="US"/>
    <s v="USD"/>
    <n v="1280984400"/>
    <n v="1282539600"/>
    <b v="0"/>
    <b v="1"/>
    <s v="theater/plays"/>
    <x v="742"/>
    <n v="47.035087719298247"/>
    <x v="3"/>
    <x v="3"/>
    <x v="684"/>
    <x v="690"/>
  </r>
  <r>
    <n v="753"/>
    <x v="736"/>
    <s v="Networked web-enabled product"/>
    <n v="4700"/>
    <n v="12065"/>
    <x v="1"/>
    <n v="137"/>
    <s v="US"/>
    <s v="USD"/>
    <n v="1274590800"/>
    <n v="1275886800"/>
    <b v="0"/>
    <b v="0"/>
    <s v="photography/photography books"/>
    <x v="743"/>
    <n v="88.065693430656935"/>
    <x v="7"/>
    <x v="14"/>
    <x v="674"/>
    <x v="691"/>
  </r>
  <r>
    <n v="754"/>
    <x v="737"/>
    <s v="Advanced dedicated encoding"/>
    <n v="70400"/>
    <n v="118603"/>
    <x v="1"/>
    <n v="3205"/>
    <s v="US"/>
    <s v="USD"/>
    <n v="1351400400"/>
    <n v="1355983200"/>
    <b v="0"/>
    <b v="0"/>
    <s v="theater/plays"/>
    <x v="744"/>
    <n v="37.005616224648989"/>
    <x v="3"/>
    <x v="3"/>
    <x v="685"/>
    <x v="424"/>
  </r>
  <r>
    <n v="755"/>
    <x v="738"/>
    <s v="Stand-alone multi-state project"/>
    <n v="4500"/>
    <n v="7496"/>
    <x v="1"/>
    <n v="288"/>
    <s v="DK"/>
    <s v="DKK"/>
    <n v="1514354400"/>
    <n v="1515391200"/>
    <b v="0"/>
    <b v="1"/>
    <s v="theater/plays"/>
    <x v="745"/>
    <n v="26.027777777777779"/>
    <x v="3"/>
    <x v="3"/>
    <x v="605"/>
    <x v="231"/>
  </r>
  <r>
    <n v="756"/>
    <x v="739"/>
    <s v="Customizable bi-directional monitoring"/>
    <n v="1300"/>
    <n v="10037"/>
    <x v="1"/>
    <n v="148"/>
    <s v="US"/>
    <s v="USD"/>
    <n v="1421733600"/>
    <n v="1422252000"/>
    <b v="0"/>
    <b v="0"/>
    <s v="theater/plays"/>
    <x v="746"/>
    <n v="67.817567567567565"/>
    <x v="3"/>
    <x v="3"/>
    <x v="686"/>
    <x v="692"/>
  </r>
  <r>
    <n v="757"/>
    <x v="740"/>
    <s v="Profit-focused motivating function"/>
    <n v="1400"/>
    <n v="5696"/>
    <x v="1"/>
    <n v="114"/>
    <s v="US"/>
    <s v="USD"/>
    <n v="1305176400"/>
    <n v="1305522000"/>
    <b v="0"/>
    <b v="0"/>
    <s v="film &amp; video/drama"/>
    <x v="747"/>
    <n v="49.964912280701753"/>
    <x v="4"/>
    <x v="6"/>
    <x v="687"/>
    <x v="693"/>
  </r>
  <r>
    <n v="758"/>
    <x v="741"/>
    <s v="Proactive systemic firmware"/>
    <n v="29600"/>
    <n v="167005"/>
    <x v="1"/>
    <n v="1518"/>
    <s v="CA"/>
    <s v="CAD"/>
    <n v="1414126800"/>
    <n v="1414904400"/>
    <b v="0"/>
    <b v="0"/>
    <s v="music/rock"/>
    <x v="748"/>
    <n v="110.01646903820817"/>
    <x v="1"/>
    <x v="1"/>
    <x v="688"/>
    <x v="694"/>
  </r>
  <r>
    <n v="759"/>
    <x v="742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x v="749"/>
    <n v="89.964678178963894"/>
    <x v="1"/>
    <x v="5"/>
    <x v="689"/>
    <x v="236"/>
  </r>
  <r>
    <n v="760"/>
    <x v="743"/>
    <s v="Virtual heuristic hub"/>
    <n v="48300"/>
    <n v="16592"/>
    <x v="0"/>
    <n v="210"/>
    <s v="IT"/>
    <s v="EUR"/>
    <n v="1564635600"/>
    <n v="1567141200"/>
    <b v="0"/>
    <b v="1"/>
    <s v="games/video games"/>
    <x v="750"/>
    <n v="79.009523809523813"/>
    <x v="6"/>
    <x v="11"/>
    <x v="690"/>
    <x v="695"/>
  </r>
  <r>
    <n v="761"/>
    <x v="744"/>
    <s v="Customizable leadingedge model"/>
    <n v="2200"/>
    <n v="14420"/>
    <x v="1"/>
    <n v="166"/>
    <s v="US"/>
    <s v="USD"/>
    <n v="1500699600"/>
    <n v="1501131600"/>
    <b v="0"/>
    <b v="0"/>
    <s v="music/rock"/>
    <x v="751"/>
    <n v="86.867469879518069"/>
    <x v="1"/>
    <x v="1"/>
    <x v="691"/>
    <x v="696"/>
  </r>
  <r>
    <n v="762"/>
    <x v="307"/>
    <s v="Upgradable uniform service-desk"/>
    <n v="3500"/>
    <n v="6204"/>
    <x v="1"/>
    <n v="100"/>
    <s v="AU"/>
    <s v="AUD"/>
    <n v="1354082400"/>
    <n v="1355032800"/>
    <b v="0"/>
    <b v="0"/>
    <s v="music/jazz"/>
    <x v="752"/>
    <n v="62.04"/>
    <x v="1"/>
    <x v="17"/>
    <x v="692"/>
    <x v="697"/>
  </r>
  <r>
    <n v="763"/>
    <x v="745"/>
    <s v="Inverse client-driven product"/>
    <n v="5600"/>
    <n v="6338"/>
    <x v="1"/>
    <n v="235"/>
    <s v="US"/>
    <s v="USD"/>
    <n v="1336453200"/>
    <n v="1339477200"/>
    <b v="0"/>
    <b v="1"/>
    <s v="theater/plays"/>
    <x v="753"/>
    <n v="26.970212765957445"/>
    <x v="3"/>
    <x v="3"/>
    <x v="693"/>
    <x v="698"/>
  </r>
  <r>
    <n v="764"/>
    <x v="746"/>
    <s v="Managed bandwidth-monitored system engine"/>
    <n v="1100"/>
    <n v="8010"/>
    <x v="1"/>
    <n v="148"/>
    <s v="US"/>
    <s v="USD"/>
    <n v="1305262800"/>
    <n v="1305954000"/>
    <b v="0"/>
    <b v="0"/>
    <s v="music/rock"/>
    <x v="754"/>
    <n v="54.121621621621621"/>
    <x v="1"/>
    <x v="1"/>
    <x v="694"/>
    <x v="699"/>
  </r>
  <r>
    <n v="765"/>
    <x v="747"/>
    <s v="Advanced transitional help-desk"/>
    <n v="3900"/>
    <n v="8125"/>
    <x v="1"/>
    <n v="198"/>
    <s v="US"/>
    <s v="USD"/>
    <n v="1492232400"/>
    <n v="1494392400"/>
    <b v="1"/>
    <b v="1"/>
    <s v="music/indie rock"/>
    <x v="755"/>
    <n v="41.035353535353536"/>
    <x v="1"/>
    <x v="7"/>
    <x v="695"/>
    <x v="489"/>
  </r>
  <r>
    <n v="766"/>
    <x v="748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x v="756"/>
    <n v="55.052419354838712"/>
    <x v="4"/>
    <x v="22"/>
    <x v="123"/>
    <x v="512"/>
  </r>
  <r>
    <n v="767"/>
    <x v="749"/>
    <s v="Upgradable attitude-oriented project"/>
    <n v="97200"/>
    <n v="55372"/>
    <x v="0"/>
    <n v="513"/>
    <s v="US"/>
    <s v="USD"/>
    <n v="1444107600"/>
    <n v="1447999200"/>
    <b v="0"/>
    <b v="0"/>
    <s v="publishing/translations"/>
    <x v="757"/>
    <n v="107.93762183235867"/>
    <x v="5"/>
    <x v="18"/>
    <x v="696"/>
    <x v="700"/>
  </r>
  <r>
    <n v="768"/>
    <x v="750"/>
    <s v="Fundamental zero tolerance alliance"/>
    <n v="4800"/>
    <n v="11088"/>
    <x v="1"/>
    <n v="150"/>
    <s v="US"/>
    <s v="USD"/>
    <n v="1386741600"/>
    <n v="1388037600"/>
    <b v="0"/>
    <b v="0"/>
    <s v="theater/plays"/>
    <x v="758"/>
    <n v="73.92"/>
    <x v="3"/>
    <x v="3"/>
    <x v="626"/>
    <x v="701"/>
  </r>
  <r>
    <n v="769"/>
    <x v="751"/>
    <s v="Devolved 24hour forecast"/>
    <n v="125600"/>
    <n v="109106"/>
    <x v="0"/>
    <n v="3410"/>
    <s v="US"/>
    <s v="USD"/>
    <n v="1376542800"/>
    <n v="1378789200"/>
    <b v="0"/>
    <b v="0"/>
    <s v="games/video games"/>
    <x v="759"/>
    <n v="31.995894428152493"/>
    <x v="6"/>
    <x v="11"/>
    <x v="697"/>
    <x v="340"/>
  </r>
  <r>
    <n v="770"/>
    <x v="752"/>
    <s v="User-centric attitude-oriented intranet"/>
    <n v="4300"/>
    <n v="11642"/>
    <x v="1"/>
    <n v="216"/>
    <s v="IT"/>
    <s v="EUR"/>
    <n v="1397451600"/>
    <n v="1398056400"/>
    <b v="0"/>
    <b v="1"/>
    <s v="theater/plays"/>
    <x v="760"/>
    <n v="53.898148148148145"/>
    <x v="3"/>
    <x v="3"/>
    <x v="698"/>
    <x v="702"/>
  </r>
  <r>
    <n v="771"/>
    <x v="753"/>
    <s v="Self-enabling 5thgeneration paradigm"/>
    <n v="5600"/>
    <n v="2769"/>
    <x v="3"/>
    <n v="26"/>
    <s v="US"/>
    <s v="USD"/>
    <n v="1548482400"/>
    <n v="1550815200"/>
    <b v="0"/>
    <b v="0"/>
    <s v="theater/plays"/>
    <x v="761"/>
    <n v="106.5"/>
    <x v="3"/>
    <x v="3"/>
    <x v="699"/>
    <x v="703"/>
  </r>
  <r>
    <n v="772"/>
    <x v="754"/>
    <s v="Persistent 3rdgeneration moratorium"/>
    <n v="149600"/>
    <n v="169586"/>
    <x v="1"/>
    <n v="5139"/>
    <s v="US"/>
    <s v="USD"/>
    <n v="1549692000"/>
    <n v="1550037600"/>
    <b v="0"/>
    <b v="0"/>
    <s v="music/indie rock"/>
    <x v="762"/>
    <n v="32.999805409612762"/>
    <x v="1"/>
    <x v="7"/>
    <x v="700"/>
    <x v="704"/>
  </r>
  <r>
    <n v="773"/>
    <x v="755"/>
    <s v="Cross-platform empowering project"/>
    <n v="53100"/>
    <n v="101185"/>
    <x v="1"/>
    <n v="2353"/>
    <s v="US"/>
    <s v="USD"/>
    <n v="1492059600"/>
    <n v="1492923600"/>
    <b v="0"/>
    <b v="0"/>
    <s v="theater/plays"/>
    <x v="763"/>
    <n v="43.00254993625159"/>
    <x v="3"/>
    <x v="3"/>
    <x v="701"/>
    <x v="705"/>
  </r>
  <r>
    <n v="774"/>
    <x v="756"/>
    <s v="Polarized user-facing interface"/>
    <n v="5000"/>
    <n v="6775"/>
    <x v="1"/>
    <n v="78"/>
    <s v="IT"/>
    <s v="EUR"/>
    <n v="1463979600"/>
    <n v="1467522000"/>
    <b v="0"/>
    <b v="0"/>
    <s v="technology/web"/>
    <x v="764"/>
    <n v="86.858974358974365"/>
    <x v="2"/>
    <x v="2"/>
    <x v="702"/>
    <x v="706"/>
  </r>
  <r>
    <n v="775"/>
    <x v="757"/>
    <s v="Customer-focused non-volatile framework"/>
    <n v="9400"/>
    <n v="968"/>
    <x v="0"/>
    <n v="10"/>
    <s v="US"/>
    <s v="USD"/>
    <n v="1415253600"/>
    <n v="1416117600"/>
    <b v="0"/>
    <b v="0"/>
    <s v="music/rock"/>
    <x v="765"/>
    <n v="96.8"/>
    <x v="1"/>
    <x v="1"/>
    <x v="703"/>
    <x v="707"/>
  </r>
  <r>
    <n v="776"/>
    <x v="758"/>
    <s v="Synchronized multimedia frame"/>
    <n v="110800"/>
    <n v="72623"/>
    <x v="0"/>
    <n v="2201"/>
    <s v="US"/>
    <s v="USD"/>
    <n v="1562216400"/>
    <n v="1563771600"/>
    <b v="0"/>
    <b v="0"/>
    <s v="theater/plays"/>
    <x v="766"/>
    <n v="32.995456610631528"/>
    <x v="3"/>
    <x v="3"/>
    <x v="704"/>
    <x v="708"/>
  </r>
  <r>
    <n v="777"/>
    <x v="759"/>
    <s v="Open-architected stable algorithm"/>
    <n v="93800"/>
    <n v="45987"/>
    <x v="0"/>
    <n v="676"/>
    <s v="US"/>
    <s v="USD"/>
    <n v="1316754000"/>
    <n v="1319259600"/>
    <b v="0"/>
    <b v="0"/>
    <s v="theater/plays"/>
    <x v="767"/>
    <n v="68.028106508875737"/>
    <x v="3"/>
    <x v="3"/>
    <x v="431"/>
    <x v="709"/>
  </r>
  <r>
    <n v="778"/>
    <x v="760"/>
    <s v="Cross-platform optimizing website"/>
    <n v="1300"/>
    <n v="10243"/>
    <x v="1"/>
    <n v="174"/>
    <s v="CH"/>
    <s v="CHF"/>
    <n v="1313211600"/>
    <n v="1313643600"/>
    <b v="0"/>
    <b v="0"/>
    <s v="film &amp; video/animation"/>
    <x v="768"/>
    <n v="58.867816091954026"/>
    <x v="4"/>
    <x v="10"/>
    <x v="705"/>
    <x v="710"/>
  </r>
  <r>
    <n v="779"/>
    <x v="761"/>
    <s v="Public-key actuating projection"/>
    <n v="108700"/>
    <n v="87293"/>
    <x v="0"/>
    <n v="831"/>
    <s v="US"/>
    <s v="USD"/>
    <n v="1439528400"/>
    <n v="1440306000"/>
    <b v="0"/>
    <b v="1"/>
    <s v="theater/plays"/>
    <x v="769"/>
    <n v="105.04572803850782"/>
    <x v="3"/>
    <x v="3"/>
    <x v="706"/>
    <x v="711"/>
  </r>
  <r>
    <n v="780"/>
    <x v="762"/>
    <s v="Implemented intangible instruction set"/>
    <n v="5100"/>
    <n v="5421"/>
    <x v="1"/>
    <n v="164"/>
    <s v="US"/>
    <s v="USD"/>
    <n v="1469163600"/>
    <n v="1470805200"/>
    <b v="0"/>
    <b v="1"/>
    <s v="film &amp; video/drama"/>
    <x v="770"/>
    <n v="33.054878048780488"/>
    <x v="4"/>
    <x v="6"/>
    <x v="707"/>
    <x v="712"/>
  </r>
  <r>
    <n v="781"/>
    <x v="763"/>
    <s v="Cross-group interactive architecture"/>
    <n v="8700"/>
    <n v="4414"/>
    <x v="3"/>
    <n v="56"/>
    <s v="CH"/>
    <s v="CHF"/>
    <n v="1288501200"/>
    <n v="1292911200"/>
    <b v="0"/>
    <b v="0"/>
    <s v="theater/plays"/>
    <x v="771"/>
    <n v="78.821428571428569"/>
    <x v="3"/>
    <x v="3"/>
    <x v="708"/>
    <x v="70"/>
  </r>
  <r>
    <n v="782"/>
    <x v="764"/>
    <s v="Centralized asymmetric framework"/>
    <n v="5100"/>
    <n v="10981"/>
    <x v="1"/>
    <n v="161"/>
    <s v="US"/>
    <s v="USD"/>
    <n v="1298959200"/>
    <n v="1301374800"/>
    <b v="0"/>
    <b v="1"/>
    <s v="film &amp; video/animation"/>
    <x v="772"/>
    <n v="68.204968944099377"/>
    <x v="4"/>
    <x v="10"/>
    <x v="709"/>
    <x v="713"/>
  </r>
  <r>
    <n v="783"/>
    <x v="765"/>
    <s v="Down-sized systematic utilization"/>
    <n v="7400"/>
    <n v="10451"/>
    <x v="1"/>
    <n v="138"/>
    <s v="US"/>
    <s v="USD"/>
    <n v="1387260000"/>
    <n v="1387864800"/>
    <b v="0"/>
    <b v="0"/>
    <s v="music/rock"/>
    <x v="773"/>
    <n v="75.731884057971016"/>
    <x v="1"/>
    <x v="1"/>
    <x v="710"/>
    <x v="714"/>
  </r>
  <r>
    <n v="784"/>
    <x v="766"/>
    <s v="Profound fault-tolerant model"/>
    <n v="88900"/>
    <n v="102535"/>
    <x v="1"/>
    <n v="3308"/>
    <s v="US"/>
    <s v="USD"/>
    <n v="1457244000"/>
    <n v="1458190800"/>
    <b v="0"/>
    <b v="0"/>
    <s v="technology/web"/>
    <x v="774"/>
    <n v="30.996070133010882"/>
    <x v="2"/>
    <x v="2"/>
    <x v="711"/>
    <x v="715"/>
  </r>
  <r>
    <n v="785"/>
    <x v="767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x v="775"/>
    <n v="101.88188976377953"/>
    <x v="4"/>
    <x v="10"/>
    <x v="157"/>
    <x v="716"/>
  </r>
  <r>
    <n v="786"/>
    <x v="768"/>
    <s v="Object-based content-based ability"/>
    <n v="1500"/>
    <n v="10946"/>
    <x v="1"/>
    <n v="207"/>
    <s v="IT"/>
    <s v="EUR"/>
    <n v="1522126800"/>
    <n v="1522731600"/>
    <b v="0"/>
    <b v="1"/>
    <s v="music/jazz"/>
    <x v="776"/>
    <n v="52.879227053140099"/>
    <x v="1"/>
    <x v="17"/>
    <x v="630"/>
    <x v="717"/>
  </r>
  <r>
    <n v="787"/>
    <x v="769"/>
    <s v="Progressive coherent secured line"/>
    <n v="61200"/>
    <n v="60994"/>
    <x v="0"/>
    <n v="859"/>
    <s v="CA"/>
    <s v="CAD"/>
    <n v="1305954000"/>
    <n v="1306731600"/>
    <b v="0"/>
    <b v="0"/>
    <s v="music/rock"/>
    <x v="777"/>
    <n v="71.005820721769496"/>
    <x v="1"/>
    <x v="1"/>
    <x v="712"/>
    <x v="718"/>
  </r>
  <r>
    <n v="788"/>
    <x v="770"/>
    <s v="Synchronized directional capability"/>
    <n v="3600"/>
    <n v="3174"/>
    <x v="2"/>
    <n v="31"/>
    <s v="US"/>
    <s v="USD"/>
    <n v="1350709200"/>
    <n v="1352527200"/>
    <b v="0"/>
    <b v="0"/>
    <s v="film &amp; video/animation"/>
    <x v="778"/>
    <n v="102.38709677419355"/>
    <x v="4"/>
    <x v="10"/>
    <x v="93"/>
    <x v="719"/>
  </r>
  <r>
    <n v="789"/>
    <x v="771"/>
    <s v="Cross-platform composite migration"/>
    <n v="9000"/>
    <n v="3351"/>
    <x v="0"/>
    <n v="45"/>
    <s v="US"/>
    <s v="USD"/>
    <n v="1401166800"/>
    <n v="1404363600"/>
    <b v="0"/>
    <b v="0"/>
    <s v="theater/plays"/>
    <x v="779"/>
    <n v="74.466666666666669"/>
    <x v="3"/>
    <x v="3"/>
    <x v="713"/>
    <x v="115"/>
  </r>
  <r>
    <n v="790"/>
    <x v="772"/>
    <s v="Operative local pricing structure"/>
    <n v="185900"/>
    <n v="56774"/>
    <x v="3"/>
    <n v="1113"/>
    <s v="US"/>
    <s v="USD"/>
    <n v="1266127200"/>
    <n v="1266645600"/>
    <b v="0"/>
    <b v="0"/>
    <s v="theater/plays"/>
    <x v="780"/>
    <n v="51.009883198562441"/>
    <x v="3"/>
    <x v="3"/>
    <x v="714"/>
    <x v="720"/>
  </r>
  <r>
    <n v="791"/>
    <x v="773"/>
    <s v="Optional web-enabled extranet"/>
    <n v="2100"/>
    <n v="540"/>
    <x v="0"/>
    <n v="6"/>
    <s v="US"/>
    <s v="USD"/>
    <n v="1481436000"/>
    <n v="1482818400"/>
    <b v="0"/>
    <b v="0"/>
    <s v="food/food trucks"/>
    <x v="781"/>
    <n v="90"/>
    <x v="0"/>
    <x v="0"/>
    <x v="715"/>
    <x v="721"/>
  </r>
  <r>
    <n v="792"/>
    <x v="774"/>
    <s v="Reduced 6thgeneration intranet"/>
    <n v="2000"/>
    <n v="680"/>
    <x v="0"/>
    <n v="7"/>
    <s v="US"/>
    <s v="USD"/>
    <n v="1372222800"/>
    <n v="1374642000"/>
    <b v="0"/>
    <b v="1"/>
    <s v="theater/plays"/>
    <x v="782"/>
    <n v="97.142857142857139"/>
    <x v="3"/>
    <x v="3"/>
    <x v="716"/>
    <x v="722"/>
  </r>
  <r>
    <n v="793"/>
    <x v="775"/>
    <s v="Networked disintermediate leverage"/>
    <n v="1100"/>
    <n v="13045"/>
    <x v="1"/>
    <n v="181"/>
    <s v="CH"/>
    <s v="CHF"/>
    <n v="1372136400"/>
    <n v="1372482000"/>
    <b v="0"/>
    <b v="0"/>
    <s v="publishing/nonfiction"/>
    <x v="783"/>
    <n v="72.071823204419886"/>
    <x v="5"/>
    <x v="9"/>
    <x v="448"/>
    <x v="451"/>
  </r>
  <r>
    <n v="794"/>
    <x v="776"/>
    <s v="Optional optimal website"/>
    <n v="6600"/>
    <n v="8276"/>
    <x v="1"/>
    <n v="110"/>
    <s v="US"/>
    <s v="USD"/>
    <n v="1513922400"/>
    <n v="1514959200"/>
    <b v="0"/>
    <b v="0"/>
    <s v="music/rock"/>
    <x v="784"/>
    <n v="75.236363636363635"/>
    <x v="1"/>
    <x v="1"/>
    <x v="717"/>
    <x v="642"/>
  </r>
  <r>
    <n v="795"/>
    <x v="777"/>
    <s v="Stand-alone asynchronous functionalities"/>
    <n v="7100"/>
    <n v="1022"/>
    <x v="0"/>
    <n v="31"/>
    <s v="US"/>
    <s v="USD"/>
    <n v="1477976400"/>
    <n v="1478235600"/>
    <b v="0"/>
    <b v="0"/>
    <s v="film &amp; video/drama"/>
    <x v="785"/>
    <n v="32.967741935483872"/>
    <x v="4"/>
    <x v="6"/>
    <x v="718"/>
    <x v="723"/>
  </r>
  <r>
    <n v="796"/>
    <x v="778"/>
    <s v="Profound full-range open system"/>
    <n v="7800"/>
    <n v="4275"/>
    <x v="0"/>
    <n v="78"/>
    <s v="US"/>
    <s v="USD"/>
    <n v="1407474000"/>
    <n v="1408078800"/>
    <b v="0"/>
    <b v="1"/>
    <s v="games/mobile games"/>
    <x v="786"/>
    <n v="54.807692307692307"/>
    <x v="6"/>
    <x v="20"/>
    <x v="719"/>
    <x v="724"/>
  </r>
  <r>
    <n v="797"/>
    <x v="779"/>
    <s v="Optional tangible utilization"/>
    <n v="7600"/>
    <n v="8332"/>
    <x v="1"/>
    <n v="185"/>
    <s v="US"/>
    <s v="USD"/>
    <n v="1546149600"/>
    <n v="1548136800"/>
    <b v="0"/>
    <b v="0"/>
    <s v="technology/web"/>
    <x v="787"/>
    <n v="45.037837837837834"/>
    <x v="2"/>
    <x v="2"/>
    <x v="720"/>
    <x v="725"/>
  </r>
  <r>
    <n v="798"/>
    <x v="780"/>
    <s v="Seamless maximized product"/>
    <n v="3400"/>
    <n v="6408"/>
    <x v="1"/>
    <n v="121"/>
    <s v="US"/>
    <s v="USD"/>
    <n v="1338440400"/>
    <n v="1340859600"/>
    <b v="0"/>
    <b v="1"/>
    <s v="theater/plays"/>
    <x v="788"/>
    <n v="52.958677685950413"/>
    <x v="3"/>
    <x v="3"/>
    <x v="721"/>
    <x v="726"/>
  </r>
  <r>
    <n v="799"/>
    <x v="781"/>
    <s v="Devolved tertiary time-frame"/>
    <n v="84500"/>
    <n v="73522"/>
    <x v="0"/>
    <n v="1225"/>
    <s v="GB"/>
    <s v="GBP"/>
    <n v="1454133600"/>
    <n v="1454479200"/>
    <b v="0"/>
    <b v="0"/>
    <s v="theater/plays"/>
    <x v="789"/>
    <n v="60.017959183673469"/>
    <x v="3"/>
    <x v="3"/>
    <x v="722"/>
    <x v="727"/>
  </r>
  <r>
    <n v="800"/>
    <x v="782"/>
    <s v="Centralized regional function"/>
    <n v="100"/>
    <n v="1"/>
    <x v="0"/>
    <n v="1"/>
    <s v="CH"/>
    <s v="CHF"/>
    <n v="1434085200"/>
    <n v="1434430800"/>
    <b v="0"/>
    <b v="0"/>
    <s v="music/rock"/>
    <x v="100"/>
    <n v="1"/>
    <x v="1"/>
    <x v="1"/>
    <x v="139"/>
    <x v="560"/>
  </r>
  <r>
    <n v="801"/>
    <x v="783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x v="790"/>
    <n v="44.028301886792455"/>
    <x v="7"/>
    <x v="14"/>
    <x v="723"/>
    <x v="728"/>
  </r>
  <r>
    <n v="802"/>
    <x v="784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x v="791"/>
    <n v="86.028169014084511"/>
    <x v="7"/>
    <x v="14"/>
    <x v="704"/>
    <x v="339"/>
  </r>
  <r>
    <n v="803"/>
    <x v="785"/>
    <s v="Stand-alone background customer loyalty"/>
    <n v="6100"/>
    <n v="6527"/>
    <x v="1"/>
    <n v="233"/>
    <s v="US"/>
    <s v="USD"/>
    <n v="1548568800"/>
    <n v="1551506400"/>
    <b v="0"/>
    <b v="0"/>
    <s v="theater/plays"/>
    <x v="792"/>
    <n v="28.012875536480685"/>
    <x v="3"/>
    <x v="3"/>
    <x v="724"/>
    <x v="35"/>
  </r>
  <r>
    <n v="804"/>
    <x v="786"/>
    <s v="Business-focused discrete software"/>
    <n v="2600"/>
    <n v="6987"/>
    <x v="1"/>
    <n v="218"/>
    <s v="US"/>
    <s v="USD"/>
    <n v="1514872800"/>
    <n v="1516600800"/>
    <b v="0"/>
    <b v="0"/>
    <s v="music/rock"/>
    <x v="793"/>
    <n v="32.050458715596328"/>
    <x v="1"/>
    <x v="1"/>
    <x v="725"/>
    <x v="729"/>
  </r>
  <r>
    <n v="805"/>
    <x v="787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x v="794"/>
    <n v="73.611940298507463"/>
    <x v="4"/>
    <x v="4"/>
    <x v="660"/>
    <x v="241"/>
  </r>
  <r>
    <n v="806"/>
    <x v="788"/>
    <s v="Adaptive holistic hub"/>
    <n v="700"/>
    <n v="8262"/>
    <x v="1"/>
    <n v="76"/>
    <s v="US"/>
    <s v="USD"/>
    <n v="1330927200"/>
    <n v="1332997200"/>
    <b v="0"/>
    <b v="1"/>
    <s v="film &amp; video/drama"/>
    <x v="795"/>
    <n v="108.71052631578948"/>
    <x v="4"/>
    <x v="6"/>
    <x v="726"/>
    <x v="730"/>
  </r>
  <r>
    <n v="807"/>
    <x v="789"/>
    <s v="Automated uniform concept"/>
    <n v="700"/>
    <n v="1848"/>
    <x v="1"/>
    <n v="43"/>
    <s v="US"/>
    <s v="USD"/>
    <n v="1571115600"/>
    <n v="1574920800"/>
    <b v="0"/>
    <b v="1"/>
    <s v="theater/plays"/>
    <x v="796"/>
    <n v="42.97674418604651"/>
    <x v="3"/>
    <x v="3"/>
    <x v="727"/>
    <x v="322"/>
  </r>
  <r>
    <n v="808"/>
    <x v="790"/>
    <s v="Enhanced regional flexibility"/>
    <n v="5200"/>
    <n v="1583"/>
    <x v="0"/>
    <n v="19"/>
    <s v="US"/>
    <s v="USD"/>
    <n v="1463461200"/>
    <n v="1464930000"/>
    <b v="0"/>
    <b v="0"/>
    <s v="food/food trucks"/>
    <x v="797"/>
    <n v="83.315789473684205"/>
    <x v="0"/>
    <x v="0"/>
    <x v="728"/>
    <x v="731"/>
  </r>
  <r>
    <n v="809"/>
    <x v="764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x v="798"/>
    <n v="42"/>
    <x v="4"/>
    <x v="4"/>
    <x v="729"/>
    <x v="732"/>
  </r>
  <r>
    <n v="810"/>
    <x v="791"/>
    <s v="Multi-layered intangible instruction set"/>
    <n v="6400"/>
    <n v="12360"/>
    <x v="1"/>
    <n v="221"/>
    <s v="US"/>
    <s v="USD"/>
    <n v="1511848800"/>
    <n v="1512712800"/>
    <b v="0"/>
    <b v="1"/>
    <s v="theater/plays"/>
    <x v="799"/>
    <n v="55.927601809954751"/>
    <x v="3"/>
    <x v="3"/>
    <x v="730"/>
    <x v="157"/>
  </r>
  <r>
    <n v="811"/>
    <x v="792"/>
    <s v="Fundamental methodical emulation"/>
    <n v="92500"/>
    <n v="71320"/>
    <x v="0"/>
    <n v="679"/>
    <s v="US"/>
    <s v="USD"/>
    <n v="1452319200"/>
    <n v="1452492000"/>
    <b v="0"/>
    <b v="1"/>
    <s v="games/video games"/>
    <x v="800"/>
    <n v="105.03681885125184"/>
    <x v="6"/>
    <x v="11"/>
    <x v="731"/>
    <x v="733"/>
  </r>
  <r>
    <n v="812"/>
    <x v="793"/>
    <s v="Expanded value-added hardware"/>
    <n v="59700"/>
    <n v="134640"/>
    <x v="1"/>
    <n v="2805"/>
    <s v="CA"/>
    <s v="CAD"/>
    <n v="1523854800"/>
    <n v="1524286800"/>
    <b v="0"/>
    <b v="0"/>
    <s v="publishing/nonfiction"/>
    <x v="801"/>
    <n v="48"/>
    <x v="5"/>
    <x v="9"/>
    <x v="78"/>
    <x v="734"/>
  </r>
  <r>
    <n v="813"/>
    <x v="794"/>
    <s v="Diverse high-level attitude"/>
    <n v="3200"/>
    <n v="7661"/>
    <x v="1"/>
    <n v="68"/>
    <s v="US"/>
    <s v="USD"/>
    <n v="1346043600"/>
    <n v="1346907600"/>
    <b v="0"/>
    <b v="0"/>
    <s v="games/video games"/>
    <x v="802"/>
    <n v="112.66176470588235"/>
    <x v="6"/>
    <x v="11"/>
    <x v="732"/>
    <x v="735"/>
  </r>
  <r>
    <n v="814"/>
    <x v="795"/>
    <s v="Visionary 24hour analyzer"/>
    <n v="3200"/>
    <n v="2950"/>
    <x v="0"/>
    <n v="36"/>
    <s v="DK"/>
    <s v="DKK"/>
    <n v="1464325200"/>
    <n v="1464498000"/>
    <b v="0"/>
    <b v="1"/>
    <s v="music/rock"/>
    <x v="803"/>
    <n v="81.944444444444443"/>
    <x v="1"/>
    <x v="1"/>
    <x v="733"/>
    <x v="736"/>
  </r>
  <r>
    <n v="815"/>
    <x v="796"/>
    <s v="Centralized bandwidth-monitored leverage"/>
    <n v="9000"/>
    <n v="11721"/>
    <x v="1"/>
    <n v="183"/>
    <s v="CA"/>
    <s v="CAD"/>
    <n v="1511935200"/>
    <n v="1514181600"/>
    <b v="0"/>
    <b v="0"/>
    <s v="music/rock"/>
    <x v="804"/>
    <n v="64.049180327868854"/>
    <x v="1"/>
    <x v="1"/>
    <x v="734"/>
    <x v="737"/>
  </r>
  <r>
    <n v="816"/>
    <x v="797"/>
    <s v="Ergonomic mission-critical moratorium"/>
    <n v="2300"/>
    <n v="14150"/>
    <x v="1"/>
    <n v="133"/>
    <s v="US"/>
    <s v="USD"/>
    <n v="1392012000"/>
    <n v="1392184800"/>
    <b v="1"/>
    <b v="1"/>
    <s v="theater/plays"/>
    <x v="805"/>
    <n v="106.39097744360902"/>
    <x v="3"/>
    <x v="3"/>
    <x v="406"/>
    <x v="738"/>
  </r>
  <r>
    <n v="817"/>
    <x v="798"/>
    <s v="Front-line intermediate moderator"/>
    <n v="51300"/>
    <n v="189192"/>
    <x v="1"/>
    <n v="2489"/>
    <s v="IT"/>
    <s v="EUR"/>
    <n v="1556946000"/>
    <n v="1559365200"/>
    <b v="0"/>
    <b v="1"/>
    <s v="publishing/nonfiction"/>
    <x v="806"/>
    <n v="76.011249497790274"/>
    <x v="5"/>
    <x v="9"/>
    <x v="735"/>
    <x v="739"/>
  </r>
  <r>
    <n v="818"/>
    <x v="311"/>
    <s v="Automated local secured line"/>
    <n v="700"/>
    <n v="7664"/>
    <x v="1"/>
    <n v="69"/>
    <s v="US"/>
    <s v="USD"/>
    <n v="1548050400"/>
    <n v="1549173600"/>
    <b v="0"/>
    <b v="1"/>
    <s v="theater/plays"/>
    <x v="807"/>
    <n v="111.07246376811594"/>
    <x v="3"/>
    <x v="3"/>
    <x v="736"/>
    <x v="740"/>
  </r>
  <r>
    <n v="819"/>
    <x v="799"/>
    <s v="Integrated bandwidth-monitored alliance"/>
    <n v="8900"/>
    <n v="4509"/>
    <x v="0"/>
    <n v="47"/>
    <s v="US"/>
    <s v="USD"/>
    <n v="1353736800"/>
    <n v="1355032800"/>
    <b v="1"/>
    <b v="0"/>
    <s v="games/video games"/>
    <x v="808"/>
    <n v="95.936170212765958"/>
    <x v="6"/>
    <x v="11"/>
    <x v="737"/>
    <x v="697"/>
  </r>
  <r>
    <n v="820"/>
    <x v="800"/>
    <s v="Cross-group heuristic forecast"/>
    <n v="1500"/>
    <n v="12009"/>
    <x v="1"/>
    <n v="279"/>
    <s v="GB"/>
    <s v="GBP"/>
    <n v="1532840400"/>
    <n v="1533963600"/>
    <b v="0"/>
    <b v="1"/>
    <s v="music/rock"/>
    <x v="809"/>
    <n v="43.043010752688176"/>
    <x v="1"/>
    <x v="1"/>
    <x v="192"/>
    <x v="741"/>
  </r>
  <r>
    <n v="821"/>
    <x v="801"/>
    <s v="Extended impactful secured line"/>
    <n v="4900"/>
    <n v="14273"/>
    <x v="1"/>
    <n v="210"/>
    <s v="US"/>
    <s v="USD"/>
    <n v="1488261600"/>
    <n v="1489381200"/>
    <b v="0"/>
    <b v="0"/>
    <s v="film &amp; video/documentary"/>
    <x v="810"/>
    <n v="67.966666666666669"/>
    <x v="4"/>
    <x v="4"/>
    <x v="738"/>
    <x v="742"/>
  </r>
  <r>
    <n v="822"/>
    <x v="802"/>
    <s v="Distributed optimizing protocol"/>
    <n v="54000"/>
    <n v="188982"/>
    <x v="1"/>
    <n v="2100"/>
    <s v="US"/>
    <s v="USD"/>
    <n v="1393567200"/>
    <n v="1395032400"/>
    <b v="0"/>
    <b v="0"/>
    <s v="music/rock"/>
    <x v="811"/>
    <n v="89.991428571428571"/>
    <x v="1"/>
    <x v="1"/>
    <x v="739"/>
    <x v="743"/>
  </r>
  <r>
    <n v="823"/>
    <x v="803"/>
    <s v="Secured well-modulated system engine"/>
    <n v="4100"/>
    <n v="14640"/>
    <x v="1"/>
    <n v="252"/>
    <s v="US"/>
    <s v="USD"/>
    <n v="1410325200"/>
    <n v="1412485200"/>
    <b v="1"/>
    <b v="1"/>
    <s v="music/rock"/>
    <x v="812"/>
    <n v="58.095238095238095"/>
    <x v="1"/>
    <x v="1"/>
    <x v="613"/>
    <x v="744"/>
  </r>
  <r>
    <n v="824"/>
    <x v="804"/>
    <s v="Streamlined national benchmark"/>
    <n v="85000"/>
    <n v="107516"/>
    <x v="1"/>
    <n v="1280"/>
    <s v="US"/>
    <s v="USD"/>
    <n v="1276923600"/>
    <n v="1279688400"/>
    <b v="0"/>
    <b v="1"/>
    <s v="publishing/nonfiction"/>
    <x v="813"/>
    <n v="83.996875000000003"/>
    <x v="5"/>
    <x v="9"/>
    <x v="740"/>
    <x v="269"/>
  </r>
  <r>
    <n v="825"/>
    <x v="805"/>
    <s v="Open-architected 24/7 infrastructure"/>
    <n v="3600"/>
    <n v="13950"/>
    <x v="1"/>
    <n v="157"/>
    <s v="GB"/>
    <s v="GBP"/>
    <n v="1500958800"/>
    <n v="1501995600"/>
    <b v="0"/>
    <b v="0"/>
    <s v="film &amp; video/shorts"/>
    <x v="814"/>
    <n v="88.853503184713375"/>
    <x v="4"/>
    <x v="12"/>
    <x v="145"/>
    <x v="745"/>
  </r>
  <r>
    <n v="826"/>
    <x v="806"/>
    <s v="Digitized 6thgeneration Local Area Network"/>
    <n v="2800"/>
    <n v="12797"/>
    <x v="1"/>
    <n v="194"/>
    <s v="US"/>
    <s v="USD"/>
    <n v="1292220000"/>
    <n v="1294639200"/>
    <b v="0"/>
    <b v="1"/>
    <s v="theater/plays"/>
    <x v="815"/>
    <n v="65.963917525773198"/>
    <x v="3"/>
    <x v="3"/>
    <x v="741"/>
    <x v="746"/>
  </r>
  <r>
    <n v="827"/>
    <x v="807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x v="816"/>
    <n v="74.804878048780495"/>
    <x v="4"/>
    <x v="6"/>
    <x v="742"/>
    <x v="747"/>
  </r>
  <r>
    <n v="828"/>
    <x v="808"/>
    <s v="Cross-platform reciprocal budgetary management"/>
    <n v="7100"/>
    <n v="4899"/>
    <x v="0"/>
    <n v="70"/>
    <s v="US"/>
    <s v="USD"/>
    <n v="1535432400"/>
    <n v="1537592400"/>
    <b v="0"/>
    <b v="0"/>
    <s v="theater/plays"/>
    <x v="817"/>
    <n v="69.98571428571428"/>
    <x v="3"/>
    <x v="3"/>
    <x v="202"/>
    <x v="503"/>
  </r>
  <r>
    <n v="829"/>
    <x v="809"/>
    <s v="Vision-oriented scalable portal"/>
    <n v="9600"/>
    <n v="4929"/>
    <x v="0"/>
    <n v="154"/>
    <s v="US"/>
    <s v="USD"/>
    <n v="1433826000"/>
    <n v="1435122000"/>
    <b v="0"/>
    <b v="0"/>
    <s v="theater/plays"/>
    <x v="818"/>
    <n v="32.006493506493506"/>
    <x v="3"/>
    <x v="3"/>
    <x v="743"/>
    <x v="748"/>
  </r>
  <r>
    <n v="830"/>
    <x v="810"/>
    <s v="Persevering zero administration knowledge user"/>
    <n v="121600"/>
    <n v="1424"/>
    <x v="0"/>
    <n v="22"/>
    <s v="US"/>
    <s v="USD"/>
    <n v="1514959200"/>
    <n v="1520056800"/>
    <b v="0"/>
    <b v="0"/>
    <s v="theater/plays"/>
    <x v="819"/>
    <n v="64.727272727272734"/>
    <x v="3"/>
    <x v="3"/>
    <x v="744"/>
    <x v="330"/>
  </r>
  <r>
    <n v="831"/>
    <x v="811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x v="820"/>
    <n v="24.998110087408456"/>
    <x v="7"/>
    <x v="14"/>
    <x v="745"/>
    <x v="749"/>
  </r>
  <r>
    <n v="832"/>
    <x v="812"/>
    <s v="Synergized fault-tolerant hierarchy"/>
    <n v="43200"/>
    <n v="136156"/>
    <x v="1"/>
    <n v="1297"/>
    <s v="DK"/>
    <s v="DKK"/>
    <n v="1445490000"/>
    <n v="1448431200"/>
    <b v="1"/>
    <b v="0"/>
    <s v="publishing/translations"/>
    <x v="821"/>
    <n v="104.97764070932922"/>
    <x v="5"/>
    <x v="18"/>
    <x v="746"/>
    <x v="750"/>
  </r>
  <r>
    <n v="833"/>
    <x v="813"/>
    <s v="Expanded asynchronous groupware"/>
    <n v="6800"/>
    <n v="10723"/>
    <x v="1"/>
    <n v="165"/>
    <s v="DK"/>
    <s v="DKK"/>
    <n v="1297663200"/>
    <n v="1298613600"/>
    <b v="0"/>
    <b v="0"/>
    <s v="publishing/translations"/>
    <x v="822"/>
    <n v="64.987878787878785"/>
    <x v="5"/>
    <x v="18"/>
    <x v="747"/>
    <x v="751"/>
  </r>
  <r>
    <n v="834"/>
    <x v="814"/>
    <s v="Expanded fault-tolerant emulation"/>
    <n v="7300"/>
    <n v="11228"/>
    <x v="1"/>
    <n v="119"/>
    <s v="US"/>
    <s v="USD"/>
    <n v="1371963600"/>
    <n v="1372482000"/>
    <b v="0"/>
    <b v="0"/>
    <s v="theater/plays"/>
    <x v="823"/>
    <n v="94.352941176470594"/>
    <x v="3"/>
    <x v="3"/>
    <x v="362"/>
    <x v="451"/>
  </r>
  <r>
    <n v="835"/>
    <x v="815"/>
    <s v="Future-proofed 24hour model"/>
    <n v="86200"/>
    <n v="77355"/>
    <x v="0"/>
    <n v="1758"/>
    <s v="US"/>
    <s v="USD"/>
    <n v="1425103200"/>
    <n v="1425621600"/>
    <b v="0"/>
    <b v="0"/>
    <s v="technology/web"/>
    <x v="824"/>
    <n v="44.001706484641637"/>
    <x v="2"/>
    <x v="2"/>
    <x v="748"/>
    <x v="752"/>
  </r>
  <r>
    <n v="836"/>
    <x v="816"/>
    <s v="Optimized didactic intranet"/>
    <n v="8100"/>
    <n v="6086"/>
    <x v="0"/>
    <n v="94"/>
    <s v="US"/>
    <s v="USD"/>
    <n v="1265349600"/>
    <n v="1266300000"/>
    <b v="0"/>
    <b v="0"/>
    <s v="music/indie rock"/>
    <x v="825"/>
    <n v="64.744680851063833"/>
    <x v="1"/>
    <x v="7"/>
    <x v="749"/>
    <x v="753"/>
  </r>
  <r>
    <n v="837"/>
    <x v="817"/>
    <s v="Right-sized dedicated standardization"/>
    <n v="17700"/>
    <n v="150960"/>
    <x v="1"/>
    <n v="1797"/>
    <s v="US"/>
    <s v="USD"/>
    <n v="1301202000"/>
    <n v="1305867600"/>
    <b v="0"/>
    <b v="0"/>
    <s v="music/jazz"/>
    <x v="826"/>
    <n v="84.00667779632721"/>
    <x v="1"/>
    <x v="17"/>
    <x v="643"/>
    <x v="754"/>
  </r>
  <r>
    <n v="838"/>
    <x v="818"/>
    <s v="Vision-oriented high-level extranet"/>
    <n v="6400"/>
    <n v="8890"/>
    <x v="1"/>
    <n v="261"/>
    <s v="US"/>
    <s v="USD"/>
    <n v="1538024400"/>
    <n v="1538802000"/>
    <b v="0"/>
    <b v="0"/>
    <s v="theater/plays"/>
    <x v="827"/>
    <n v="34.061302681992338"/>
    <x v="3"/>
    <x v="3"/>
    <x v="750"/>
    <x v="755"/>
  </r>
  <r>
    <n v="839"/>
    <x v="819"/>
    <s v="Organized scalable initiative"/>
    <n v="7700"/>
    <n v="14644"/>
    <x v="1"/>
    <n v="157"/>
    <s v="US"/>
    <s v="USD"/>
    <n v="1395032400"/>
    <n v="1398920400"/>
    <b v="0"/>
    <b v="1"/>
    <s v="film &amp; video/documentary"/>
    <x v="828"/>
    <n v="93.273885350318466"/>
    <x v="4"/>
    <x v="4"/>
    <x v="751"/>
    <x v="756"/>
  </r>
  <r>
    <n v="840"/>
    <x v="820"/>
    <s v="Enhanced regional moderator"/>
    <n v="116300"/>
    <n v="116583"/>
    <x v="1"/>
    <n v="3533"/>
    <s v="US"/>
    <s v="USD"/>
    <n v="1405486800"/>
    <n v="1405659600"/>
    <b v="0"/>
    <b v="1"/>
    <s v="theater/plays"/>
    <x v="829"/>
    <n v="32.998301726577978"/>
    <x v="3"/>
    <x v="3"/>
    <x v="752"/>
    <x v="757"/>
  </r>
  <r>
    <n v="841"/>
    <x v="821"/>
    <s v="Automated even-keeled emulation"/>
    <n v="9100"/>
    <n v="12991"/>
    <x v="1"/>
    <n v="155"/>
    <s v="US"/>
    <s v="USD"/>
    <n v="1455861600"/>
    <n v="1457244000"/>
    <b v="0"/>
    <b v="0"/>
    <s v="technology/web"/>
    <x v="830"/>
    <n v="83.812903225806451"/>
    <x v="2"/>
    <x v="2"/>
    <x v="753"/>
    <x v="758"/>
  </r>
  <r>
    <n v="842"/>
    <x v="822"/>
    <s v="Reverse-engineered multi-tasking product"/>
    <n v="1500"/>
    <n v="8447"/>
    <x v="1"/>
    <n v="132"/>
    <s v="IT"/>
    <s v="EUR"/>
    <n v="1529038800"/>
    <n v="1529298000"/>
    <b v="0"/>
    <b v="0"/>
    <s v="technology/wearables"/>
    <x v="831"/>
    <n v="63.992424242424242"/>
    <x v="2"/>
    <x v="8"/>
    <x v="754"/>
    <x v="759"/>
  </r>
  <r>
    <n v="843"/>
    <x v="823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x v="832"/>
    <n v="81.909090909090907"/>
    <x v="7"/>
    <x v="14"/>
    <x v="755"/>
    <x v="760"/>
  </r>
  <r>
    <n v="844"/>
    <x v="824"/>
    <s v="Intuitive cohesive groupware"/>
    <n v="8800"/>
    <n v="8747"/>
    <x v="3"/>
    <n v="94"/>
    <s v="US"/>
    <s v="USD"/>
    <n v="1327212000"/>
    <n v="1327471200"/>
    <b v="0"/>
    <b v="0"/>
    <s v="film &amp; video/documentary"/>
    <x v="833"/>
    <n v="93.053191489361708"/>
    <x v="4"/>
    <x v="4"/>
    <x v="756"/>
    <x v="761"/>
  </r>
  <r>
    <n v="845"/>
    <x v="825"/>
    <s v="Up-sized high-level access"/>
    <n v="69900"/>
    <n v="138087"/>
    <x v="1"/>
    <n v="1354"/>
    <s v="GB"/>
    <s v="GBP"/>
    <n v="1526360400"/>
    <n v="1529557200"/>
    <b v="0"/>
    <b v="0"/>
    <s v="technology/web"/>
    <x v="834"/>
    <n v="101.98449039881831"/>
    <x v="2"/>
    <x v="2"/>
    <x v="757"/>
    <x v="78"/>
  </r>
  <r>
    <n v="846"/>
    <x v="826"/>
    <s v="Phased empowering success"/>
    <n v="1000"/>
    <n v="5085"/>
    <x v="1"/>
    <n v="48"/>
    <s v="US"/>
    <s v="USD"/>
    <n v="1532149200"/>
    <n v="1535259600"/>
    <b v="1"/>
    <b v="1"/>
    <s v="technology/web"/>
    <x v="835"/>
    <n v="105.9375"/>
    <x v="2"/>
    <x v="2"/>
    <x v="758"/>
    <x v="762"/>
  </r>
  <r>
    <n v="847"/>
    <x v="827"/>
    <s v="Distributed actuating project"/>
    <n v="4700"/>
    <n v="11174"/>
    <x v="1"/>
    <n v="110"/>
    <s v="US"/>
    <s v="USD"/>
    <n v="1515304800"/>
    <n v="1515564000"/>
    <b v="0"/>
    <b v="0"/>
    <s v="food/food trucks"/>
    <x v="836"/>
    <n v="101.58181818181818"/>
    <x v="0"/>
    <x v="0"/>
    <x v="759"/>
    <x v="763"/>
  </r>
  <r>
    <n v="848"/>
    <x v="828"/>
    <s v="Robust motivating orchestration"/>
    <n v="3200"/>
    <n v="10831"/>
    <x v="1"/>
    <n v="172"/>
    <s v="US"/>
    <s v="USD"/>
    <n v="1276318800"/>
    <n v="1277096400"/>
    <b v="0"/>
    <b v="0"/>
    <s v="film &amp; video/drama"/>
    <x v="837"/>
    <n v="62.970930232558139"/>
    <x v="4"/>
    <x v="6"/>
    <x v="760"/>
    <x v="764"/>
  </r>
  <r>
    <n v="849"/>
    <x v="829"/>
    <s v="Vision-oriented uniform instruction set"/>
    <n v="6700"/>
    <n v="8917"/>
    <x v="1"/>
    <n v="307"/>
    <s v="US"/>
    <s v="USD"/>
    <n v="1328767200"/>
    <n v="1329026400"/>
    <b v="0"/>
    <b v="1"/>
    <s v="music/indie rock"/>
    <x v="838"/>
    <n v="29.045602605863191"/>
    <x v="1"/>
    <x v="7"/>
    <x v="761"/>
    <x v="765"/>
  </r>
  <r>
    <n v="850"/>
    <x v="830"/>
    <s v="Cross-group upward-trending hierarchy"/>
    <n v="100"/>
    <n v="1"/>
    <x v="0"/>
    <n v="1"/>
    <s v="US"/>
    <s v="USD"/>
    <n v="1321682400"/>
    <n v="1322978400"/>
    <b v="1"/>
    <b v="0"/>
    <s v="music/rock"/>
    <x v="100"/>
    <n v="1"/>
    <x v="1"/>
    <x v="1"/>
    <x v="762"/>
    <x v="539"/>
  </r>
  <r>
    <n v="851"/>
    <x v="831"/>
    <s v="Object-based needs-based info-mediaries"/>
    <n v="6000"/>
    <n v="12468"/>
    <x v="1"/>
    <n v="160"/>
    <s v="US"/>
    <s v="USD"/>
    <n v="1335934800"/>
    <n v="1338786000"/>
    <b v="0"/>
    <b v="0"/>
    <s v="music/electric music"/>
    <x v="839"/>
    <n v="77.924999999999997"/>
    <x v="1"/>
    <x v="5"/>
    <x v="444"/>
    <x v="766"/>
  </r>
  <r>
    <n v="852"/>
    <x v="832"/>
    <s v="Open-source reciprocal standardization"/>
    <n v="4900"/>
    <n v="2505"/>
    <x v="0"/>
    <n v="31"/>
    <s v="US"/>
    <s v="USD"/>
    <n v="1310792400"/>
    <n v="1311656400"/>
    <b v="0"/>
    <b v="1"/>
    <s v="games/video games"/>
    <x v="840"/>
    <n v="80.806451612903231"/>
    <x v="6"/>
    <x v="11"/>
    <x v="763"/>
    <x v="422"/>
  </r>
  <r>
    <n v="853"/>
    <x v="833"/>
    <s v="Secured well-modulated projection"/>
    <n v="17100"/>
    <n v="111502"/>
    <x v="1"/>
    <n v="1467"/>
    <s v="CA"/>
    <s v="CAD"/>
    <n v="1308546000"/>
    <n v="1308978000"/>
    <b v="0"/>
    <b v="1"/>
    <s v="music/indie rock"/>
    <x v="841"/>
    <n v="76.006816632583508"/>
    <x v="1"/>
    <x v="7"/>
    <x v="764"/>
    <x v="767"/>
  </r>
  <r>
    <n v="854"/>
    <x v="834"/>
    <s v="Multi-channeled secondary middleware"/>
    <n v="171000"/>
    <n v="194309"/>
    <x v="1"/>
    <n v="2662"/>
    <s v="CA"/>
    <s v="CAD"/>
    <n v="1574056800"/>
    <n v="1576389600"/>
    <b v="0"/>
    <b v="0"/>
    <s v="publishing/fiction"/>
    <x v="842"/>
    <n v="72.993613824192337"/>
    <x v="5"/>
    <x v="13"/>
    <x v="765"/>
    <x v="768"/>
  </r>
  <r>
    <n v="855"/>
    <x v="835"/>
    <s v="Horizontal clear-thinking framework"/>
    <n v="23400"/>
    <n v="23956"/>
    <x v="1"/>
    <n v="452"/>
    <s v="AU"/>
    <s v="AUD"/>
    <n v="1308373200"/>
    <n v="1311051600"/>
    <b v="0"/>
    <b v="0"/>
    <s v="theater/plays"/>
    <x v="843"/>
    <n v="53"/>
    <x v="3"/>
    <x v="3"/>
    <x v="766"/>
    <x v="214"/>
  </r>
  <r>
    <n v="856"/>
    <x v="764"/>
    <s v="Profound composite core"/>
    <n v="2400"/>
    <n v="8558"/>
    <x v="1"/>
    <n v="158"/>
    <s v="US"/>
    <s v="USD"/>
    <n v="1335243600"/>
    <n v="1336712400"/>
    <b v="0"/>
    <b v="0"/>
    <s v="food/food trucks"/>
    <x v="844"/>
    <n v="54.164556962025316"/>
    <x v="0"/>
    <x v="0"/>
    <x v="767"/>
    <x v="769"/>
  </r>
  <r>
    <n v="857"/>
    <x v="836"/>
    <s v="Programmable disintermediate matrices"/>
    <n v="5300"/>
    <n v="7413"/>
    <x v="1"/>
    <n v="225"/>
    <s v="CH"/>
    <s v="CHF"/>
    <n v="1328421600"/>
    <n v="1330408800"/>
    <b v="1"/>
    <b v="0"/>
    <s v="film &amp; video/shorts"/>
    <x v="845"/>
    <n v="32.946666666666665"/>
    <x v="4"/>
    <x v="12"/>
    <x v="768"/>
    <x v="770"/>
  </r>
  <r>
    <n v="858"/>
    <x v="837"/>
    <s v="Realigned 5thgeneration knowledge user"/>
    <n v="4000"/>
    <n v="2778"/>
    <x v="0"/>
    <n v="35"/>
    <s v="US"/>
    <s v="USD"/>
    <n v="1524286800"/>
    <n v="1524891600"/>
    <b v="1"/>
    <b v="0"/>
    <s v="food/food trucks"/>
    <x v="846"/>
    <n v="79.371428571428567"/>
    <x v="0"/>
    <x v="0"/>
    <x v="769"/>
    <x v="771"/>
  </r>
  <r>
    <n v="859"/>
    <x v="838"/>
    <s v="Multi-layered upward-trending groupware"/>
    <n v="7300"/>
    <n v="2594"/>
    <x v="0"/>
    <n v="63"/>
    <s v="US"/>
    <s v="USD"/>
    <n v="1362117600"/>
    <n v="1363669200"/>
    <b v="0"/>
    <b v="1"/>
    <s v="theater/plays"/>
    <x v="847"/>
    <n v="41.174603174603178"/>
    <x v="3"/>
    <x v="3"/>
    <x v="770"/>
    <x v="250"/>
  </r>
  <r>
    <n v="860"/>
    <x v="839"/>
    <s v="Re-contextualized leadingedge firmware"/>
    <n v="2000"/>
    <n v="5033"/>
    <x v="1"/>
    <n v="65"/>
    <s v="US"/>
    <s v="USD"/>
    <n v="1550556000"/>
    <n v="1551420000"/>
    <b v="0"/>
    <b v="1"/>
    <s v="technology/wearables"/>
    <x v="848"/>
    <n v="77.430769230769229"/>
    <x v="2"/>
    <x v="8"/>
    <x v="771"/>
    <x v="772"/>
  </r>
  <r>
    <n v="861"/>
    <x v="840"/>
    <s v="Devolved disintermediate analyzer"/>
    <n v="8800"/>
    <n v="9317"/>
    <x v="1"/>
    <n v="163"/>
    <s v="US"/>
    <s v="USD"/>
    <n v="1269147600"/>
    <n v="1269838800"/>
    <b v="0"/>
    <b v="0"/>
    <s v="theater/plays"/>
    <x v="849"/>
    <n v="57.159509202453989"/>
    <x v="3"/>
    <x v="3"/>
    <x v="772"/>
    <x v="773"/>
  </r>
  <r>
    <n v="862"/>
    <x v="841"/>
    <s v="Profound disintermediate open system"/>
    <n v="3500"/>
    <n v="6560"/>
    <x v="1"/>
    <n v="85"/>
    <s v="US"/>
    <s v="USD"/>
    <n v="1312174800"/>
    <n v="1312520400"/>
    <b v="0"/>
    <b v="0"/>
    <s v="theater/plays"/>
    <x v="850"/>
    <n v="77.17647058823529"/>
    <x v="3"/>
    <x v="3"/>
    <x v="773"/>
    <x v="774"/>
  </r>
  <r>
    <n v="863"/>
    <x v="842"/>
    <s v="Automated reciprocal protocol"/>
    <n v="1400"/>
    <n v="5415"/>
    <x v="1"/>
    <n v="217"/>
    <s v="US"/>
    <s v="USD"/>
    <n v="1434517200"/>
    <n v="1436504400"/>
    <b v="0"/>
    <b v="1"/>
    <s v="film &amp; video/television"/>
    <x v="851"/>
    <n v="24.953917050691246"/>
    <x v="4"/>
    <x v="19"/>
    <x v="774"/>
    <x v="331"/>
  </r>
  <r>
    <n v="864"/>
    <x v="843"/>
    <s v="Automated static workforce"/>
    <n v="4200"/>
    <n v="14577"/>
    <x v="1"/>
    <n v="150"/>
    <s v="US"/>
    <s v="USD"/>
    <n v="1471582800"/>
    <n v="1472014800"/>
    <b v="0"/>
    <b v="0"/>
    <s v="film &amp; video/shorts"/>
    <x v="852"/>
    <n v="97.18"/>
    <x v="4"/>
    <x v="12"/>
    <x v="775"/>
    <x v="775"/>
  </r>
  <r>
    <n v="865"/>
    <x v="844"/>
    <s v="Horizontal attitude-oriented help-desk"/>
    <n v="81000"/>
    <n v="150515"/>
    <x v="1"/>
    <n v="3272"/>
    <s v="US"/>
    <s v="USD"/>
    <n v="1410757200"/>
    <n v="1411534800"/>
    <b v="0"/>
    <b v="0"/>
    <s v="theater/plays"/>
    <x v="853"/>
    <n v="46.000916870415651"/>
    <x v="3"/>
    <x v="3"/>
    <x v="776"/>
    <x v="776"/>
  </r>
  <r>
    <n v="866"/>
    <x v="845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x v="854"/>
    <n v="88.023385300668153"/>
    <x v="7"/>
    <x v="14"/>
    <x v="777"/>
    <x v="777"/>
  </r>
  <r>
    <n v="867"/>
    <x v="846"/>
    <s v="Cross-platform next generation service-desk"/>
    <n v="4800"/>
    <n v="7797"/>
    <x v="1"/>
    <n v="300"/>
    <s v="US"/>
    <s v="USD"/>
    <n v="1539061200"/>
    <n v="1539579600"/>
    <b v="0"/>
    <b v="0"/>
    <s v="food/food trucks"/>
    <x v="855"/>
    <n v="25.99"/>
    <x v="0"/>
    <x v="0"/>
    <x v="778"/>
    <x v="778"/>
  </r>
  <r>
    <n v="868"/>
    <x v="847"/>
    <s v="Front-line web-enabled installation"/>
    <n v="7000"/>
    <n v="12939"/>
    <x v="1"/>
    <n v="126"/>
    <s v="US"/>
    <s v="USD"/>
    <n v="1381554000"/>
    <n v="1382504400"/>
    <b v="0"/>
    <b v="0"/>
    <s v="theater/plays"/>
    <x v="856"/>
    <n v="102.69047619047619"/>
    <x v="3"/>
    <x v="3"/>
    <x v="779"/>
    <x v="779"/>
  </r>
  <r>
    <n v="869"/>
    <x v="848"/>
    <s v="Multi-channeled responsive product"/>
    <n v="161900"/>
    <n v="38376"/>
    <x v="0"/>
    <n v="526"/>
    <s v="US"/>
    <s v="USD"/>
    <n v="1277096400"/>
    <n v="1278306000"/>
    <b v="0"/>
    <b v="0"/>
    <s v="film &amp; video/drama"/>
    <x v="857"/>
    <n v="72.958174904942965"/>
    <x v="4"/>
    <x v="6"/>
    <x v="780"/>
    <x v="780"/>
  </r>
  <r>
    <n v="870"/>
    <x v="849"/>
    <s v="Adaptive demand-driven encryption"/>
    <n v="7700"/>
    <n v="6920"/>
    <x v="0"/>
    <n v="121"/>
    <s v="US"/>
    <s v="USD"/>
    <n v="1440392400"/>
    <n v="1442552400"/>
    <b v="0"/>
    <b v="0"/>
    <s v="theater/plays"/>
    <x v="858"/>
    <n v="57.190082644628099"/>
    <x v="3"/>
    <x v="3"/>
    <x v="335"/>
    <x v="781"/>
  </r>
  <r>
    <n v="871"/>
    <x v="850"/>
    <s v="Re-engineered client-driven knowledge user"/>
    <n v="71500"/>
    <n v="194912"/>
    <x v="1"/>
    <n v="2320"/>
    <s v="US"/>
    <s v="USD"/>
    <n v="1509512400"/>
    <n v="1511071200"/>
    <b v="0"/>
    <b v="1"/>
    <s v="theater/plays"/>
    <x v="859"/>
    <n v="84.013793103448279"/>
    <x v="3"/>
    <x v="3"/>
    <x v="535"/>
    <x v="782"/>
  </r>
  <r>
    <n v="872"/>
    <x v="851"/>
    <s v="Compatible logistical paradigm"/>
    <n v="4700"/>
    <n v="7992"/>
    <x v="1"/>
    <n v="81"/>
    <s v="AU"/>
    <s v="AUD"/>
    <n v="1535950800"/>
    <n v="1536382800"/>
    <b v="0"/>
    <b v="0"/>
    <s v="film &amp; video/science fiction"/>
    <x v="860"/>
    <n v="98.666666666666671"/>
    <x v="4"/>
    <x v="22"/>
    <x v="270"/>
    <x v="783"/>
  </r>
  <r>
    <n v="873"/>
    <x v="852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x v="861"/>
    <n v="42.007419183889773"/>
    <x v="7"/>
    <x v="14"/>
    <x v="781"/>
    <x v="393"/>
  </r>
  <r>
    <n v="874"/>
    <x v="853"/>
    <s v="Managed discrete parallelism"/>
    <n v="40200"/>
    <n v="139468"/>
    <x v="1"/>
    <n v="4358"/>
    <s v="US"/>
    <s v="USD"/>
    <n v="1271998800"/>
    <n v="1275282000"/>
    <b v="0"/>
    <b v="1"/>
    <s v="photography/photography books"/>
    <x v="862"/>
    <n v="32.002753556677376"/>
    <x v="7"/>
    <x v="14"/>
    <x v="782"/>
    <x v="784"/>
  </r>
  <r>
    <n v="875"/>
    <x v="854"/>
    <s v="Implemented tangible approach"/>
    <n v="7900"/>
    <n v="5465"/>
    <x v="0"/>
    <n v="67"/>
    <s v="US"/>
    <s v="USD"/>
    <n v="1294898400"/>
    <n v="1294984800"/>
    <b v="0"/>
    <b v="0"/>
    <s v="music/rock"/>
    <x v="863"/>
    <n v="81.567164179104481"/>
    <x v="1"/>
    <x v="1"/>
    <x v="783"/>
    <x v="785"/>
  </r>
  <r>
    <n v="876"/>
    <x v="855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x v="864"/>
    <n v="37.035087719298247"/>
    <x v="7"/>
    <x v="14"/>
    <x v="784"/>
    <x v="229"/>
  </r>
  <r>
    <n v="877"/>
    <x v="856"/>
    <s v="Multi-lateral uniform collaboration"/>
    <n v="163600"/>
    <n v="126628"/>
    <x v="0"/>
    <n v="1229"/>
    <s v="US"/>
    <s v="USD"/>
    <n v="1469509200"/>
    <n v="1469595600"/>
    <b v="0"/>
    <b v="0"/>
    <s v="food/food trucks"/>
    <x v="865"/>
    <n v="103.033360455655"/>
    <x v="0"/>
    <x v="0"/>
    <x v="785"/>
    <x v="786"/>
  </r>
  <r>
    <n v="878"/>
    <x v="857"/>
    <s v="Enterprise-wide foreground paradigm"/>
    <n v="2700"/>
    <n v="1012"/>
    <x v="0"/>
    <n v="12"/>
    <s v="IT"/>
    <s v="EUR"/>
    <n v="1579068000"/>
    <n v="1581141600"/>
    <b v="0"/>
    <b v="0"/>
    <s v="music/metal"/>
    <x v="866"/>
    <n v="84.333333333333329"/>
    <x v="1"/>
    <x v="16"/>
    <x v="786"/>
    <x v="787"/>
  </r>
  <r>
    <n v="879"/>
    <x v="858"/>
    <s v="Stand-alone incremental parallelism"/>
    <n v="1000"/>
    <n v="5438"/>
    <x v="1"/>
    <n v="53"/>
    <s v="US"/>
    <s v="USD"/>
    <n v="1487743200"/>
    <n v="1488520800"/>
    <b v="0"/>
    <b v="0"/>
    <s v="publishing/nonfiction"/>
    <x v="867"/>
    <n v="102.60377358490567"/>
    <x v="5"/>
    <x v="9"/>
    <x v="787"/>
    <x v="341"/>
  </r>
  <r>
    <n v="880"/>
    <x v="859"/>
    <s v="Persevering 5thgeneration throughput"/>
    <n v="84500"/>
    <n v="193101"/>
    <x v="1"/>
    <n v="2414"/>
    <s v="US"/>
    <s v="USD"/>
    <n v="1563685200"/>
    <n v="1563858000"/>
    <b v="0"/>
    <b v="0"/>
    <s v="music/electric music"/>
    <x v="868"/>
    <n v="79.992129246064621"/>
    <x v="1"/>
    <x v="5"/>
    <x v="788"/>
    <x v="788"/>
  </r>
  <r>
    <n v="881"/>
    <x v="860"/>
    <s v="Implemented object-oriented synergy"/>
    <n v="81300"/>
    <n v="31665"/>
    <x v="0"/>
    <n v="452"/>
    <s v="US"/>
    <s v="USD"/>
    <n v="1436418000"/>
    <n v="1438923600"/>
    <b v="0"/>
    <b v="1"/>
    <s v="theater/plays"/>
    <x v="869"/>
    <n v="70.055309734513273"/>
    <x v="3"/>
    <x v="3"/>
    <x v="330"/>
    <x v="789"/>
  </r>
  <r>
    <n v="882"/>
    <x v="861"/>
    <s v="Balanced demand-driven definition"/>
    <n v="800"/>
    <n v="2960"/>
    <x v="1"/>
    <n v="80"/>
    <s v="US"/>
    <s v="USD"/>
    <n v="1421820000"/>
    <n v="1422165600"/>
    <b v="0"/>
    <b v="0"/>
    <s v="theater/plays"/>
    <x v="870"/>
    <n v="37"/>
    <x v="3"/>
    <x v="3"/>
    <x v="789"/>
    <x v="790"/>
  </r>
  <r>
    <n v="883"/>
    <x v="862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x v="871"/>
    <n v="41.911917098445599"/>
    <x v="4"/>
    <x v="12"/>
    <x v="790"/>
    <x v="791"/>
  </r>
  <r>
    <n v="884"/>
    <x v="863"/>
    <s v="Horizontal secondary interface"/>
    <n v="170800"/>
    <n v="109374"/>
    <x v="0"/>
    <n v="1886"/>
    <s v="US"/>
    <s v="USD"/>
    <n v="1399179600"/>
    <n v="1399352400"/>
    <b v="0"/>
    <b v="1"/>
    <s v="theater/plays"/>
    <x v="872"/>
    <n v="57.992576882290564"/>
    <x v="3"/>
    <x v="3"/>
    <x v="791"/>
    <x v="792"/>
  </r>
  <r>
    <n v="885"/>
    <x v="864"/>
    <s v="Virtual analyzing collaboration"/>
    <n v="1800"/>
    <n v="2129"/>
    <x v="1"/>
    <n v="52"/>
    <s v="US"/>
    <s v="USD"/>
    <n v="1275800400"/>
    <n v="1279083600"/>
    <b v="0"/>
    <b v="0"/>
    <s v="theater/plays"/>
    <x v="873"/>
    <n v="40.942307692307693"/>
    <x v="3"/>
    <x v="3"/>
    <x v="792"/>
    <x v="556"/>
  </r>
  <r>
    <n v="886"/>
    <x v="865"/>
    <s v="Multi-tiered explicit focus group"/>
    <n v="150600"/>
    <n v="127745"/>
    <x v="0"/>
    <n v="1825"/>
    <s v="US"/>
    <s v="USD"/>
    <n v="1282798800"/>
    <n v="1284354000"/>
    <b v="0"/>
    <b v="0"/>
    <s v="music/indie rock"/>
    <x v="874"/>
    <n v="69.9972602739726"/>
    <x v="1"/>
    <x v="7"/>
    <x v="793"/>
    <x v="488"/>
  </r>
  <r>
    <n v="887"/>
    <x v="866"/>
    <s v="Multi-layered systematic knowledgebase"/>
    <n v="7800"/>
    <n v="2289"/>
    <x v="0"/>
    <n v="31"/>
    <s v="US"/>
    <s v="USD"/>
    <n v="1437109200"/>
    <n v="1441170000"/>
    <b v="0"/>
    <b v="1"/>
    <s v="theater/plays"/>
    <x v="875"/>
    <n v="73.838709677419359"/>
    <x v="3"/>
    <x v="3"/>
    <x v="794"/>
    <x v="232"/>
  </r>
  <r>
    <n v="888"/>
    <x v="867"/>
    <s v="Reverse-engineered uniform knowledge user"/>
    <n v="5800"/>
    <n v="12174"/>
    <x v="1"/>
    <n v="290"/>
    <s v="US"/>
    <s v="USD"/>
    <n v="1491886800"/>
    <n v="1493528400"/>
    <b v="0"/>
    <b v="0"/>
    <s v="theater/plays"/>
    <x v="876"/>
    <n v="41.979310344827589"/>
    <x v="3"/>
    <x v="3"/>
    <x v="795"/>
    <x v="793"/>
  </r>
  <r>
    <n v="889"/>
    <x v="868"/>
    <s v="Secured dynamic capacity"/>
    <n v="5600"/>
    <n v="9508"/>
    <x v="1"/>
    <n v="122"/>
    <s v="US"/>
    <s v="USD"/>
    <n v="1394600400"/>
    <n v="1395205200"/>
    <b v="0"/>
    <b v="1"/>
    <s v="music/electric music"/>
    <x v="877"/>
    <n v="77.93442622950819"/>
    <x v="1"/>
    <x v="5"/>
    <x v="796"/>
    <x v="794"/>
  </r>
  <r>
    <n v="890"/>
    <x v="869"/>
    <s v="Devolved foreground throughput"/>
    <n v="134400"/>
    <n v="155849"/>
    <x v="1"/>
    <n v="1470"/>
    <s v="US"/>
    <s v="USD"/>
    <n v="1561352400"/>
    <n v="1561438800"/>
    <b v="0"/>
    <b v="0"/>
    <s v="music/indie rock"/>
    <x v="878"/>
    <n v="106.01972789115646"/>
    <x v="1"/>
    <x v="7"/>
    <x v="797"/>
    <x v="138"/>
  </r>
  <r>
    <n v="891"/>
    <x v="870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x v="879"/>
    <n v="47.018181818181816"/>
    <x v="4"/>
    <x v="4"/>
    <x v="798"/>
    <x v="795"/>
  </r>
  <r>
    <n v="892"/>
    <x v="871"/>
    <s v="Realigned discrete structure"/>
    <n v="6000"/>
    <n v="13835"/>
    <x v="1"/>
    <n v="182"/>
    <s v="US"/>
    <s v="USD"/>
    <n v="1274418000"/>
    <n v="1277960400"/>
    <b v="0"/>
    <b v="0"/>
    <s v="publishing/translations"/>
    <x v="880"/>
    <n v="76.016483516483518"/>
    <x v="5"/>
    <x v="18"/>
    <x v="799"/>
    <x v="796"/>
  </r>
  <r>
    <n v="893"/>
    <x v="872"/>
    <s v="Progressive grid-enabled website"/>
    <n v="8400"/>
    <n v="10770"/>
    <x v="1"/>
    <n v="199"/>
    <s v="IT"/>
    <s v="EUR"/>
    <n v="1434344400"/>
    <n v="1434690000"/>
    <b v="0"/>
    <b v="1"/>
    <s v="film &amp; video/documentary"/>
    <x v="881"/>
    <n v="54.120603015075375"/>
    <x v="4"/>
    <x v="4"/>
    <x v="800"/>
    <x v="797"/>
  </r>
  <r>
    <n v="894"/>
    <x v="873"/>
    <s v="Organic cohesive neural-net"/>
    <n v="1700"/>
    <n v="3208"/>
    <x v="1"/>
    <n v="56"/>
    <s v="GB"/>
    <s v="GBP"/>
    <n v="1373518800"/>
    <n v="1376110800"/>
    <b v="0"/>
    <b v="1"/>
    <s v="film &amp; video/television"/>
    <x v="882"/>
    <n v="57.285714285714285"/>
    <x v="4"/>
    <x v="19"/>
    <x v="801"/>
    <x v="798"/>
  </r>
  <r>
    <n v="895"/>
    <x v="874"/>
    <s v="Integrated demand-driven info-mediaries"/>
    <n v="159800"/>
    <n v="11108"/>
    <x v="0"/>
    <n v="107"/>
    <s v="US"/>
    <s v="USD"/>
    <n v="1517637600"/>
    <n v="1518415200"/>
    <b v="0"/>
    <b v="0"/>
    <s v="theater/plays"/>
    <x v="883"/>
    <n v="103.81308411214954"/>
    <x v="3"/>
    <x v="3"/>
    <x v="802"/>
    <x v="799"/>
  </r>
  <r>
    <n v="896"/>
    <x v="875"/>
    <s v="Reverse-engineered client-server extranet"/>
    <n v="19800"/>
    <n v="153338"/>
    <x v="1"/>
    <n v="1460"/>
    <s v="AU"/>
    <s v="AUD"/>
    <n v="1310619600"/>
    <n v="1310878800"/>
    <b v="0"/>
    <b v="1"/>
    <s v="food/food trucks"/>
    <x v="884"/>
    <n v="105.02602739726028"/>
    <x v="0"/>
    <x v="0"/>
    <x v="803"/>
    <x v="800"/>
  </r>
  <r>
    <n v="897"/>
    <x v="876"/>
    <s v="Organized discrete encoding"/>
    <n v="8800"/>
    <n v="2437"/>
    <x v="0"/>
    <n v="27"/>
    <s v="US"/>
    <s v="USD"/>
    <n v="1556427600"/>
    <n v="1556600400"/>
    <b v="0"/>
    <b v="0"/>
    <s v="theater/plays"/>
    <x v="885"/>
    <n v="90.259259259259252"/>
    <x v="3"/>
    <x v="3"/>
    <x v="212"/>
    <x v="368"/>
  </r>
  <r>
    <n v="898"/>
    <x v="877"/>
    <s v="Balanced regional flexibility"/>
    <n v="179100"/>
    <n v="93991"/>
    <x v="0"/>
    <n v="1221"/>
    <s v="US"/>
    <s v="USD"/>
    <n v="1576476000"/>
    <n v="1576994400"/>
    <b v="0"/>
    <b v="0"/>
    <s v="film &amp; video/documentary"/>
    <x v="886"/>
    <n v="76.978705978705975"/>
    <x v="4"/>
    <x v="4"/>
    <x v="804"/>
    <x v="801"/>
  </r>
  <r>
    <n v="899"/>
    <x v="878"/>
    <s v="Implemented multimedia time-frame"/>
    <n v="3100"/>
    <n v="12620"/>
    <x v="1"/>
    <n v="123"/>
    <s v="CH"/>
    <s v="CHF"/>
    <n v="1381122000"/>
    <n v="1382677200"/>
    <b v="0"/>
    <b v="0"/>
    <s v="music/jazz"/>
    <x v="887"/>
    <n v="102.60162601626017"/>
    <x v="1"/>
    <x v="17"/>
    <x v="805"/>
    <x v="802"/>
  </r>
  <r>
    <n v="900"/>
    <x v="879"/>
    <s v="Enhanced uniform service-desk"/>
    <n v="100"/>
    <n v="2"/>
    <x v="0"/>
    <n v="1"/>
    <s v="US"/>
    <s v="USD"/>
    <n v="1411102800"/>
    <n v="1411189200"/>
    <b v="0"/>
    <b v="1"/>
    <s v="technology/web"/>
    <x v="50"/>
    <n v="2"/>
    <x v="2"/>
    <x v="2"/>
    <x v="806"/>
    <x v="803"/>
  </r>
  <r>
    <n v="901"/>
    <x v="880"/>
    <s v="Versatile bottom-line definition"/>
    <n v="5600"/>
    <n v="8746"/>
    <x v="1"/>
    <n v="159"/>
    <s v="US"/>
    <s v="USD"/>
    <n v="1531803600"/>
    <n v="1534654800"/>
    <b v="0"/>
    <b v="1"/>
    <s v="music/rock"/>
    <x v="888"/>
    <n v="55.0062893081761"/>
    <x v="1"/>
    <x v="1"/>
    <x v="807"/>
    <x v="482"/>
  </r>
  <r>
    <n v="902"/>
    <x v="881"/>
    <s v="Integrated bifurcated software"/>
    <n v="1400"/>
    <n v="3534"/>
    <x v="1"/>
    <n v="110"/>
    <s v="US"/>
    <s v="USD"/>
    <n v="1454133600"/>
    <n v="1457762400"/>
    <b v="0"/>
    <b v="0"/>
    <s v="technology/web"/>
    <x v="889"/>
    <n v="32.127272727272725"/>
    <x v="2"/>
    <x v="2"/>
    <x v="722"/>
    <x v="496"/>
  </r>
  <r>
    <n v="903"/>
    <x v="882"/>
    <s v="Assimilated next generation instruction set"/>
    <n v="41000"/>
    <n v="709"/>
    <x v="2"/>
    <n v="14"/>
    <s v="US"/>
    <s v="USD"/>
    <n v="1336194000"/>
    <n v="1337490000"/>
    <b v="0"/>
    <b v="1"/>
    <s v="publishing/nonfiction"/>
    <x v="890"/>
    <n v="50.642857142857146"/>
    <x v="5"/>
    <x v="9"/>
    <x v="477"/>
    <x v="804"/>
  </r>
  <r>
    <n v="904"/>
    <x v="883"/>
    <s v="Digitized foreground array"/>
    <n v="6500"/>
    <n v="795"/>
    <x v="0"/>
    <n v="16"/>
    <s v="US"/>
    <s v="USD"/>
    <n v="1349326800"/>
    <n v="1349672400"/>
    <b v="0"/>
    <b v="0"/>
    <s v="publishing/radio &amp; podcasts"/>
    <x v="891"/>
    <n v="49.6875"/>
    <x v="5"/>
    <x v="15"/>
    <x v="259"/>
    <x v="805"/>
  </r>
  <r>
    <n v="905"/>
    <x v="884"/>
    <s v="Re-engineered clear-thinking project"/>
    <n v="7900"/>
    <n v="12955"/>
    <x v="1"/>
    <n v="236"/>
    <s v="US"/>
    <s v="USD"/>
    <n v="1379566800"/>
    <n v="1379826000"/>
    <b v="0"/>
    <b v="0"/>
    <s v="theater/plays"/>
    <x v="892"/>
    <n v="54.894067796610166"/>
    <x v="3"/>
    <x v="3"/>
    <x v="9"/>
    <x v="806"/>
  </r>
  <r>
    <n v="906"/>
    <x v="885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x v="893"/>
    <n v="46.931937172774866"/>
    <x v="4"/>
    <x v="4"/>
    <x v="808"/>
    <x v="807"/>
  </r>
  <r>
    <n v="907"/>
    <x v="886"/>
    <s v="Quality-focused asymmetric adapter"/>
    <n v="9100"/>
    <n v="1843"/>
    <x v="0"/>
    <n v="41"/>
    <s v="US"/>
    <s v="USD"/>
    <n v="1303880400"/>
    <n v="1304485200"/>
    <b v="0"/>
    <b v="0"/>
    <s v="theater/plays"/>
    <x v="894"/>
    <n v="44.951219512195124"/>
    <x v="3"/>
    <x v="3"/>
    <x v="809"/>
    <x v="808"/>
  </r>
  <r>
    <n v="908"/>
    <x v="887"/>
    <s v="Networked intangible help-desk"/>
    <n v="38200"/>
    <n v="121950"/>
    <x v="1"/>
    <n v="3934"/>
    <s v="US"/>
    <s v="USD"/>
    <n v="1335934800"/>
    <n v="1336885200"/>
    <b v="0"/>
    <b v="0"/>
    <s v="games/video games"/>
    <x v="895"/>
    <n v="30.99898322318251"/>
    <x v="6"/>
    <x v="11"/>
    <x v="444"/>
    <x v="104"/>
  </r>
  <r>
    <n v="909"/>
    <x v="888"/>
    <s v="Synchronized attitude-oriented frame"/>
    <n v="1800"/>
    <n v="8621"/>
    <x v="1"/>
    <n v="80"/>
    <s v="CA"/>
    <s v="CAD"/>
    <n v="1528088400"/>
    <n v="1530421200"/>
    <b v="0"/>
    <b v="1"/>
    <s v="theater/plays"/>
    <x v="896"/>
    <n v="107.7625"/>
    <x v="3"/>
    <x v="3"/>
    <x v="384"/>
    <x v="809"/>
  </r>
  <r>
    <n v="910"/>
    <x v="889"/>
    <s v="Proactive incremental architecture"/>
    <n v="154500"/>
    <n v="30215"/>
    <x v="3"/>
    <n v="296"/>
    <s v="US"/>
    <s v="USD"/>
    <n v="1421906400"/>
    <n v="1421992800"/>
    <b v="0"/>
    <b v="0"/>
    <s v="theater/plays"/>
    <x v="897"/>
    <n v="102.07770270270271"/>
    <x v="3"/>
    <x v="3"/>
    <x v="810"/>
    <x v="810"/>
  </r>
  <r>
    <n v="911"/>
    <x v="890"/>
    <s v="Cloned responsive standardization"/>
    <n v="5800"/>
    <n v="11539"/>
    <x v="1"/>
    <n v="462"/>
    <s v="US"/>
    <s v="USD"/>
    <n v="1568005200"/>
    <n v="1568178000"/>
    <b v="1"/>
    <b v="0"/>
    <s v="technology/web"/>
    <x v="898"/>
    <n v="24.976190476190474"/>
    <x v="2"/>
    <x v="2"/>
    <x v="811"/>
    <x v="811"/>
  </r>
  <r>
    <n v="912"/>
    <x v="891"/>
    <s v="Reduced bifurcated pricing structure"/>
    <n v="1800"/>
    <n v="14310"/>
    <x v="1"/>
    <n v="179"/>
    <s v="US"/>
    <s v="USD"/>
    <n v="1346821200"/>
    <n v="1347944400"/>
    <b v="1"/>
    <b v="0"/>
    <s v="film &amp; video/drama"/>
    <x v="899"/>
    <n v="79.944134078212286"/>
    <x v="4"/>
    <x v="6"/>
    <x v="812"/>
    <x v="812"/>
  </r>
  <r>
    <n v="913"/>
    <x v="892"/>
    <s v="Re-engineered asymmetric challenge"/>
    <n v="70200"/>
    <n v="35536"/>
    <x v="0"/>
    <n v="523"/>
    <s v="AU"/>
    <s v="AUD"/>
    <n v="1557637200"/>
    <n v="1558760400"/>
    <b v="0"/>
    <b v="0"/>
    <s v="film &amp; video/drama"/>
    <x v="900"/>
    <n v="67.946462715105156"/>
    <x v="4"/>
    <x v="6"/>
    <x v="813"/>
    <x v="813"/>
  </r>
  <r>
    <n v="914"/>
    <x v="893"/>
    <s v="Diverse client-driven conglomeration"/>
    <n v="6400"/>
    <n v="3676"/>
    <x v="0"/>
    <n v="141"/>
    <s v="GB"/>
    <s v="GBP"/>
    <n v="1375592400"/>
    <n v="1376629200"/>
    <b v="0"/>
    <b v="0"/>
    <s v="theater/plays"/>
    <x v="901"/>
    <n v="26.070921985815602"/>
    <x v="3"/>
    <x v="3"/>
    <x v="814"/>
    <x v="814"/>
  </r>
  <r>
    <n v="915"/>
    <x v="894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x v="902"/>
    <n v="105.0032154340836"/>
    <x v="4"/>
    <x v="19"/>
    <x v="80"/>
    <x v="815"/>
  </r>
  <r>
    <n v="916"/>
    <x v="895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x v="903"/>
    <n v="25.826923076923077"/>
    <x v="7"/>
    <x v="14"/>
    <x v="815"/>
    <x v="414"/>
  </r>
  <r>
    <n v="917"/>
    <x v="896"/>
    <s v="Polarized discrete product"/>
    <n v="3600"/>
    <n v="2097"/>
    <x v="2"/>
    <n v="27"/>
    <s v="GB"/>
    <s v="GBP"/>
    <n v="1309237200"/>
    <n v="1311310800"/>
    <b v="0"/>
    <b v="1"/>
    <s v="film &amp; video/shorts"/>
    <x v="904"/>
    <n v="77.666666666666671"/>
    <x v="4"/>
    <x v="12"/>
    <x v="816"/>
    <x v="816"/>
  </r>
  <r>
    <n v="918"/>
    <x v="897"/>
    <s v="Seamless dynamic website"/>
    <n v="3800"/>
    <n v="9021"/>
    <x v="1"/>
    <n v="156"/>
    <s v="CH"/>
    <s v="CHF"/>
    <n v="1343365200"/>
    <n v="1344315600"/>
    <b v="0"/>
    <b v="0"/>
    <s v="publishing/radio &amp; podcasts"/>
    <x v="905"/>
    <n v="57.82692307692308"/>
    <x v="5"/>
    <x v="15"/>
    <x v="474"/>
    <x v="82"/>
  </r>
  <r>
    <n v="919"/>
    <x v="898"/>
    <s v="Extended multimedia firmware"/>
    <n v="35600"/>
    <n v="20915"/>
    <x v="0"/>
    <n v="225"/>
    <s v="AU"/>
    <s v="AUD"/>
    <n v="1507957200"/>
    <n v="1510725600"/>
    <b v="0"/>
    <b v="1"/>
    <s v="theater/plays"/>
    <x v="906"/>
    <n v="92.955555555555549"/>
    <x v="3"/>
    <x v="3"/>
    <x v="817"/>
    <x v="817"/>
  </r>
  <r>
    <n v="920"/>
    <x v="899"/>
    <s v="Versatile directional project"/>
    <n v="5300"/>
    <n v="9676"/>
    <x v="1"/>
    <n v="255"/>
    <s v="US"/>
    <s v="USD"/>
    <n v="1549519200"/>
    <n v="1551247200"/>
    <b v="1"/>
    <b v="0"/>
    <s v="film &amp; video/animation"/>
    <x v="907"/>
    <n v="37.945098039215686"/>
    <x v="4"/>
    <x v="10"/>
    <x v="818"/>
    <x v="818"/>
  </r>
  <r>
    <n v="921"/>
    <x v="900"/>
    <s v="Profound directional knowledge user"/>
    <n v="160400"/>
    <n v="1210"/>
    <x v="0"/>
    <n v="38"/>
    <s v="US"/>
    <s v="USD"/>
    <n v="1329026400"/>
    <n v="1330236000"/>
    <b v="0"/>
    <b v="0"/>
    <s v="technology/web"/>
    <x v="908"/>
    <n v="31.842105263157894"/>
    <x v="2"/>
    <x v="2"/>
    <x v="819"/>
    <x v="819"/>
  </r>
  <r>
    <n v="922"/>
    <x v="901"/>
    <s v="Ameliorated logistical capability"/>
    <n v="51400"/>
    <n v="90440"/>
    <x v="1"/>
    <n v="2261"/>
    <s v="US"/>
    <s v="USD"/>
    <n v="1544335200"/>
    <n v="1545112800"/>
    <b v="0"/>
    <b v="1"/>
    <s v="music/world music"/>
    <x v="909"/>
    <n v="40"/>
    <x v="1"/>
    <x v="21"/>
    <x v="609"/>
    <x v="320"/>
  </r>
  <r>
    <n v="923"/>
    <x v="902"/>
    <s v="Sharable discrete definition"/>
    <n v="1700"/>
    <n v="4044"/>
    <x v="1"/>
    <n v="40"/>
    <s v="US"/>
    <s v="USD"/>
    <n v="1279083600"/>
    <n v="1279170000"/>
    <b v="0"/>
    <b v="0"/>
    <s v="theater/plays"/>
    <x v="910"/>
    <n v="101.1"/>
    <x v="3"/>
    <x v="3"/>
    <x v="547"/>
    <x v="820"/>
  </r>
  <r>
    <n v="924"/>
    <x v="903"/>
    <s v="User-friendly next generation core"/>
    <n v="39400"/>
    <n v="192292"/>
    <x v="1"/>
    <n v="2289"/>
    <s v="IT"/>
    <s v="EUR"/>
    <n v="1572498000"/>
    <n v="1573452000"/>
    <b v="0"/>
    <b v="0"/>
    <s v="theater/plays"/>
    <x v="911"/>
    <n v="84.006989951944078"/>
    <x v="3"/>
    <x v="3"/>
    <x v="820"/>
    <x v="821"/>
  </r>
  <r>
    <n v="925"/>
    <x v="904"/>
    <s v="Profit-focused empowering system engine"/>
    <n v="3000"/>
    <n v="6722"/>
    <x v="1"/>
    <n v="65"/>
    <s v="US"/>
    <s v="USD"/>
    <n v="1506056400"/>
    <n v="1507093200"/>
    <b v="0"/>
    <b v="0"/>
    <s v="theater/plays"/>
    <x v="912"/>
    <n v="103.41538461538461"/>
    <x v="3"/>
    <x v="3"/>
    <x v="821"/>
    <x v="822"/>
  </r>
  <r>
    <n v="926"/>
    <x v="905"/>
    <s v="Synchronized cohesive encoding"/>
    <n v="8700"/>
    <n v="1577"/>
    <x v="0"/>
    <n v="15"/>
    <s v="US"/>
    <s v="USD"/>
    <n v="1463029200"/>
    <n v="1463374800"/>
    <b v="0"/>
    <b v="0"/>
    <s v="food/food trucks"/>
    <x v="913"/>
    <n v="105.13333333333334"/>
    <x v="0"/>
    <x v="0"/>
    <x v="151"/>
    <x v="823"/>
  </r>
  <r>
    <n v="927"/>
    <x v="906"/>
    <s v="Synergistic dynamic utilization"/>
    <n v="7200"/>
    <n v="3301"/>
    <x v="0"/>
    <n v="37"/>
    <s v="US"/>
    <s v="USD"/>
    <n v="1342069200"/>
    <n v="1344574800"/>
    <b v="0"/>
    <b v="0"/>
    <s v="theater/plays"/>
    <x v="914"/>
    <n v="89.21621621621621"/>
    <x v="3"/>
    <x v="3"/>
    <x v="822"/>
    <x v="824"/>
  </r>
  <r>
    <n v="928"/>
    <x v="907"/>
    <s v="Triple-buffered bi-directional model"/>
    <n v="167400"/>
    <n v="196386"/>
    <x v="1"/>
    <n v="3777"/>
    <s v="IT"/>
    <s v="EUR"/>
    <n v="1388296800"/>
    <n v="1389074400"/>
    <b v="0"/>
    <b v="0"/>
    <s v="technology/web"/>
    <x v="915"/>
    <n v="51.995234312946785"/>
    <x v="2"/>
    <x v="2"/>
    <x v="823"/>
    <x v="497"/>
  </r>
  <r>
    <n v="929"/>
    <x v="908"/>
    <s v="Polarized tertiary function"/>
    <n v="5500"/>
    <n v="11952"/>
    <x v="1"/>
    <n v="184"/>
    <s v="GB"/>
    <s v="GBP"/>
    <n v="1493787600"/>
    <n v="1494997200"/>
    <b v="0"/>
    <b v="0"/>
    <s v="theater/plays"/>
    <x v="916"/>
    <n v="64.956521739130437"/>
    <x v="3"/>
    <x v="3"/>
    <x v="824"/>
    <x v="825"/>
  </r>
  <r>
    <n v="930"/>
    <x v="909"/>
    <s v="Configurable fault-tolerant structure"/>
    <n v="3500"/>
    <n v="3930"/>
    <x v="1"/>
    <n v="85"/>
    <s v="US"/>
    <s v="USD"/>
    <n v="1424844000"/>
    <n v="1425448800"/>
    <b v="0"/>
    <b v="1"/>
    <s v="theater/plays"/>
    <x v="917"/>
    <n v="46.235294117647058"/>
    <x v="3"/>
    <x v="3"/>
    <x v="825"/>
    <x v="826"/>
  </r>
  <r>
    <n v="931"/>
    <x v="910"/>
    <s v="Digitized 24/7 budgetary management"/>
    <n v="7900"/>
    <n v="5729"/>
    <x v="0"/>
    <n v="112"/>
    <s v="US"/>
    <s v="USD"/>
    <n v="1403931600"/>
    <n v="1404104400"/>
    <b v="0"/>
    <b v="1"/>
    <s v="theater/plays"/>
    <x v="918"/>
    <n v="51.151785714285715"/>
    <x v="3"/>
    <x v="3"/>
    <x v="826"/>
    <x v="827"/>
  </r>
  <r>
    <n v="932"/>
    <x v="911"/>
    <s v="Stand-alone zero tolerance algorithm"/>
    <n v="2300"/>
    <n v="4883"/>
    <x v="1"/>
    <n v="144"/>
    <s v="US"/>
    <s v="USD"/>
    <n v="1394514000"/>
    <n v="1394773200"/>
    <b v="0"/>
    <b v="0"/>
    <s v="music/rock"/>
    <x v="919"/>
    <n v="33.909722222222221"/>
    <x v="1"/>
    <x v="1"/>
    <x v="827"/>
    <x v="828"/>
  </r>
  <r>
    <n v="933"/>
    <x v="912"/>
    <s v="Implemented tangible support"/>
    <n v="73000"/>
    <n v="175015"/>
    <x v="1"/>
    <n v="1902"/>
    <s v="US"/>
    <s v="USD"/>
    <n v="1365397200"/>
    <n v="1366520400"/>
    <b v="0"/>
    <b v="0"/>
    <s v="theater/plays"/>
    <x v="920"/>
    <n v="92.016298633017882"/>
    <x v="3"/>
    <x v="3"/>
    <x v="828"/>
    <x v="829"/>
  </r>
  <r>
    <n v="934"/>
    <x v="913"/>
    <s v="Reactive radical framework"/>
    <n v="6200"/>
    <n v="11280"/>
    <x v="1"/>
    <n v="105"/>
    <s v="US"/>
    <s v="USD"/>
    <n v="1456120800"/>
    <n v="1456639200"/>
    <b v="0"/>
    <b v="0"/>
    <s v="theater/plays"/>
    <x v="921"/>
    <n v="107.42857142857143"/>
    <x v="3"/>
    <x v="3"/>
    <x v="829"/>
    <x v="830"/>
  </r>
  <r>
    <n v="935"/>
    <x v="914"/>
    <s v="Object-based full-range knowledge user"/>
    <n v="6100"/>
    <n v="10012"/>
    <x v="1"/>
    <n v="132"/>
    <s v="US"/>
    <s v="USD"/>
    <n v="1437714000"/>
    <n v="1438318800"/>
    <b v="0"/>
    <b v="0"/>
    <s v="theater/plays"/>
    <x v="922"/>
    <n v="75.848484848484844"/>
    <x v="3"/>
    <x v="3"/>
    <x v="830"/>
    <x v="94"/>
  </r>
  <r>
    <n v="936"/>
    <x v="591"/>
    <s v="Enhanced composite contingency"/>
    <n v="103200"/>
    <n v="1690"/>
    <x v="0"/>
    <n v="21"/>
    <s v="US"/>
    <s v="USD"/>
    <n v="1563771600"/>
    <n v="1564030800"/>
    <b v="1"/>
    <b v="0"/>
    <s v="theater/plays"/>
    <x v="923"/>
    <n v="80.476190476190482"/>
    <x v="3"/>
    <x v="3"/>
    <x v="831"/>
    <x v="831"/>
  </r>
  <r>
    <n v="937"/>
    <x v="915"/>
    <s v="Cloned fresh-thinking model"/>
    <n v="171000"/>
    <n v="84891"/>
    <x v="3"/>
    <n v="976"/>
    <s v="US"/>
    <s v="USD"/>
    <n v="1448517600"/>
    <n v="1449295200"/>
    <b v="0"/>
    <b v="0"/>
    <s v="film &amp; video/documentary"/>
    <x v="924"/>
    <n v="86.978483606557376"/>
    <x v="4"/>
    <x v="4"/>
    <x v="832"/>
    <x v="832"/>
  </r>
  <r>
    <n v="938"/>
    <x v="916"/>
    <s v="Total dedicated benchmark"/>
    <n v="9200"/>
    <n v="10093"/>
    <x v="1"/>
    <n v="96"/>
    <s v="US"/>
    <s v="USD"/>
    <n v="1528779600"/>
    <n v="1531890000"/>
    <b v="0"/>
    <b v="1"/>
    <s v="publishing/fiction"/>
    <x v="925"/>
    <n v="105.13541666666667"/>
    <x v="5"/>
    <x v="13"/>
    <x v="833"/>
    <x v="833"/>
  </r>
  <r>
    <n v="939"/>
    <x v="917"/>
    <s v="Streamlined human-resource Graphic Interface"/>
    <n v="7800"/>
    <n v="3839"/>
    <x v="0"/>
    <n v="67"/>
    <s v="US"/>
    <s v="USD"/>
    <n v="1304744400"/>
    <n v="1306213200"/>
    <b v="0"/>
    <b v="1"/>
    <s v="games/video games"/>
    <x v="926"/>
    <n v="57.298507462686565"/>
    <x v="6"/>
    <x v="11"/>
    <x v="834"/>
    <x v="834"/>
  </r>
  <r>
    <n v="940"/>
    <x v="918"/>
    <s v="Upgradable analyzing core"/>
    <n v="9900"/>
    <n v="6161"/>
    <x v="2"/>
    <n v="66"/>
    <s v="CA"/>
    <s v="CAD"/>
    <n v="1354341600"/>
    <n v="1356242400"/>
    <b v="0"/>
    <b v="0"/>
    <s v="technology/web"/>
    <x v="927"/>
    <n v="93.348484848484844"/>
    <x v="2"/>
    <x v="2"/>
    <x v="835"/>
    <x v="835"/>
  </r>
  <r>
    <n v="941"/>
    <x v="919"/>
    <s v="Profound exuding pricing structure"/>
    <n v="43000"/>
    <n v="5615"/>
    <x v="0"/>
    <n v="78"/>
    <s v="US"/>
    <s v="USD"/>
    <n v="1294552800"/>
    <n v="1297576800"/>
    <b v="1"/>
    <b v="0"/>
    <s v="theater/plays"/>
    <x v="928"/>
    <n v="71.987179487179489"/>
    <x v="3"/>
    <x v="3"/>
    <x v="836"/>
    <x v="836"/>
  </r>
  <r>
    <n v="942"/>
    <x v="916"/>
    <s v="Horizontal optimizing model"/>
    <n v="9600"/>
    <n v="6205"/>
    <x v="0"/>
    <n v="67"/>
    <s v="AU"/>
    <s v="AUD"/>
    <n v="1295935200"/>
    <n v="1296194400"/>
    <b v="0"/>
    <b v="0"/>
    <s v="theater/plays"/>
    <x v="929"/>
    <n v="92.611940298507463"/>
    <x v="3"/>
    <x v="3"/>
    <x v="837"/>
    <x v="611"/>
  </r>
  <r>
    <n v="943"/>
    <x v="920"/>
    <s v="Synchronized fault-tolerant algorithm"/>
    <n v="7500"/>
    <n v="11969"/>
    <x v="1"/>
    <n v="114"/>
    <s v="US"/>
    <s v="USD"/>
    <n v="1411534800"/>
    <n v="1414558800"/>
    <b v="0"/>
    <b v="0"/>
    <s v="food/food trucks"/>
    <x v="930"/>
    <n v="104.99122807017544"/>
    <x v="0"/>
    <x v="0"/>
    <x v="219"/>
    <x v="837"/>
  </r>
  <r>
    <n v="944"/>
    <x v="921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x v="931"/>
    <n v="30.958174904942965"/>
    <x v="7"/>
    <x v="14"/>
    <x v="365"/>
    <x v="334"/>
  </r>
  <r>
    <n v="945"/>
    <x v="922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x v="932"/>
    <n v="33.001182732111175"/>
    <x v="7"/>
    <x v="14"/>
    <x v="838"/>
    <x v="838"/>
  </r>
  <r>
    <n v="946"/>
    <x v="923"/>
    <s v="Public-key bandwidth-monitored intranet"/>
    <n v="153700"/>
    <n v="15238"/>
    <x v="0"/>
    <n v="181"/>
    <s v="US"/>
    <s v="USD"/>
    <n v="1308200400"/>
    <n v="1308373200"/>
    <b v="0"/>
    <b v="0"/>
    <s v="theater/plays"/>
    <x v="933"/>
    <n v="84.187845303867405"/>
    <x v="3"/>
    <x v="3"/>
    <x v="839"/>
    <x v="839"/>
  </r>
  <r>
    <n v="947"/>
    <x v="924"/>
    <s v="Upgradable clear-thinking hardware"/>
    <n v="3600"/>
    <n v="961"/>
    <x v="0"/>
    <n v="13"/>
    <s v="US"/>
    <s v="USD"/>
    <n v="1411707600"/>
    <n v="1412312400"/>
    <b v="0"/>
    <b v="0"/>
    <s v="theater/plays"/>
    <x v="934"/>
    <n v="73.92307692307692"/>
    <x v="3"/>
    <x v="3"/>
    <x v="840"/>
    <x v="216"/>
  </r>
  <r>
    <n v="948"/>
    <x v="925"/>
    <s v="Integrated holistic paradigm"/>
    <n v="9400"/>
    <n v="5918"/>
    <x v="3"/>
    <n v="160"/>
    <s v="US"/>
    <s v="USD"/>
    <n v="1418364000"/>
    <n v="1419228000"/>
    <b v="1"/>
    <b v="1"/>
    <s v="film &amp; video/documentary"/>
    <x v="935"/>
    <n v="36.987499999999997"/>
    <x v="4"/>
    <x v="4"/>
    <x v="841"/>
    <x v="840"/>
  </r>
  <r>
    <n v="949"/>
    <x v="926"/>
    <s v="Seamless clear-thinking conglomeration"/>
    <n v="5900"/>
    <n v="9520"/>
    <x v="1"/>
    <n v="203"/>
    <s v="US"/>
    <s v="USD"/>
    <n v="1429333200"/>
    <n v="1430974800"/>
    <b v="0"/>
    <b v="0"/>
    <s v="technology/web"/>
    <x v="936"/>
    <n v="46.896551724137929"/>
    <x v="2"/>
    <x v="2"/>
    <x v="842"/>
    <x v="133"/>
  </r>
  <r>
    <n v="950"/>
    <x v="927"/>
    <s v="Persistent content-based methodology"/>
    <n v="100"/>
    <n v="5"/>
    <x v="0"/>
    <n v="1"/>
    <s v="US"/>
    <s v="USD"/>
    <n v="1555390800"/>
    <n v="1555822800"/>
    <b v="0"/>
    <b v="1"/>
    <s v="theater/plays"/>
    <x v="298"/>
    <n v="5"/>
    <x v="3"/>
    <x v="3"/>
    <x v="843"/>
    <x v="354"/>
  </r>
  <r>
    <n v="951"/>
    <x v="928"/>
    <s v="Re-engineered 24hour matrix"/>
    <n v="14500"/>
    <n v="159056"/>
    <x v="1"/>
    <n v="1559"/>
    <s v="US"/>
    <s v="USD"/>
    <n v="1482732000"/>
    <n v="1482818400"/>
    <b v="0"/>
    <b v="1"/>
    <s v="music/rock"/>
    <x v="937"/>
    <n v="102.02437459910199"/>
    <x v="1"/>
    <x v="1"/>
    <x v="844"/>
    <x v="721"/>
  </r>
  <r>
    <n v="952"/>
    <x v="929"/>
    <s v="Virtual multi-tasking core"/>
    <n v="145500"/>
    <n v="101987"/>
    <x v="3"/>
    <n v="2266"/>
    <s v="US"/>
    <s v="USD"/>
    <n v="1470718800"/>
    <n v="1471928400"/>
    <b v="0"/>
    <b v="0"/>
    <s v="film &amp; video/documentary"/>
    <x v="938"/>
    <n v="45.007502206531335"/>
    <x v="4"/>
    <x v="4"/>
    <x v="845"/>
    <x v="841"/>
  </r>
  <r>
    <n v="953"/>
    <x v="930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x v="939"/>
    <n v="94.285714285714292"/>
    <x v="4"/>
    <x v="22"/>
    <x v="846"/>
    <x v="842"/>
  </r>
  <r>
    <n v="954"/>
    <x v="931"/>
    <s v="Enterprise-wide client-driven policy"/>
    <n v="42600"/>
    <n v="156384"/>
    <x v="1"/>
    <n v="1548"/>
    <s v="AU"/>
    <s v="AUD"/>
    <n v="1348290000"/>
    <n v="1350363600"/>
    <b v="0"/>
    <b v="0"/>
    <s v="technology/web"/>
    <x v="940"/>
    <n v="101.02325581395348"/>
    <x v="2"/>
    <x v="2"/>
    <x v="110"/>
    <x v="843"/>
  </r>
  <r>
    <n v="955"/>
    <x v="932"/>
    <s v="Function-based next generation emulation"/>
    <n v="700"/>
    <n v="7763"/>
    <x v="1"/>
    <n v="80"/>
    <s v="US"/>
    <s v="USD"/>
    <n v="1353823200"/>
    <n v="1353996000"/>
    <b v="0"/>
    <b v="0"/>
    <s v="theater/plays"/>
    <x v="941"/>
    <n v="97.037499999999994"/>
    <x v="3"/>
    <x v="3"/>
    <x v="847"/>
    <x v="844"/>
  </r>
  <r>
    <n v="956"/>
    <x v="933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x v="942"/>
    <n v="43.00963855421687"/>
    <x v="4"/>
    <x v="22"/>
    <x v="848"/>
    <x v="845"/>
  </r>
  <r>
    <n v="957"/>
    <x v="934"/>
    <s v="Profound mission-critical function"/>
    <n v="9800"/>
    <n v="12434"/>
    <x v="1"/>
    <n v="131"/>
    <s v="US"/>
    <s v="USD"/>
    <n v="1329372000"/>
    <n v="1329631200"/>
    <b v="0"/>
    <b v="0"/>
    <s v="theater/plays"/>
    <x v="943"/>
    <n v="94.916030534351151"/>
    <x v="3"/>
    <x v="3"/>
    <x v="849"/>
    <x v="846"/>
  </r>
  <r>
    <n v="958"/>
    <x v="935"/>
    <s v="De-engineered zero-defect open system"/>
    <n v="1100"/>
    <n v="8081"/>
    <x v="1"/>
    <n v="112"/>
    <s v="US"/>
    <s v="USD"/>
    <n v="1277096400"/>
    <n v="1278997200"/>
    <b v="0"/>
    <b v="0"/>
    <s v="film &amp; video/animation"/>
    <x v="944"/>
    <n v="72.151785714285708"/>
    <x v="4"/>
    <x v="10"/>
    <x v="780"/>
    <x v="847"/>
  </r>
  <r>
    <n v="959"/>
    <x v="936"/>
    <s v="Operative hybrid utilization"/>
    <n v="145000"/>
    <n v="6631"/>
    <x v="0"/>
    <n v="130"/>
    <s v="US"/>
    <s v="USD"/>
    <n v="1277701200"/>
    <n v="1280120400"/>
    <b v="0"/>
    <b v="0"/>
    <s v="publishing/translations"/>
    <x v="945"/>
    <n v="51.007692307692309"/>
    <x v="5"/>
    <x v="18"/>
    <x v="140"/>
    <x v="688"/>
  </r>
  <r>
    <n v="960"/>
    <x v="937"/>
    <s v="Function-based interactive matrix"/>
    <n v="5500"/>
    <n v="4678"/>
    <x v="0"/>
    <n v="55"/>
    <s v="US"/>
    <s v="USD"/>
    <n v="1454911200"/>
    <n v="1458104400"/>
    <b v="0"/>
    <b v="0"/>
    <s v="technology/web"/>
    <x v="946"/>
    <n v="85.054545454545448"/>
    <x v="2"/>
    <x v="2"/>
    <x v="850"/>
    <x v="848"/>
  </r>
  <r>
    <n v="961"/>
    <x v="938"/>
    <s v="Optimized content-based collaboration"/>
    <n v="5700"/>
    <n v="6800"/>
    <x v="1"/>
    <n v="155"/>
    <s v="US"/>
    <s v="USD"/>
    <n v="1297922400"/>
    <n v="1298268000"/>
    <b v="0"/>
    <b v="0"/>
    <s v="publishing/translations"/>
    <x v="947"/>
    <n v="43.87096774193548"/>
    <x v="5"/>
    <x v="18"/>
    <x v="851"/>
    <x v="248"/>
  </r>
  <r>
    <n v="962"/>
    <x v="939"/>
    <s v="User-centric cohesive policy"/>
    <n v="3600"/>
    <n v="10657"/>
    <x v="1"/>
    <n v="266"/>
    <s v="US"/>
    <s v="USD"/>
    <n v="1384408800"/>
    <n v="1386223200"/>
    <b v="0"/>
    <b v="0"/>
    <s v="food/food trucks"/>
    <x v="948"/>
    <n v="40.063909774436091"/>
    <x v="0"/>
    <x v="0"/>
    <x v="852"/>
    <x v="849"/>
  </r>
  <r>
    <n v="963"/>
    <x v="940"/>
    <s v="Ergonomic methodical hub"/>
    <n v="5900"/>
    <n v="4997"/>
    <x v="0"/>
    <n v="114"/>
    <s v="IT"/>
    <s v="EUR"/>
    <n v="1299304800"/>
    <n v="1299823200"/>
    <b v="0"/>
    <b v="1"/>
    <s v="photography/photography books"/>
    <x v="949"/>
    <n v="43.833333333333336"/>
    <x v="7"/>
    <x v="14"/>
    <x v="853"/>
    <x v="850"/>
  </r>
  <r>
    <n v="964"/>
    <x v="941"/>
    <s v="Devolved disintermediate encryption"/>
    <n v="3700"/>
    <n v="13164"/>
    <x v="1"/>
    <n v="155"/>
    <s v="US"/>
    <s v="USD"/>
    <n v="1431320400"/>
    <n v="1431752400"/>
    <b v="0"/>
    <b v="0"/>
    <s v="theater/plays"/>
    <x v="950"/>
    <n v="84.92903225806451"/>
    <x v="3"/>
    <x v="3"/>
    <x v="854"/>
    <x v="851"/>
  </r>
  <r>
    <n v="965"/>
    <x v="942"/>
    <s v="Phased clear-thinking policy"/>
    <n v="2200"/>
    <n v="8501"/>
    <x v="1"/>
    <n v="207"/>
    <s v="GB"/>
    <s v="GBP"/>
    <n v="1264399200"/>
    <n v="1267855200"/>
    <b v="0"/>
    <b v="0"/>
    <s v="music/rock"/>
    <x v="951"/>
    <n v="41.067632850241544"/>
    <x v="1"/>
    <x v="1"/>
    <x v="67"/>
    <x v="852"/>
  </r>
  <r>
    <n v="966"/>
    <x v="411"/>
    <s v="Seamless solution-oriented capacity"/>
    <n v="1700"/>
    <n v="13468"/>
    <x v="1"/>
    <n v="245"/>
    <s v="US"/>
    <s v="USD"/>
    <n v="1497502800"/>
    <n v="1497675600"/>
    <b v="0"/>
    <b v="0"/>
    <s v="theater/plays"/>
    <x v="952"/>
    <n v="54.971428571428568"/>
    <x v="3"/>
    <x v="3"/>
    <x v="855"/>
    <x v="853"/>
  </r>
  <r>
    <n v="967"/>
    <x v="943"/>
    <s v="Organized human-resource attitude"/>
    <n v="88400"/>
    <n v="121138"/>
    <x v="1"/>
    <n v="1573"/>
    <s v="US"/>
    <s v="USD"/>
    <n v="1333688400"/>
    <n v="1336885200"/>
    <b v="0"/>
    <b v="0"/>
    <s v="music/world music"/>
    <x v="953"/>
    <n v="77.010807374443743"/>
    <x v="1"/>
    <x v="21"/>
    <x v="107"/>
    <x v="104"/>
  </r>
  <r>
    <n v="968"/>
    <x v="944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x v="954"/>
    <n v="71.201754385964918"/>
    <x v="0"/>
    <x v="0"/>
    <x v="344"/>
    <x v="854"/>
  </r>
  <r>
    <n v="969"/>
    <x v="945"/>
    <s v="Multi-lateral radical solution"/>
    <n v="7900"/>
    <n v="8550"/>
    <x v="1"/>
    <n v="93"/>
    <s v="US"/>
    <s v="USD"/>
    <n v="1576994400"/>
    <n v="1577599200"/>
    <b v="0"/>
    <b v="0"/>
    <s v="theater/plays"/>
    <x v="955"/>
    <n v="91.935483870967744"/>
    <x v="3"/>
    <x v="3"/>
    <x v="856"/>
    <x v="855"/>
  </r>
  <r>
    <n v="970"/>
    <x v="946"/>
    <s v="Inverse context-sensitive info-mediaries"/>
    <n v="94900"/>
    <n v="57659"/>
    <x v="0"/>
    <n v="594"/>
    <s v="US"/>
    <s v="USD"/>
    <n v="1304917200"/>
    <n v="1305003600"/>
    <b v="0"/>
    <b v="0"/>
    <s v="theater/plays"/>
    <x v="956"/>
    <n v="97.069023569023571"/>
    <x v="3"/>
    <x v="3"/>
    <x v="857"/>
    <x v="856"/>
  </r>
  <r>
    <n v="971"/>
    <x v="947"/>
    <s v="Versatile neutral workforce"/>
    <n v="5100"/>
    <n v="1414"/>
    <x v="0"/>
    <n v="24"/>
    <s v="US"/>
    <s v="USD"/>
    <n v="1381208400"/>
    <n v="1381726800"/>
    <b v="0"/>
    <b v="0"/>
    <s v="film &amp; video/television"/>
    <x v="957"/>
    <n v="58.916666666666664"/>
    <x v="4"/>
    <x v="19"/>
    <x v="858"/>
    <x v="857"/>
  </r>
  <r>
    <n v="972"/>
    <x v="948"/>
    <s v="Multi-tiered systematic knowledge user"/>
    <n v="42700"/>
    <n v="97524"/>
    <x v="1"/>
    <n v="1681"/>
    <s v="US"/>
    <s v="USD"/>
    <n v="1401685200"/>
    <n v="1402462800"/>
    <b v="0"/>
    <b v="1"/>
    <s v="technology/web"/>
    <x v="958"/>
    <n v="58.015466983938133"/>
    <x v="2"/>
    <x v="2"/>
    <x v="859"/>
    <x v="858"/>
  </r>
  <r>
    <n v="973"/>
    <x v="949"/>
    <s v="Programmable multi-state algorithm"/>
    <n v="121100"/>
    <n v="26176"/>
    <x v="0"/>
    <n v="252"/>
    <s v="US"/>
    <s v="USD"/>
    <n v="1291960800"/>
    <n v="1292133600"/>
    <b v="0"/>
    <b v="1"/>
    <s v="theater/plays"/>
    <x v="959"/>
    <n v="103.87301587301587"/>
    <x v="3"/>
    <x v="3"/>
    <x v="860"/>
    <x v="859"/>
  </r>
  <r>
    <n v="974"/>
    <x v="950"/>
    <s v="Multi-channeled reciprocal interface"/>
    <n v="800"/>
    <n v="2991"/>
    <x v="1"/>
    <n v="32"/>
    <s v="US"/>
    <s v="USD"/>
    <n v="1368853200"/>
    <n v="1368939600"/>
    <b v="0"/>
    <b v="0"/>
    <s v="music/indie rock"/>
    <x v="960"/>
    <n v="93.46875"/>
    <x v="1"/>
    <x v="7"/>
    <x v="170"/>
    <x v="860"/>
  </r>
  <r>
    <n v="975"/>
    <x v="951"/>
    <s v="Right-sized maximized migration"/>
    <n v="5400"/>
    <n v="8366"/>
    <x v="1"/>
    <n v="135"/>
    <s v="US"/>
    <s v="USD"/>
    <n v="1448776800"/>
    <n v="1452146400"/>
    <b v="0"/>
    <b v="1"/>
    <s v="theater/plays"/>
    <x v="961"/>
    <n v="61.970370370370368"/>
    <x v="3"/>
    <x v="3"/>
    <x v="861"/>
    <x v="264"/>
  </r>
  <r>
    <n v="976"/>
    <x v="952"/>
    <s v="Self-enabling value-added artificial intelligence"/>
    <n v="4000"/>
    <n v="12886"/>
    <x v="1"/>
    <n v="140"/>
    <s v="US"/>
    <s v="USD"/>
    <n v="1296194400"/>
    <n v="1296712800"/>
    <b v="0"/>
    <b v="1"/>
    <s v="theater/plays"/>
    <x v="962"/>
    <n v="92.042857142857144"/>
    <x v="3"/>
    <x v="3"/>
    <x v="862"/>
    <x v="65"/>
  </r>
  <r>
    <n v="977"/>
    <x v="597"/>
    <s v="Vision-oriented interactive solution"/>
    <n v="7000"/>
    <n v="5177"/>
    <x v="0"/>
    <n v="67"/>
    <s v="US"/>
    <s v="USD"/>
    <n v="1517983200"/>
    <n v="1520748000"/>
    <b v="0"/>
    <b v="0"/>
    <s v="food/food trucks"/>
    <x v="963"/>
    <n v="77.268656716417908"/>
    <x v="0"/>
    <x v="0"/>
    <x v="863"/>
    <x v="861"/>
  </r>
  <r>
    <n v="978"/>
    <x v="953"/>
    <s v="Fundamental user-facing productivity"/>
    <n v="1000"/>
    <n v="8641"/>
    <x v="1"/>
    <n v="92"/>
    <s v="US"/>
    <s v="USD"/>
    <n v="1478930400"/>
    <n v="1480831200"/>
    <b v="0"/>
    <b v="0"/>
    <s v="games/video games"/>
    <x v="964"/>
    <n v="93.923913043478265"/>
    <x v="6"/>
    <x v="11"/>
    <x v="864"/>
    <x v="862"/>
  </r>
  <r>
    <n v="979"/>
    <x v="954"/>
    <s v="Innovative well-modulated capability"/>
    <n v="60200"/>
    <n v="86244"/>
    <x v="1"/>
    <n v="1015"/>
    <s v="GB"/>
    <s v="GBP"/>
    <n v="1426395600"/>
    <n v="1426914000"/>
    <b v="0"/>
    <b v="0"/>
    <s v="theater/plays"/>
    <x v="965"/>
    <n v="84.969458128078813"/>
    <x v="3"/>
    <x v="3"/>
    <x v="527"/>
    <x v="454"/>
  </r>
  <r>
    <n v="980"/>
    <x v="955"/>
    <s v="Universal fault-tolerant orchestration"/>
    <n v="195200"/>
    <n v="78630"/>
    <x v="0"/>
    <n v="742"/>
    <s v="US"/>
    <s v="USD"/>
    <n v="1446181200"/>
    <n v="1446616800"/>
    <b v="1"/>
    <b v="0"/>
    <s v="publishing/nonfiction"/>
    <x v="966"/>
    <n v="105.97035040431267"/>
    <x v="5"/>
    <x v="9"/>
    <x v="865"/>
    <x v="863"/>
  </r>
  <r>
    <n v="981"/>
    <x v="956"/>
    <s v="Grass-roots executive synergy"/>
    <n v="6700"/>
    <n v="11941"/>
    <x v="1"/>
    <n v="323"/>
    <s v="US"/>
    <s v="USD"/>
    <n v="1514181600"/>
    <n v="1517032800"/>
    <b v="0"/>
    <b v="0"/>
    <s v="technology/web"/>
    <x v="967"/>
    <n v="36.969040247678016"/>
    <x v="2"/>
    <x v="2"/>
    <x v="866"/>
    <x v="864"/>
  </r>
  <r>
    <n v="982"/>
    <x v="957"/>
    <s v="Multi-layered optimal application"/>
    <n v="7200"/>
    <n v="6115"/>
    <x v="0"/>
    <n v="75"/>
    <s v="US"/>
    <s v="USD"/>
    <n v="1311051600"/>
    <n v="1311224400"/>
    <b v="0"/>
    <b v="1"/>
    <s v="film &amp; video/documentary"/>
    <x v="968"/>
    <n v="81.533333333333331"/>
    <x v="4"/>
    <x v="4"/>
    <x v="867"/>
    <x v="865"/>
  </r>
  <r>
    <n v="983"/>
    <x v="958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x v="969"/>
    <n v="80.999140154772135"/>
    <x v="4"/>
    <x v="4"/>
    <x v="868"/>
    <x v="866"/>
  </r>
  <r>
    <n v="984"/>
    <x v="959"/>
    <s v="Exclusive system-worthy Graphic Interface"/>
    <n v="6500"/>
    <n v="9910"/>
    <x v="1"/>
    <n v="381"/>
    <s v="US"/>
    <s v="USD"/>
    <n v="1567918800"/>
    <n v="1570165200"/>
    <b v="0"/>
    <b v="0"/>
    <s v="theater/plays"/>
    <x v="970"/>
    <n v="26.010498687664043"/>
    <x v="3"/>
    <x v="3"/>
    <x v="105"/>
    <x v="867"/>
  </r>
  <r>
    <n v="985"/>
    <x v="960"/>
    <s v="Enhanced optimal ability"/>
    <n v="170600"/>
    <n v="114523"/>
    <x v="0"/>
    <n v="4405"/>
    <s v="US"/>
    <s v="USD"/>
    <n v="1386309600"/>
    <n v="1388556000"/>
    <b v="0"/>
    <b v="1"/>
    <s v="music/rock"/>
    <x v="971"/>
    <n v="25.998410896708286"/>
    <x v="1"/>
    <x v="1"/>
    <x v="481"/>
    <x v="868"/>
  </r>
  <r>
    <n v="986"/>
    <x v="961"/>
    <s v="Optional zero administration neural-net"/>
    <n v="7800"/>
    <n v="3144"/>
    <x v="0"/>
    <n v="92"/>
    <s v="US"/>
    <s v="USD"/>
    <n v="1301979600"/>
    <n v="1303189200"/>
    <b v="0"/>
    <b v="0"/>
    <s v="music/rock"/>
    <x v="972"/>
    <n v="34.173913043478258"/>
    <x v="1"/>
    <x v="1"/>
    <x v="253"/>
    <x v="296"/>
  </r>
  <r>
    <n v="987"/>
    <x v="962"/>
    <s v="Ameliorated foreground focus group"/>
    <n v="6200"/>
    <n v="13441"/>
    <x v="1"/>
    <n v="480"/>
    <s v="US"/>
    <s v="USD"/>
    <n v="1493269200"/>
    <n v="1494478800"/>
    <b v="0"/>
    <b v="0"/>
    <s v="film &amp; video/documentary"/>
    <x v="973"/>
    <n v="28.002083333333335"/>
    <x v="4"/>
    <x v="4"/>
    <x v="869"/>
    <x v="869"/>
  </r>
  <r>
    <n v="988"/>
    <x v="963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x v="974"/>
    <n v="76.546875"/>
    <x v="5"/>
    <x v="15"/>
    <x v="864"/>
    <x v="274"/>
  </r>
  <r>
    <n v="989"/>
    <x v="964"/>
    <s v="Versatile dedicated migration"/>
    <n v="2400"/>
    <n v="11990"/>
    <x v="1"/>
    <n v="226"/>
    <s v="US"/>
    <s v="USD"/>
    <n v="1555390800"/>
    <n v="1555822800"/>
    <b v="0"/>
    <b v="0"/>
    <s v="publishing/translations"/>
    <x v="975"/>
    <n v="53.053097345132741"/>
    <x v="5"/>
    <x v="18"/>
    <x v="843"/>
    <x v="354"/>
  </r>
  <r>
    <n v="990"/>
    <x v="965"/>
    <s v="Devolved foreground customer loyalty"/>
    <n v="7800"/>
    <n v="6839"/>
    <x v="0"/>
    <n v="64"/>
    <s v="US"/>
    <s v="USD"/>
    <n v="1456984800"/>
    <n v="1458882000"/>
    <b v="0"/>
    <b v="1"/>
    <s v="film &amp; video/drama"/>
    <x v="976"/>
    <n v="106.859375"/>
    <x v="4"/>
    <x v="6"/>
    <x v="289"/>
    <x v="870"/>
  </r>
  <r>
    <n v="991"/>
    <x v="509"/>
    <s v="Reduced reciprocal focus group"/>
    <n v="9800"/>
    <n v="11091"/>
    <x v="1"/>
    <n v="241"/>
    <s v="US"/>
    <s v="USD"/>
    <n v="1411621200"/>
    <n v="1411966800"/>
    <b v="0"/>
    <b v="1"/>
    <s v="music/rock"/>
    <x v="977"/>
    <n v="46.020746887966808"/>
    <x v="1"/>
    <x v="1"/>
    <x v="870"/>
    <x v="871"/>
  </r>
  <r>
    <n v="992"/>
    <x v="966"/>
    <s v="Networked global migration"/>
    <n v="3100"/>
    <n v="13223"/>
    <x v="1"/>
    <n v="132"/>
    <s v="US"/>
    <s v="USD"/>
    <n v="1525669200"/>
    <n v="1526878800"/>
    <b v="0"/>
    <b v="1"/>
    <s v="film &amp; video/drama"/>
    <x v="978"/>
    <n v="100.17424242424242"/>
    <x v="4"/>
    <x v="6"/>
    <x v="871"/>
    <x v="98"/>
  </r>
  <r>
    <n v="993"/>
    <x v="967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x v="979"/>
    <n v="101.44"/>
    <x v="7"/>
    <x v="14"/>
    <x v="872"/>
    <x v="872"/>
  </r>
  <r>
    <n v="994"/>
    <x v="968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x v="980"/>
    <n v="87.972684085510693"/>
    <x v="5"/>
    <x v="18"/>
    <x v="873"/>
    <x v="873"/>
  </r>
  <r>
    <n v="995"/>
    <x v="969"/>
    <s v="Vision-oriented scalable definition"/>
    <n v="97300"/>
    <n v="153216"/>
    <x v="1"/>
    <n v="2043"/>
    <s v="US"/>
    <s v="USD"/>
    <n v="1541307600"/>
    <n v="1543816800"/>
    <b v="0"/>
    <b v="1"/>
    <s v="food/food trucks"/>
    <x v="981"/>
    <n v="74.995594713656388"/>
    <x v="0"/>
    <x v="0"/>
    <x v="874"/>
    <x v="526"/>
  </r>
  <r>
    <n v="996"/>
    <x v="970"/>
    <s v="Future-proofed upward-trending migration"/>
    <n v="6600"/>
    <n v="4814"/>
    <x v="0"/>
    <n v="112"/>
    <s v="US"/>
    <s v="USD"/>
    <n v="1357106400"/>
    <n v="1359698400"/>
    <b v="0"/>
    <b v="0"/>
    <s v="theater/plays"/>
    <x v="982"/>
    <n v="42.982142857142854"/>
    <x v="3"/>
    <x v="3"/>
    <x v="875"/>
    <x v="874"/>
  </r>
  <r>
    <n v="997"/>
    <x v="971"/>
    <s v="Right-sized full-range throughput"/>
    <n v="7600"/>
    <n v="4603"/>
    <x v="3"/>
    <n v="139"/>
    <s v="IT"/>
    <s v="EUR"/>
    <n v="1390197600"/>
    <n v="1390629600"/>
    <b v="0"/>
    <b v="0"/>
    <s v="theater/plays"/>
    <x v="983"/>
    <n v="33.115107913669064"/>
    <x v="3"/>
    <x v="3"/>
    <x v="876"/>
    <x v="875"/>
  </r>
  <r>
    <n v="998"/>
    <x v="972"/>
    <s v="Polarized composite customer loyalty"/>
    <n v="66600"/>
    <n v="37823"/>
    <x v="0"/>
    <n v="374"/>
    <s v="US"/>
    <s v="USD"/>
    <n v="1265868000"/>
    <n v="1267077600"/>
    <b v="0"/>
    <b v="1"/>
    <s v="music/indie rock"/>
    <x v="984"/>
    <n v="101.13101604278074"/>
    <x v="1"/>
    <x v="7"/>
    <x v="877"/>
    <x v="876"/>
  </r>
  <r>
    <n v="999"/>
    <x v="973"/>
    <s v="Expanded eco-centric policy"/>
    <n v="111100"/>
    <n v="62819"/>
    <x v="3"/>
    <n v="1122"/>
    <s v="US"/>
    <s v="USD"/>
    <n v="1467176400"/>
    <n v="1467781200"/>
    <b v="0"/>
    <b v="0"/>
    <s v="food/food trucks"/>
    <x v="985"/>
    <n v="55.98841354723708"/>
    <x v="0"/>
    <x v="0"/>
    <x v="878"/>
    <x v="877"/>
  </r>
  <r>
    <m/>
    <x v="974"/>
    <m/>
    <m/>
    <m/>
    <x v="4"/>
    <m/>
    <m/>
    <m/>
    <m/>
    <m/>
    <m/>
    <m/>
    <m/>
    <x v="986"/>
    <m/>
    <x v="9"/>
    <x v="24"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67936-E543-4793-A9A3-10EFD89215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8BE48-0DC1-4714-A665-FCB338BE2B4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63ED0-C8F5-4198-A460-195F58590EF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8" sqref="G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125" style="5" customWidth="1"/>
    <col min="16" max="16" width="18" style="7" customWidth="1"/>
    <col min="17" max="17" width="16.875" customWidth="1"/>
    <col min="18" max="18" width="16.375" bestFit="1" customWidth="1"/>
    <col min="19" max="19" width="22" bestFit="1" customWidth="1"/>
    <col min="20" max="20" width="21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2073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 t="e">
        <f>E2/G2</f>
        <v>#DIV/0!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7">
        <f t="shared" ref="P3:P66" si="1">E3/G3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7">
        <f t="shared" si="1"/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7">
        <f t="shared" si="1"/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7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7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7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7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7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7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7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7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7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7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7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7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7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7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7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7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7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7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7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7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7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7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7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7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7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7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7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7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7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7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7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7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7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7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7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7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7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7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7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7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7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7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7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7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7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7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7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7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7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7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7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7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7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7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7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7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7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7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7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7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7">
        <f t="shared" si="1"/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7">
        <f t="shared" ref="P67:P130" si="5">E67/G67</f>
        <v>61.038135593220339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7">
        <f t="shared" si="5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7">
        <f t="shared" si="5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7">
        <f t="shared" si="5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7">
        <f t="shared" si="5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7">
        <f t="shared" si="5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7">
        <f t="shared" si="5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7">
        <f t="shared" si="5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7">
        <f t="shared" si="5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7">
        <f t="shared" si="5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7">
        <f t="shared" si="5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7">
        <f t="shared" si="5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7">
        <f t="shared" si="5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7">
        <f t="shared" si="5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7">
        <f t="shared" si="5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7">
        <f t="shared" si="5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7">
        <f t="shared" si="5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7">
        <f t="shared" si="5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7">
        <f t="shared" si="5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7">
        <f t="shared" si="5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7">
        <f t="shared" si="5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7">
        <f t="shared" si="5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7">
        <f t="shared" si="5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7">
        <f t="shared" si="5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7">
        <f t="shared" si="5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7">
        <f t="shared" si="5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7">
        <f t="shared" si="5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7">
        <f t="shared" si="5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7">
        <f t="shared" si="5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7">
        <f t="shared" si="5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7">
        <f t="shared" si="5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7">
        <f t="shared" si="5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7">
        <f t="shared" si="5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7">
        <f t="shared" si="5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7">
        <f t="shared" si="5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7">
        <f t="shared" si="5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7">
        <f t="shared" si="5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7">
        <f t="shared" si="5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7">
        <f t="shared" si="5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7">
        <f t="shared" si="5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7">
        <f t="shared" si="5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7">
        <f t="shared" si="5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7">
        <f t="shared" si="5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7">
        <f t="shared" si="5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7">
        <f t="shared" si="5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7">
        <f t="shared" si="5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7">
        <f t="shared" si="5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7">
        <f t="shared" si="5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7">
        <f t="shared" si="5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7">
        <f t="shared" si="5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7">
        <f t="shared" si="5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7">
        <f t="shared" si="5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7">
        <f t="shared" si="5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7">
        <f t="shared" si="5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7">
        <f t="shared" si="5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7">
        <f t="shared" si="5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7">
        <f t="shared" si="5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7">
        <f t="shared" si="5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7">
        <f t="shared" si="5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7">
        <f t="shared" si="5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7">
        <f t="shared" si="5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7">
        <f t="shared" si="5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7">
        <f t="shared" si="5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7">
        <f t="shared" si="5"/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7">
        <f t="shared" ref="P131:P194" si="9">E131/G131</f>
        <v>86.472727272727269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7">
        <f t="shared" si="9"/>
        <v>28.001876172607879</v>
      </c>
      <c r="Q132" t="s">
        <v>2041</v>
      </c>
      <c r="R132" t="s">
        <v>2044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7">
        <f t="shared" si="9"/>
        <v>67.996725337699544</v>
      </c>
      <c r="Q133" t="s">
        <v>2037</v>
      </c>
      <c r="R133" t="s">
        <v>2038</v>
      </c>
      <c r="S133" s="10">
        <f t="shared" si="10"/>
        <v>41607.25</v>
      </c>
      <c r="T133" s="10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7">
        <f t="shared" si="9"/>
        <v>43.078651685393261</v>
      </c>
      <c r="Q134" t="s">
        <v>2039</v>
      </c>
      <c r="R134" t="s">
        <v>2040</v>
      </c>
      <c r="S134" s="10">
        <f t="shared" si="10"/>
        <v>43112.25</v>
      </c>
      <c r="T134" s="10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7">
        <f t="shared" si="9"/>
        <v>87.95597484276729</v>
      </c>
      <c r="Q135" t="s">
        <v>2035</v>
      </c>
      <c r="R135" t="s">
        <v>2062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7">
        <f t="shared" si="9"/>
        <v>94.987234042553197</v>
      </c>
      <c r="Q136" t="s">
        <v>2041</v>
      </c>
      <c r="R136" t="s">
        <v>2042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7">
        <f t="shared" si="9"/>
        <v>46.905982905982903</v>
      </c>
      <c r="Q137" t="s">
        <v>2039</v>
      </c>
      <c r="R137" t="s">
        <v>2040</v>
      </c>
      <c r="S137" s="10">
        <f t="shared" si="10"/>
        <v>41340.25</v>
      </c>
      <c r="T137" s="10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7">
        <f t="shared" si="9"/>
        <v>46.913793103448278</v>
      </c>
      <c r="Q138" t="s">
        <v>2041</v>
      </c>
      <c r="R138" t="s">
        <v>2044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7">
        <f t="shared" si="9"/>
        <v>94.24</v>
      </c>
      <c r="Q139" t="s">
        <v>2047</v>
      </c>
      <c r="R139" t="s">
        <v>2048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7">
        <f t="shared" si="9"/>
        <v>80.139130434782615</v>
      </c>
      <c r="Q140" t="s">
        <v>2050</v>
      </c>
      <c r="R140" t="s">
        <v>2061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7">
        <f t="shared" si="9"/>
        <v>59.036809815950917</v>
      </c>
      <c r="Q141" t="s">
        <v>2037</v>
      </c>
      <c r="R141" t="s">
        <v>2046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7">
        <f t="shared" si="9"/>
        <v>65.989247311827953</v>
      </c>
      <c r="Q142" t="s">
        <v>2041</v>
      </c>
      <c r="R142" t="s">
        <v>2042</v>
      </c>
      <c r="S142" s="10">
        <f t="shared" si="10"/>
        <v>43156.25</v>
      </c>
      <c r="T142" s="10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7">
        <f t="shared" si="9"/>
        <v>60.992530345471522</v>
      </c>
      <c r="Q143" t="s">
        <v>2037</v>
      </c>
      <c r="R143" t="s">
        <v>2038</v>
      </c>
      <c r="S143" s="10">
        <f t="shared" si="10"/>
        <v>42167.208333333328</v>
      </c>
      <c r="T143" s="10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7">
        <f t="shared" si="9"/>
        <v>98.307692307692307</v>
      </c>
      <c r="Q144" t="s">
        <v>2037</v>
      </c>
      <c r="R144" t="s">
        <v>2038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7">
        <f t="shared" si="9"/>
        <v>104.6</v>
      </c>
      <c r="Q145" t="s">
        <v>2035</v>
      </c>
      <c r="R145" t="s">
        <v>2045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7">
        <f t="shared" si="9"/>
        <v>86.066666666666663</v>
      </c>
      <c r="Q146" t="s">
        <v>2039</v>
      </c>
      <c r="R146" t="s">
        <v>2040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7">
        <f t="shared" si="9"/>
        <v>76.989583333333329</v>
      </c>
      <c r="Q147" t="s">
        <v>2037</v>
      </c>
      <c r="R147" t="s">
        <v>2046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7">
        <f t="shared" si="9"/>
        <v>29.764705882352942</v>
      </c>
      <c r="Q148" t="s">
        <v>2039</v>
      </c>
      <c r="R148" t="s">
        <v>2040</v>
      </c>
      <c r="S148" s="10">
        <f t="shared" si="10"/>
        <v>40855.25</v>
      </c>
      <c r="T148" s="10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7">
        <f t="shared" si="9"/>
        <v>46.91959798994975</v>
      </c>
      <c r="Q149" t="s">
        <v>2039</v>
      </c>
      <c r="R149" t="s">
        <v>2040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7">
        <f t="shared" si="9"/>
        <v>105.18691588785046</v>
      </c>
      <c r="Q150" t="s">
        <v>2037</v>
      </c>
      <c r="R150" t="s">
        <v>2046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7">
        <f t="shared" si="9"/>
        <v>69.907692307692301</v>
      </c>
      <c r="Q151" t="s">
        <v>2035</v>
      </c>
      <c r="R151" t="s">
        <v>2045</v>
      </c>
      <c r="S151" s="10">
        <f t="shared" si="10"/>
        <v>41275.25</v>
      </c>
      <c r="T151" s="10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7">
        <f t="shared" si="9"/>
        <v>1</v>
      </c>
      <c r="Q152" t="s">
        <v>2035</v>
      </c>
      <c r="R152" t="s">
        <v>2036</v>
      </c>
      <c r="S152" s="10">
        <f t="shared" si="10"/>
        <v>43450.25</v>
      </c>
      <c r="T152" s="10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7">
        <f t="shared" si="9"/>
        <v>60.011588275391958</v>
      </c>
      <c r="Q153" t="s">
        <v>2035</v>
      </c>
      <c r="R153" t="s">
        <v>2043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7">
        <f t="shared" si="9"/>
        <v>52.006220379146917</v>
      </c>
      <c r="Q154" t="s">
        <v>2035</v>
      </c>
      <c r="R154" t="s">
        <v>2045</v>
      </c>
      <c r="S154" s="10">
        <f t="shared" si="10"/>
        <v>42783.25</v>
      </c>
      <c r="T154" s="10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7">
        <f t="shared" si="9"/>
        <v>31.000176025347649</v>
      </c>
      <c r="Q155" t="s">
        <v>2039</v>
      </c>
      <c r="R155" t="s">
        <v>2040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7">
        <f t="shared" si="9"/>
        <v>95.042492917847028</v>
      </c>
      <c r="Q156" t="s">
        <v>2035</v>
      </c>
      <c r="R156" t="s">
        <v>2045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7">
        <f t="shared" si="9"/>
        <v>75.968174204355108</v>
      </c>
      <c r="Q157" t="s">
        <v>2039</v>
      </c>
      <c r="R157" t="s">
        <v>2040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7">
        <f t="shared" si="9"/>
        <v>71.013192612137203</v>
      </c>
      <c r="Q158" t="s">
        <v>2035</v>
      </c>
      <c r="R158" t="s">
        <v>2036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7">
        <f t="shared" si="9"/>
        <v>73.733333333333334</v>
      </c>
      <c r="Q159" t="s">
        <v>2054</v>
      </c>
      <c r="R159" t="s">
        <v>2055</v>
      </c>
      <c r="S159" s="10">
        <f t="shared" si="10"/>
        <v>41638.25</v>
      </c>
      <c r="T159" s="10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7">
        <f t="shared" si="9"/>
        <v>113.17073170731707</v>
      </c>
      <c r="Q160" t="s">
        <v>2035</v>
      </c>
      <c r="R160" t="s">
        <v>2036</v>
      </c>
      <c r="S160" s="10">
        <f t="shared" si="10"/>
        <v>42346.25</v>
      </c>
      <c r="T160" s="10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7">
        <f t="shared" si="9"/>
        <v>105.00933552992861</v>
      </c>
      <c r="Q161" t="s">
        <v>2039</v>
      </c>
      <c r="R161" t="s">
        <v>2040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7">
        <f t="shared" si="9"/>
        <v>79.176829268292678</v>
      </c>
      <c r="Q162" t="s">
        <v>2037</v>
      </c>
      <c r="R162" t="s">
        <v>2046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7">
        <f t="shared" si="9"/>
        <v>57.333333333333336</v>
      </c>
      <c r="Q163" t="s">
        <v>2037</v>
      </c>
      <c r="R163" t="s">
        <v>2038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7">
        <f t="shared" si="9"/>
        <v>58.178343949044589</v>
      </c>
      <c r="Q164" t="s">
        <v>2035</v>
      </c>
      <c r="R164" t="s">
        <v>2036</v>
      </c>
      <c r="S164" s="10">
        <f t="shared" si="10"/>
        <v>43442.25</v>
      </c>
      <c r="T164" s="10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7">
        <f t="shared" si="9"/>
        <v>36.032520325203251</v>
      </c>
      <c r="Q165" t="s">
        <v>2054</v>
      </c>
      <c r="R165" t="s">
        <v>2055</v>
      </c>
      <c r="S165" s="10">
        <f t="shared" si="10"/>
        <v>43028.208333333328</v>
      </c>
      <c r="T165" s="10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7">
        <f t="shared" si="9"/>
        <v>107.99068767908309</v>
      </c>
      <c r="Q166" t="s">
        <v>2039</v>
      </c>
      <c r="R166" t="s">
        <v>2040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7">
        <f t="shared" si="9"/>
        <v>44.005985634477256</v>
      </c>
      <c r="Q167" t="s">
        <v>2037</v>
      </c>
      <c r="R167" t="s">
        <v>2038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7">
        <f t="shared" si="9"/>
        <v>55.077868852459019</v>
      </c>
      <c r="Q168" t="s">
        <v>2054</v>
      </c>
      <c r="R168" t="s">
        <v>2055</v>
      </c>
      <c r="S168" s="10">
        <f t="shared" si="10"/>
        <v>40534.25</v>
      </c>
      <c r="T168" s="10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7">
        <f t="shared" si="9"/>
        <v>74</v>
      </c>
      <c r="Q169" t="s">
        <v>2039</v>
      </c>
      <c r="R169" t="s">
        <v>2040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7">
        <f t="shared" si="9"/>
        <v>41.996858638743454</v>
      </c>
      <c r="Q170" t="s">
        <v>2035</v>
      </c>
      <c r="R170" t="s">
        <v>2045</v>
      </c>
      <c r="S170" s="10">
        <f t="shared" si="10"/>
        <v>43518.25</v>
      </c>
      <c r="T170" s="10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7">
        <f t="shared" si="9"/>
        <v>77.988161010260455</v>
      </c>
      <c r="Q171" t="s">
        <v>2041</v>
      </c>
      <c r="R171" t="s">
        <v>2052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7">
        <f t="shared" si="9"/>
        <v>82.507462686567166</v>
      </c>
      <c r="Q172" t="s">
        <v>2035</v>
      </c>
      <c r="R172" t="s">
        <v>2045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7">
        <f t="shared" si="9"/>
        <v>104.2</v>
      </c>
      <c r="Q173" t="s">
        <v>2047</v>
      </c>
      <c r="R173" t="s">
        <v>2059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7">
        <f t="shared" si="9"/>
        <v>25.5</v>
      </c>
      <c r="Q174" t="s">
        <v>2041</v>
      </c>
      <c r="R174" t="s">
        <v>2042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7">
        <f t="shared" si="9"/>
        <v>100.98334401024984</v>
      </c>
      <c r="Q175" t="s">
        <v>2039</v>
      </c>
      <c r="R175" t="s">
        <v>2040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7">
        <f t="shared" si="9"/>
        <v>111.83333333333333</v>
      </c>
      <c r="Q176" t="s">
        <v>2037</v>
      </c>
      <c r="R176" t="s">
        <v>2046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7">
        <f t="shared" si="9"/>
        <v>41.999115044247787</v>
      </c>
      <c r="Q177" t="s">
        <v>2039</v>
      </c>
      <c r="R177" t="s">
        <v>2040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7">
        <f t="shared" si="9"/>
        <v>110.05115089514067</v>
      </c>
      <c r="Q178" t="s">
        <v>2039</v>
      </c>
      <c r="R178" t="s">
        <v>2040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7">
        <f t="shared" si="9"/>
        <v>58.997079225994888</v>
      </c>
      <c r="Q179" t="s">
        <v>2039</v>
      </c>
      <c r="R179" t="s">
        <v>2040</v>
      </c>
      <c r="S179" s="10">
        <f t="shared" si="10"/>
        <v>40497.25</v>
      </c>
      <c r="T179" s="10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7">
        <f t="shared" si="9"/>
        <v>32.985714285714288</v>
      </c>
      <c r="Q180" t="s">
        <v>2033</v>
      </c>
      <c r="R180" t="s">
        <v>2034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7">
        <f t="shared" si="9"/>
        <v>45.005654509471306</v>
      </c>
      <c r="Q181" t="s">
        <v>2039</v>
      </c>
      <c r="R181" t="s">
        <v>2040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7">
        <f t="shared" si="9"/>
        <v>81.98196487897485</v>
      </c>
      <c r="Q182" t="s">
        <v>2037</v>
      </c>
      <c r="R182" t="s">
        <v>2046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7">
        <f t="shared" si="9"/>
        <v>39.080882352941174</v>
      </c>
      <c r="Q183" t="s">
        <v>2037</v>
      </c>
      <c r="R183" t="s">
        <v>2038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7">
        <f t="shared" si="9"/>
        <v>58.996383363471971</v>
      </c>
      <c r="Q184" t="s">
        <v>2039</v>
      </c>
      <c r="R184" t="s">
        <v>2040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7">
        <f t="shared" si="9"/>
        <v>40.988372093023258</v>
      </c>
      <c r="Q185" t="s">
        <v>2035</v>
      </c>
      <c r="R185" t="s">
        <v>2036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7">
        <f t="shared" si="9"/>
        <v>31.029411764705884</v>
      </c>
      <c r="Q186" t="s">
        <v>2039</v>
      </c>
      <c r="R186" t="s">
        <v>2040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7">
        <f t="shared" si="9"/>
        <v>37.789473684210527</v>
      </c>
      <c r="Q187" t="s">
        <v>2041</v>
      </c>
      <c r="R187" t="s">
        <v>2060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7">
        <f t="shared" si="9"/>
        <v>32.006772009029348</v>
      </c>
      <c r="Q188" t="s">
        <v>2039</v>
      </c>
      <c r="R188" t="s">
        <v>2040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7">
        <f t="shared" si="9"/>
        <v>95.966712898751737</v>
      </c>
      <c r="Q189" t="s">
        <v>2041</v>
      </c>
      <c r="R189" t="s">
        <v>2052</v>
      </c>
      <c r="S189" s="10">
        <f t="shared" si="10"/>
        <v>41328.25</v>
      </c>
      <c r="T189" s="10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7">
        <f t="shared" si="9"/>
        <v>75</v>
      </c>
      <c r="Q190" t="s">
        <v>2039</v>
      </c>
      <c r="R190" t="s">
        <v>2040</v>
      </c>
      <c r="S190" s="10">
        <f t="shared" si="10"/>
        <v>41975.25</v>
      </c>
      <c r="T190" s="10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7">
        <f t="shared" si="9"/>
        <v>102.0498866213152</v>
      </c>
      <c r="Q191" t="s">
        <v>2039</v>
      </c>
      <c r="R191" t="s">
        <v>2040</v>
      </c>
      <c r="S191" s="10">
        <f t="shared" si="10"/>
        <v>42433.25</v>
      </c>
      <c r="T191" s="10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7">
        <f t="shared" si="9"/>
        <v>105.75</v>
      </c>
      <c r="Q192" t="s">
        <v>2039</v>
      </c>
      <c r="R192" t="s">
        <v>2040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7">
        <f t="shared" si="9"/>
        <v>37.069767441860463</v>
      </c>
      <c r="Q193" t="s">
        <v>2039</v>
      </c>
      <c r="R193" t="s">
        <v>2040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7">
        <f t="shared" si="9"/>
        <v>35.049382716049379</v>
      </c>
      <c r="Q194" t="s">
        <v>2035</v>
      </c>
      <c r="R194" t="s">
        <v>2036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7">
        <f t="shared" ref="P195:P258" si="13">E195/G195</f>
        <v>46.338461538461537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7">
        <f t="shared" si="13"/>
        <v>69.174603174603178</v>
      </c>
      <c r="Q196" t="s">
        <v>2035</v>
      </c>
      <c r="R196" t="s">
        <v>2057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7">
        <f t="shared" si="13"/>
        <v>109.07824427480917</v>
      </c>
      <c r="Q197" t="s">
        <v>2035</v>
      </c>
      <c r="R197" t="s">
        <v>2043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7">
        <f t="shared" si="13"/>
        <v>51.78</v>
      </c>
      <c r="Q198" t="s">
        <v>2037</v>
      </c>
      <c r="R198" t="s">
        <v>2046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7">
        <f t="shared" si="13"/>
        <v>82.010055304172951</v>
      </c>
      <c r="Q199" t="s">
        <v>2041</v>
      </c>
      <c r="R199" t="s">
        <v>2044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7">
        <f t="shared" si="13"/>
        <v>35.958333333333336</v>
      </c>
      <c r="Q200" t="s">
        <v>2035</v>
      </c>
      <c r="R200" t="s">
        <v>2043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7">
        <f t="shared" si="13"/>
        <v>74.461538461538467</v>
      </c>
      <c r="Q201" t="s">
        <v>2035</v>
      </c>
      <c r="R201" t="s">
        <v>2036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7">
        <f t="shared" si="13"/>
        <v>2</v>
      </c>
      <c r="Q202" t="s">
        <v>2039</v>
      </c>
      <c r="R202" t="s">
        <v>2040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7">
        <f t="shared" si="13"/>
        <v>91.114649681528661</v>
      </c>
      <c r="Q203" t="s">
        <v>2037</v>
      </c>
      <c r="R203" t="s">
        <v>2038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7">
        <f t="shared" si="13"/>
        <v>79.792682926829272</v>
      </c>
      <c r="Q204" t="s">
        <v>2033</v>
      </c>
      <c r="R204" t="s">
        <v>2034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7">
        <f t="shared" si="13"/>
        <v>42.999777678968428</v>
      </c>
      <c r="Q205" t="s">
        <v>2039</v>
      </c>
      <c r="R205" t="s">
        <v>2040</v>
      </c>
      <c r="S205" s="10">
        <f t="shared" si="14"/>
        <v>42752.25</v>
      </c>
      <c r="T205" s="10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7">
        <f t="shared" si="13"/>
        <v>63.225000000000001</v>
      </c>
      <c r="Q206" t="s">
        <v>2035</v>
      </c>
      <c r="R206" t="s">
        <v>2058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7">
        <f t="shared" si="13"/>
        <v>70.174999999999997</v>
      </c>
      <c r="Q207" t="s">
        <v>2039</v>
      </c>
      <c r="R207" t="s">
        <v>2040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7">
        <f t="shared" si="13"/>
        <v>61.333333333333336</v>
      </c>
      <c r="Q208" t="s">
        <v>2047</v>
      </c>
      <c r="R208" t="s">
        <v>2053</v>
      </c>
      <c r="S208" s="10">
        <f t="shared" si="14"/>
        <v>40236.25</v>
      </c>
      <c r="T208" s="10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7">
        <f t="shared" si="13"/>
        <v>99</v>
      </c>
      <c r="Q209" t="s">
        <v>2035</v>
      </c>
      <c r="R209" t="s">
        <v>2036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7">
        <f t="shared" si="13"/>
        <v>96.984900146127615</v>
      </c>
      <c r="Q210" t="s">
        <v>2041</v>
      </c>
      <c r="R210" t="s">
        <v>2042</v>
      </c>
      <c r="S210" s="10">
        <f t="shared" si="14"/>
        <v>43048.25</v>
      </c>
      <c r="T210" s="10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7">
        <f t="shared" si="13"/>
        <v>51.004950495049506</v>
      </c>
      <c r="Q211" t="s">
        <v>2041</v>
      </c>
      <c r="R211" t="s">
        <v>2042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7">
        <f t="shared" si="13"/>
        <v>28.044247787610619</v>
      </c>
      <c r="Q212" t="s">
        <v>2041</v>
      </c>
      <c r="R212" t="s">
        <v>2063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7">
        <f t="shared" si="13"/>
        <v>60.984615384615381</v>
      </c>
      <c r="Q213" t="s">
        <v>2039</v>
      </c>
      <c r="R213" t="s">
        <v>2040</v>
      </c>
      <c r="S213" s="10">
        <f t="shared" si="14"/>
        <v>41513.208333333336</v>
      </c>
      <c r="T213" s="10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7">
        <f t="shared" si="13"/>
        <v>73.214285714285708</v>
      </c>
      <c r="Q214" t="s">
        <v>2039</v>
      </c>
      <c r="R214" t="s">
        <v>2040</v>
      </c>
      <c r="S214" s="10">
        <f t="shared" si="14"/>
        <v>43814.25</v>
      </c>
      <c r="T214" s="10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7">
        <f t="shared" si="13"/>
        <v>39.997435299603637</v>
      </c>
      <c r="Q215" t="s">
        <v>2035</v>
      </c>
      <c r="R215" t="s">
        <v>2045</v>
      </c>
      <c r="S215" s="10">
        <f t="shared" si="14"/>
        <v>40488.208333333336</v>
      </c>
      <c r="T215" s="10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7">
        <f t="shared" si="13"/>
        <v>86.812121212121212</v>
      </c>
      <c r="Q216" t="s">
        <v>2035</v>
      </c>
      <c r="R216" t="s">
        <v>2036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7">
        <f t="shared" si="13"/>
        <v>42.125874125874127</v>
      </c>
      <c r="Q217" t="s">
        <v>2039</v>
      </c>
      <c r="R217" t="s">
        <v>2040</v>
      </c>
      <c r="S217" s="10">
        <f t="shared" si="14"/>
        <v>43509.25</v>
      </c>
      <c r="T217" s="10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7">
        <f t="shared" si="13"/>
        <v>103.97851239669421</v>
      </c>
      <c r="Q218" t="s">
        <v>2039</v>
      </c>
      <c r="R218" t="s">
        <v>2040</v>
      </c>
      <c r="S218" s="10">
        <f t="shared" si="14"/>
        <v>40869.25</v>
      </c>
      <c r="T218" s="10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7">
        <f t="shared" si="13"/>
        <v>62.003211991434689</v>
      </c>
      <c r="Q219" t="s">
        <v>2041</v>
      </c>
      <c r="R219" t="s">
        <v>2063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7">
        <f t="shared" si="13"/>
        <v>31.005037783375315</v>
      </c>
      <c r="Q220" t="s">
        <v>2041</v>
      </c>
      <c r="R220" t="s">
        <v>2052</v>
      </c>
      <c r="S220" s="10">
        <f t="shared" si="14"/>
        <v>40858.25</v>
      </c>
      <c r="T220" s="10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7">
        <f t="shared" si="13"/>
        <v>89.991552956465242</v>
      </c>
      <c r="Q221" t="s">
        <v>2041</v>
      </c>
      <c r="R221" t="s">
        <v>2049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7">
        <f t="shared" si="13"/>
        <v>39.235294117647058</v>
      </c>
      <c r="Q222" t="s">
        <v>2039</v>
      </c>
      <c r="R222" t="s">
        <v>2040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7">
        <f t="shared" si="13"/>
        <v>54.993116108306566</v>
      </c>
      <c r="Q223" t="s">
        <v>2033</v>
      </c>
      <c r="R223" t="s">
        <v>2034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7">
        <f t="shared" si="13"/>
        <v>47.992753623188406</v>
      </c>
      <c r="Q224" t="s">
        <v>2054</v>
      </c>
      <c r="R224" t="s">
        <v>2055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7">
        <f t="shared" si="13"/>
        <v>87.966702470461868</v>
      </c>
      <c r="Q225" t="s">
        <v>2039</v>
      </c>
      <c r="R225" t="s">
        <v>2040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7">
        <f t="shared" si="13"/>
        <v>51.999165275459099</v>
      </c>
      <c r="Q226" t="s">
        <v>2041</v>
      </c>
      <c r="R226" t="s">
        <v>2063</v>
      </c>
      <c r="S226" s="10">
        <f t="shared" si="14"/>
        <v>41906.208333333336</v>
      </c>
      <c r="T226" s="10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7">
        <f t="shared" si="13"/>
        <v>29.999659863945578</v>
      </c>
      <c r="Q227" t="s">
        <v>2035</v>
      </c>
      <c r="R227" t="s">
        <v>2036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7">
        <f t="shared" si="13"/>
        <v>98.205357142857139</v>
      </c>
      <c r="Q228" t="s">
        <v>2054</v>
      </c>
      <c r="R228" t="s">
        <v>2055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7">
        <f t="shared" si="13"/>
        <v>108.96182396606575</v>
      </c>
      <c r="Q229" t="s">
        <v>2050</v>
      </c>
      <c r="R229" t="s">
        <v>2061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7">
        <f t="shared" si="13"/>
        <v>66.998379254457049</v>
      </c>
      <c r="Q230" t="s">
        <v>2041</v>
      </c>
      <c r="R230" t="s">
        <v>2049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7">
        <f t="shared" si="13"/>
        <v>64.99333594668758</v>
      </c>
      <c r="Q231" t="s">
        <v>2050</v>
      </c>
      <c r="R231" t="s">
        <v>2061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7">
        <f t="shared" si="13"/>
        <v>99.841584158415841</v>
      </c>
      <c r="Q232" t="s">
        <v>2050</v>
      </c>
      <c r="R232" t="s">
        <v>2051</v>
      </c>
      <c r="S232" s="10">
        <f t="shared" si="14"/>
        <v>43805.25</v>
      </c>
      <c r="T232" s="10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7">
        <f t="shared" si="13"/>
        <v>82.432835820895519</v>
      </c>
      <c r="Q233" t="s">
        <v>2039</v>
      </c>
      <c r="R233" t="s">
        <v>2040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7">
        <f t="shared" si="13"/>
        <v>63.293478260869563</v>
      </c>
      <c r="Q234" t="s">
        <v>2039</v>
      </c>
      <c r="R234" t="s">
        <v>2040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7">
        <f t="shared" si="13"/>
        <v>96.774193548387103</v>
      </c>
      <c r="Q235" t="s">
        <v>2041</v>
      </c>
      <c r="R235" t="s">
        <v>2049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7">
        <f t="shared" si="13"/>
        <v>54.906040268456373</v>
      </c>
      <c r="Q236" t="s">
        <v>2050</v>
      </c>
      <c r="R236" t="s">
        <v>2051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7">
        <f t="shared" si="13"/>
        <v>39.010869565217391</v>
      </c>
      <c r="Q237" t="s">
        <v>2041</v>
      </c>
      <c r="R237" t="s">
        <v>2049</v>
      </c>
      <c r="S237" s="10">
        <f t="shared" si="14"/>
        <v>42779.25</v>
      </c>
      <c r="T237" s="10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7">
        <f t="shared" si="13"/>
        <v>75.84210526315789</v>
      </c>
      <c r="Q238" t="s">
        <v>2035</v>
      </c>
      <c r="R238" t="s">
        <v>2036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7">
        <f t="shared" si="13"/>
        <v>45.051671732522799</v>
      </c>
      <c r="Q239" t="s">
        <v>2041</v>
      </c>
      <c r="R239" t="s">
        <v>2049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7">
        <f t="shared" si="13"/>
        <v>104.51546391752578</v>
      </c>
      <c r="Q240" t="s">
        <v>2039</v>
      </c>
      <c r="R240" t="s">
        <v>2040</v>
      </c>
      <c r="S240" s="10">
        <f t="shared" si="14"/>
        <v>43083.25</v>
      </c>
      <c r="T240" s="10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7">
        <f t="shared" si="13"/>
        <v>76.268292682926827</v>
      </c>
      <c r="Q241" t="s">
        <v>2037</v>
      </c>
      <c r="R241" t="s">
        <v>2046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7">
        <f t="shared" si="13"/>
        <v>69.015695067264573</v>
      </c>
      <c r="Q242" t="s">
        <v>2039</v>
      </c>
      <c r="R242" t="s">
        <v>2040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7">
        <f t="shared" si="13"/>
        <v>101.97684085510689</v>
      </c>
      <c r="Q243" t="s">
        <v>2047</v>
      </c>
      <c r="R243" t="s">
        <v>2048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7">
        <f t="shared" si="13"/>
        <v>42.915999999999997</v>
      </c>
      <c r="Q244" t="s">
        <v>2035</v>
      </c>
      <c r="R244" t="s">
        <v>2036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7">
        <f t="shared" si="13"/>
        <v>43.025210084033617</v>
      </c>
      <c r="Q245" t="s">
        <v>2039</v>
      </c>
      <c r="R245" t="s">
        <v>2040</v>
      </c>
      <c r="S245" s="10">
        <f t="shared" si="14"/>
        <v>43163.25</v>
      </c>
      <c r="T245" s="10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7">
        <f t="shared" si="13"/>
        <v>75.245283018867923</v>
      </c>
      <c r="Q246" t="s">
        <v>2039</v>
      </c>
      <c r="R246" t="s">
        <v>2040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7">
        <f t="shared" si="13"/>
        <v>69.023364485981304</v>
      </c>
      <c r="Q247" t="s">
        <v>2039</v>
      </c>
      <c r="R247" t="s">
        <v>2040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7">
        <f t="shared" si="13"/>
        <v>65.986486486486484</v>
      </c>
      <c r="Q248" t="s">
        <v>2037</v>
      </c>
      <c r="R248" t="s">
        <v>2038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7">
        <f t="shared" si="13"/>
        <v>98.013800424628457</v>
      </c>
      <c r="Q249" t="s">
        <v>2047</v>
      </c>
      <c r="R249" t="s">
        <v>2053</v>
      </c>
      <c r="S249" s="10">
        <f t="shared" si="14"/>
        <v>42726.25</v>
      </c>
      <c r="T249" s="10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7">
        <f t="shared" si="13"/>
        <v>60.105504587155963</v>
      </c>
      <c r="Q250" t="s">
        <v>2050</v>
      </c>
      <c r="R250" t="s">
        <v>2061</v>
      </c>
      <c r="S250" s="10">
        <f t="shared" si="14"/>
        <v>42004.25</v>
      </c>
      <c r="T250" s="10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7">
        <f t="shared" si="13"/>
        <v>26.000773395204948</v>
      </c>
      <c r="Q251" t="s">
        <v>2047</v>
      </c>
      <c r="R251" t="s">
        <v>2059</v>
      </c>
      <c r="S251" s="10">
        <f t="shared" si="14"/>
        <v>42006.25</v>
      </c>
      <c r="T251" s="10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7">
        <f t="shared" si="13"/>
        <v>3</v>
      </c>
      <c r="Q252" t="s">
        <v>2035</v>
      </c>
      <c r="R252" t="s">
        <v>2036</v>
      </c>
      <c r="S252" s="10">
        <f t="shared" si="14"/>
        <v>40203.25</v>
      </c>
      <c r="T252" s="10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7">
        <f t="shared" si="13"/>
        <v>38.019801980198018</v>
      </c>
      <c r="Q253" t="s">
        <v>2039</v>
      </c>
      <c r="R253" t="s">
        <v>2040</v>
      </c>
      <c r="S253" s="10">
        <f t="shared" si="14"/>
        <v>41252.25</v>
      </c>
      <c r="T253" s="10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7">
        <f t="shared" si="13"/>
        <v>106.15254237288136</v>
      </c>
      <c r="Q254" t="s">
        <v>2039</v>
      </c>
      <c r="R254" t="s">
        <v>2040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7">
        <f t="shared" si="13"/>
        <v>81.019475655430711</v>
      </c>
      <c r="Q255" t="s">
        <v>2041</v>
      </c>
      <c r="R255" t="s">
        <v>2044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7">
        <f t="shared" si="13"/>
        <v>96.647727272727266</v>
      </c>
      <c r="Q256" t="s">
        <v>2047</v>
      </c>
      <c r="R256" t="s">
        <v>2048</v>
      </c>
      <c r="S256" s="10">
        <f t="shared" si="14"/>
        <v>42787.25</v>
      </c>
      <c r="T256" s="10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7">
        <f t="shared" si="13"/>
        <v>57.003535651149086</v>
      </c>
      <c r="Q257" t="s">
        <v>2035</v>
      </c>
      <c r="R257" t="s">
        <v>2036</v>
      </c>
      <c r="S257" s="10">
        <f t="shared" si="14"/>
        <v>40590.25</v>
      </c>
      <c r="T257" s="10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7">
        <f t="shared" si="13"/>
        <v>63.93333333333333</v>
      </c>
      <c r="Q258" t="s">
        <v>2035</v>
      </c>
      <c r="R258" t="s">
        <v>2036</v>
      </c>
      <c r="S258" s="10">
        <f t="shared" si="14"/>
        <v>42393.25</v>
      </c>
      <c r="T258" s="10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7">
        <f t="shared" ref="P259:P322" si="17">E259/G259</f>
        <v>90.456521739130437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7">
        <f t="shared" si="17"/>
        <v>72.172043010752688</v>
      </c>
      <c r="Q260" t="s">
        <v>2039</v>
      </c>
      <c r="R260" t="s">
        <v>2040</v>
      </c>
      <c r="S260" s="10">
        <f t="shared" si="18"/>
        <v>42712.25</v>
      </c>
      <c r="T260" s="10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7">
        <f t="shared" si="17"/>
        <v>77.934782608695656</v>
      </c>
      <c r="Q261" t="s">
        <v>2054</v>
      </c>
      <c r="R261" t="s">
        <v>2055</v>
      </c>
      <c r="S261" s="10">
        <f t="shared" si="18"/>
        <v>41251.25</v>
      </c>
      <c r="T261" s="10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7">
        <f t="shared" si="17"/>
        <v>38.065134099616856</v>
      </c>
      <c r="Q262" t="s">
        <v>2035</v>
      </c>
      <c r="R262" t="s">
        <v>2036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7">
        <f t="shared" si="17"/>
        <v>57.936123348017624</v>
      </c>
      <c r="Q263" t="s">
        <v>2035</v>
      </c>
      <c r="R263" t="s">
        <v>2036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7">
        <f t="shared" si="17"/>
        <v>49.794392523364486</v>
      </c>
      <c r="Q264" t="s">
        <v>2035</v>
      </c>
      <c r="R264" t="s">
        <v>2045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7">
        <f t="shared" si="17"/>
        <v>54.050251256281406</v>
      </c>
      <c r="Q265" t="s">
        <v>2054</v>
      </c>
      <c r="R265" t="s">
        <v>2055</v>
      </c>
      <c r="S265" s="10">
        <f t="shared" si="18"/>
        <v>40187.25</v>
      </c>
      <c r="T265" s="10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7">
        <f t="shared" si="17"/>
        <v>30.002721335268504</v>
      </c>
      <c r="Q266" t="s">
        <v>2039</v>
      </c>
      <c r="R266" t="s">
        <v>2040</v>
      </c>
      <c r="S266" s="10">
        <f t="shared" si="18"/>
        <v>41317.25</v>
      </c>
      <c r="T266" s="10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7">
        <f t="shared" si="17"/>
        <v>70.127906976744185</v>
      </c>
      <c r="Q267" t="s">
        <v>2039</v>
      </c>
      <c r="R267" t="s">
        <v>2040</v>
      </c>
      <c r="S267" s="10">
        <f t="shared" si="18"/>
        <v>42372.25</v>
      </c>
      <c r="T267" s="10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7">
        <f t="shared" si="17"/>
        <v>26.996228786926462</v>
      </c>
      <c r="Q268" t="s">
        <v>2035</v>
      </c>
      <c r="R268" t="s">
        <v>2058</v>
      </c>
      <c r="S268" s="10">
        <f t="shared" si="18"/>
        <v>41950.25</v>
      </c>
      <c r="T268" s="10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7">
        <f t="shared" si="17"/>
        <v>51.990606936416185</v>
      </c>
      <c r="Q269" t="s">
        <v>2039</v>
      </c>
      <c r="R269" t="s">
        <v>2040</v>
      </c>
      <c r="S269" s="10">
        <f t="shared" si="18"/>
        <v>41206.208333333336</v>
      </c>
      <c r="T269" s="10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7">
        <f t="shared" si="17"/>
        <v>56.416666666666664</v>
      </c>
      <c r="Q270" t="s">
        <v>2041</v>
      </c>
      <c r="R270" t="s">
        <v>2042</v>
      </c>
      <c r="S270" s="10">
        <f t="shared" si="18"/>
        <v>41186.208333333336</v>
      </c>
      <c r="T270" s="10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7">
        <f t="shared" si="17"/>
        <v>101.63218390804597</v>
      </c>
      <c r="Q271" t="s">
        <v>2041</v>
      </c>
      <c r="R271" t="s">
        <v>2060</v>
      </c>
      <c r="S271" s="10">
        <f t="shared" si="18"/>
        <v>43496.25</v>
      </c>
      <c r="T271" s="10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7">
        <f t="shared" si="17"/>
        <v>25.005291005291006</v>
      </c>
      <c r="Q272" t="s">
        <v>2050</v>
      </c>
      <c r="R272" t="s">
        <v>2051</v>
      </c>
      <c r="S272" s="10">
        <f t="shared" si="18"/>
        <v>40514.25</v>
      </c>
      <c r="T272" s="10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7">
        <f t="shared" si="17"/>
        <v>32.016393442622949</v>
      </c>
      <c r="Q273" t="s">
        <v>2054</v>
      </c>
      <c r="R273" t="s">
        <v>2055</v>
      </c>
      <c r="S273" s="10">
        <f t="shared" si="18"/>
        <v>42345.25</v>
      </c>
      <c r="T273" s="10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7">
        <f t="shared" si="17"/>
        <v>82.021647307286173</v>
      </c>
      <c r="Q274" t="s">
        <v>2039</v>
      </c>
      <c r="R274" t="s">
        <v>2040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7">
        <f t="shared" si="17"/>
        <v>37.957446808510639</v>
      </c>
      <c r="Q275" t="s">
        <v>2039</v>
      </c>
      <c r="R275" t="s">
        <v>2040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7">
        <f t="shared" si="17"/>
        <v>51.533333333333331</v>
      </c>
      <c r="Q276" t="s">
        <v>2039</v>
      </c>
      <c r="R276" t="s">
        <v>2040</v>
      </c>
      <c r="S276" s="10">
        <f t="shared" si="18"/>
        <v>43045.25</v>
      </c>
      <c r="T276" s="10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7">
        <f t="shared" si="17"/>
        <v>81.198275862068968</v>
      </c>
      <c r="Q277" t="s">
        <v>2047</v>
      </c>
      <c r="R277" t="s">
        <v>2059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7">
        <f t="shared" si="17"/>
        <v>40.030075187969928</v>
      </c>
      <c r="Q278" t="s">
        <v>2050</v>
      </c>
      <c r="R278" t="s">
        <v>2051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7">
        <f t="shared" si="17"/>
        <v>89.939759036144579</v>
      </c>
      <c r="Q279" t="s">
        <v>2039</v>
      </c>
      <c r="R279" t="s">
        <v>2040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7">
        <f t="shared" si="17"/>
        <v>96.692307692307693</v>
      </c>
      <c r="Q280" t="s">
        <v>2037</v>
      </c>
      <c r="R280" t="s">
        <v>2038</v>
      </c>
      <c r="S280" s="10">
        <f t="shared" si="18"/>
        <v>41239.25</v>
      </c>
      <c r="T280" s="10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7">
        <f t="shared" si="17"/>
        <v>25.010989010989011</v>
      </c>
      <c r="Q281" t="s">
        <v>2039</v>
      </c>
      <c r="R281" t="s">
        <v>2040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7">
        <f t="shared" si="17"/>
        <v>36.987277353689571</v>
      </c>
      <c r="Q282" t="s">
        <v>2041</v>
      </c>
      <c r="R282" t="s">
        <v>2049</v>
      </c>
      <c r="S282" s="10">
        <f t="shared" si="18"/>
        <v>43060.25</v>
      </c>
      <c r="T282" s="10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7">
        <f t="shared" si="17"/>
        <v>73.012609117361791</v>
      </c>
      <c r="Q283" t="s">
        <v>2039</v>
      </c>
      <c r="R283" t="s">
        <v>2040</v>
      </c>
      <c r="S283" s="10">
        <f t="shared" si="18"/>
        <v>40979.25</v>
      </c>
      <c r="T283" s="10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7">
        <f t="shared" si="17"/>
        <v>68.240601503759393</v>
      </c>
      <c r="Q284" t="s">
        <v>2041</v>
      </c>
      <c r="R284" t="s">
        <v>2060</v>
      </c>
      <c r="S284" s="10">
        <f t="shared" si="18"/>
        <v>42701.25</v>
      </c>
      <c r="T284" s="10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7">
        <f t="shared" si="17"/>
        <v>52.310344827586206</v>
      </c>
      <c r="Q285" t="s">
        <v>2035</v>
      </c>
      <c r="R285" t="s">
        <v>2036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7">
        <f t="shared" si="17"/>
        <v>61.765151515151516</v>
      </c>
      <c r="Q286" t="s">
        <v>2037</v>
      </c>
      <c r="R286" t="s">
        <v>2038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7">
        <f t="shared" si="17"/>
        <v>25.027559055118111</v>
      </c>
      <c r="Q287" t="s">
        <v>2039</v>
      </c>
      <c r="R287" t="s">
        <v>2040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7">
        <f t="shared" si="17"/>
        <v>106.28804347826087</v>
      </c>
      <c r="Q288" t="s">
        <v>2039</v>
      </c>
      <c r="R288" t="s">
        <v>2040</v>
      </c>
      <c r="S288" s="10">
        <f t="shared" si="18"/>
        <v>42697.25</v>
      </c>
      <c r="T288" s="10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7">
        <f t="shared" si="17"/>
        <v>75.07386363636364</v>
      </c>
      <c r="Q289" t="s">
        <v>2035</v>
      </c>
      <c r="R289" t="s">
        <v>2043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7">
        <f t="shared" si="17"/>
        <v>39.970802919708028</v>
      </c>
      <c r="Q290" t="s">
        <v>2035</v>
      </c>
      <c r="R290" t="s">
        <v>2057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7">
        <f t="shared" si="17"/>
        <v>39.982195845697326</v>
      </c>
      <c r="Q291" t="s">
        <v>2039</v>
      </c>
      <c r="R291" t="s">
        <v>2040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7">
        <f t="shared" si="17"/>
        <v>101.01541850220265</v>
      </c>
      <c r="Q292" t="s">
        <v>2041</v>
      </c>
      <c r="R292" t="s">
        <v>2042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7">
        <f t="shared" si="17"/>
        <v>76.813084112149539</v>
      </c>
      <c r="Q293" t="s">
        <v>2037</v>
      </c>
      <c r="R293" t="s">
        <v>2038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7">
        <f t="shared" si="17"/>
        <v>71.7</v>
      </c>
      <c r="Q294" t="s">
        <v>2033</v>
      </c>
      <c r="R294" t="s">
        <v>2034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7">
        <f t="shared" si="17"/>
        <v>33.28125</v>
      </c>
      <c r="Q295" t="s">
        <v>2039</v>
      </c>
      <c r="R295" t="s">
        <v>2040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7">
        <f t="shared" si="17"/>
        <v>43.923497267759565</v>
      </c>
      <c r="Q296" t="s">
        <v>2039</v>
      </c>
      <c r="R296" t="s">
        <v>2040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7">
        <f t="shared" si="17"/>
        <v>36.004712041884815</v>
      </c>
      <c r="Q297" t="s">
        <v>2039</v>
      </c>
      <c r="R297" t="s">
        <v>2040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7">
        <f t="shared" si="17"/>
        <v>88.21052631578948</v>
      </c>
      <c r="Q298" t="s">
        <v>2039</v>
      </c>
      <c r="R298" t="s">
        <v>2040</v>
      </c>
      <c r="S298" s="10">
        <f t="shared" si="18"/>
        <v>43493.25</v>
      </c>
      <c r="T298" s="10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7">
        <f t="shared" si="17"/>
        <v>65.240384615384613</v>
      </c>
      <c r="Q299" t="s">
        <v>2039</v>
      </c>
      <c r="R299" t="s">
        <v>2040</v>
      </c>
      <c r="S299" s="10">
        <f t="shared" si="18"/>
        <v>41653.25</v>
      </c>
      <c r="T299" s="10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7">
        <f t="shared" si="17"/>
        <v>69.958333333333329</v>
      </c>
      <c r="Q300" t="s">
        <v>2035</v>
      </c>
      <c r="R300" t="s">
        <v>2036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7">
        <f t="shared" si="17"/>
        <v>39.877551020408163</v>
      </c>
      <c r="Q301" t="s">
        <v>2033</v>
      </c>
      <c r="R301" t="s">
        <v>2034</v>
      </c>
      <c r="S301" s="10">
        <f t="shared" si="18"/>
        <v>42432.25</v>
      </c>
      <c r="T301" s="10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7">
        <f t="shared" si="17"/>
        <v>5</v>
      </c>
      <c r="Q302" t="s">
        <v>2047</v>
      </c>
      <c r="R302" t="s">
        <v>2048</v>
      </c>
      <c r="S302" s="10">
        <f t="shared" si="18"/>
        <v>42977.208333333328</v>
      </c>
      <c r="T302" s="10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7">
        <f t="shared" si="17"/>
        <v>41.023728813559323</v>
      </c>
      <c r="Q303" t="s">
        <v>2041</v>
      </c>
      <c r="R303" t="s">
        <v>2042</v>
      </c>
      <c r="S303" s="10">
        <f t="shared" si="18"/>
        <v>42061.25</v>
      </c>
      <c r="T303" s="10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7">
        <f t="shared" si="17"/>
        <v>98.914285714285711</v>
      </c>
      <c r="Q304" t="s">
        <v>2039</v>
      </c>
      <c r="R304" t="s">
        <v>2040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7">
        <f t="shared" si="17"/>
        <v>87.78125</v>
      </c>
      <c r="Q305" t="s">
        <v>2035</v>
      </c>
      <c r="R305" t="s">
        <v>2045</v>
      </c>
      <c r="S305" s="10">
        <f t="shared" si="18"/>
        <v>42376.25</v>
      </c>
      <c r="T305" s="10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7">
        <f t="shared" si="17"/>
        <v>80.767605633802816</v>
      </c>
      <c r="Q306" t="s">
        <v>2041</v>
      </c>
      <c r="R306" t="s">
        <v>2042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7">
        <f t="shared" si="17"/>
        <v>94.28235294117647</v>
      </c>
      <c r="Q307" t="s">
        <v>2039</v>
      </c>
      <c r="R307" t="s">
        <v>2040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7">
        <f t="shared" si="17"/>
        <v>73.428571428571431</v>
      </c>
      <c r="Q308" t="s">
        <v>2039</v>
      </c>
      <c r="R308" t="s">
        <v>2040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7">
        <f t="shared" si="17"/>
        <v>65.968133535660087</v>
      </c>
      <c r="Q309" t="s">
        <v>2047</v>
      </c>
      <c r="R309" t="s">
        <v>2053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7">
        <f t="shared" si="17"/>
        <v>109.04109589041096</v>
      </c>
      <c r="Q310" t="s">
        <v>2039</v>
      </c>
      <c r="R310" t="s">
        <v>2040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7">
        <f t="shared" si="17"/>
        <v>41.16</v>
      </c>
      <c r="Q311" t="s">
        <v>2035</v>
      </c>
      <c r="R311" t="s">
        <v>2045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7">
        <f t="shared" si="17"/>
        <v>99.125</v>
      </c>
      <c r="Q312" t="s">
        <v>2050</v>
      </c>
      <c r="R312" t="s">
        <v>2051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7">
        <f t="shared" si="17"/>
        <v>105.88429752066116</v>
      </c>
      <c r="Q313" t="s">
        <v>2039</v>
      </c>
      <c r="R313" t="s">
        <v>2040</v>
      </c>
      <c r="S313" s="10">
        <f t="shared" si="18"/>
        <v>40590.25</v>
      </c>
      <c r="T313" s="10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7">
        <f t="shared" si="17"/>
        <v>48.996525921966864</v>
      </c>
      <c r="Q314" t="s">
        <v>2039</v>
      </c>
      <c r="R314" t="s">
        <v>2040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7">
        <f t="shared" si="17"/>
        <v>39</v>
      </c>
      <c r="Q315" t="s">
        <v>2035</v>
      </c>
      <c r="R315" t="s">
        <v>2036</v>
      </c>
      <c r="S315" s="10">
        <f t="shared" si="18"/>
        <v>40966.25</v>
      </c>
      <c r="T315" s="10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7">
        <f t="shared" si="17"/>
        <v>31.022556390977442</v>
      </c>
      <c r="Q316" t="s">
        <v>2041</v>
      </c>
      <c r="R316" t="s">
        <v>2042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7">
        <f t="shared" si="17"/>
        <v>103.87096774193549</v>
      </c>
      <c r="Q317" t="s">
        <v>2039</v>
      </c>
      <c r="R317" t="s">
        <v>2040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7">
        <f t="shared" si="17"/>
        <v>59.268518518518519</v>
      </c>
      <c r="Q318" t="s">
        <v>2033</v>
      </c>
      <c r="R318" t="s">
        <v>2034</v>
      </c>
      <c r="S318" s="10">
        <f t="shared" si="18"/>
        <v>43788.25</v>
      </c>
      <c r="T318" s="10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7">
        <f t="shared" si="17"/>
        <v>42.3</v>
      </c>
      <c r="Q319" t="s">
        <v>2039</v>
      </c>
      <c r="R319" t="s">
        <v>2040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7">
        <f t="shared" si="17"/>
        <v>53.117647058823529</v>
      </c>
      <c r="Q320" t="s">
        <v>2035</v>
      </c>
      <c r="R320" t="s">
        <v>2036</v>
      </c>
      <c r="S320" s="10">
        <f t="shared" si="18"/>
        <v>41684.25</v>
      </c>
      <c r="T320" s="10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7">
        <f t="shared" si="17"/>
        <v>50.796875</v>
      </c>
      <c r="Q321" t="s">
        <v>2037</v>
      </c>
      <c r="R321" t="s">
        <v>2038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7">
        <f t="shared" si="17"/>
        <v>101.15</v>
      </c>
      <c r="Q322" t="s">
        <v>2047</v>
      </c>
      <c r="R322" t="s">
        <v>2053</v>
      </c>
      <c r="S322" s="10">
        <f t="shared" si="18"/>
        <v>40673.208333333336</v>
      </c>
      <c r="T322" s="10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7">
        <f t="shared" ref="P323:P386" si="21">E323/G323</f>
        <v>65.000810372771468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7">
        <f t="shared" si="21"/>
        <v>37.998645510835914</v>
      </c>
      <c r="Q324" t="s">
        <v>2039</v>
      </c>
      <c r="R324" t="s">
        <v>2040</v>
      </c>
      <c r="S324" s="10">
        <f t="shared" si="22"/>
        <v>40507.25</v>
      </c>
      <c r="T324" s="10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7">
        <f t="shared" si="21"/>
        <v>82.615384615384613</v>
      </c>
      <c r="Q325" t="s">
        <v>2041</v>
      </c>
      <c r="R325" t="s">
        <v>2042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7">
        <f t="shared" si="21"/>
        <v>37.941368078175898</v>
      </c>
      <c r="Q326" t="s">
        <v>2039</v>
      </c>
      <c r="R326" t="s">
        <v>2040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7">
        <f t="shared" si="21"/>
        <v>80.780821917808225</v>
      </c>
      <c r="Q327" t="s">
        <v>2039</v>
      </c>
      <c r="R327" t="s">
        <v>2040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7">
        <f t="shared" si="21"/>
        <v>25.984375</v>
      </c>
      <c r="Q328" t="s">
        <v>2041</v>
      </c>
      <c r="R328" t="s">
        <v>2049</v>
      </c>
      <c r="S328" s="10">
        <f t="shared" si="22"/>
        <v>42364.25</v>
      </c>
      <c r="T328" s="10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7">
        <f t="shared" si="21"/>
        <v>30.363636363636363</v>
      </c>
      <c r="Q329" t="s">
        <v>2039</v>
      </c>
      <c r="R329" t="s">
        <v>2040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7">
        <f t="shared" si="21"/>
        <v>54.004916018025398</v>
      </c>
      <c r="Q330" t="s">
        <v>2035</v>
      </c>
      <c r="R330" t="s">
        <v>2036</v>
      </c>
      <c r="S330" s="10">
        <f t="shared" si="22"/>
        <v>43434.25</v>
      </c>
      <c r="T330" s="10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7">
        <f t="shared" si="21"/>
        <v>101.78672985781991</v>
      </c>
      <c r="Q331" t="s">
        <v>2050</v>
      </c>
      <c r="R331" t="s">
        <v>2051</v>
      </c>
      <c r="S331" s="10">
        <f t="shared" si="22"/>
        <v>42716.25</v>
      </c>
      <c r="T331" s="10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7">
        <f t="shared" si="21"/>
        <v>45.003610108303249</v>
      </c>
      <c r="Q332" t="s">
        <v>2041</v>
      </c>
      <c r="R332" t="s">
        <v>2042</v>
      </c>
      <c r="S332" s="10">
        <f t="shared" si="22"/>
        <v>43077.25</v>
      </c>
      <c r="T332" s="10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7">
        <f t="shared" si="21"/>
        <v>77.068421052631578</v>
      </c>
      <c r="Q333" t="s">
        <v>2033</v>
      </c>
      <c r="R333" t="s">
        <v>2034</v>
      </c>
      <c r="S333" s="10">
        <f t="shared" si="22"/>
        <v>40896.25</v>
      </c>
      <c r="T333" s="10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7">
        <f t="shared" si="21"/>
        <v>88.076595744680844</v>
      </c>
      <c r="Q334" t="s">
        <v>2037</v>
      </c>
      <c r="R334" t="s">
        <v>2046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7">
        <f t="shared" si="21"/>
        <v>47.035573122529641</v>
      </c>
      <c r="Q335" t="s">
        <v>2039</v>
      </c>
      <c r="R335" t="s">
        <v>2040</v>
      </c>
      <c r="S335" s="10">
        <f t="shared" si="22"/>
        <v>43424.25</v>
      </c>
      <c r="T335" s="10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7">
        <f t="shared" si="21"/>
        <v>110.99550763701707</v>
      </c>
      <c r="Q336" t="s">
        <v>2035</v>
      </c>
      <c r="R336" t="s">
        <v>2036</v>
      </c>
      <c r="S336" s="10">
        <f t="shared" si="22"/>
        <v>43110.25</v>
      </c>
      <c r="T336" s="10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7">
        <f t="shared" si="21"/>
        <v>87.003066141042481</v>
      </c>
      <c r="Q337" t="s">
        <v>2035</v>
      </c>
      <c r="R337" t="s">
        <v>2036</v>
      </c>
      <c r="S337" s="10">
        <f t="shared" si="22"/>
        <v>43784.25</v>
      </c>
      <c r="T337" s="10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7">
        <f t="shared" si="21"/>
        <v>63.994402985074629</v>
      </c>
      <c r="Q338" t="s">
        <v>2035</v>
      </c>
      <c r="R338" t="s">
        <v>2036</v>
      </c>
      <c r="S338" s="10">
        <f t="shared" si="22"/>
        <v>40527.25</v>
      </c>
      <c r="T338" s="10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7">
        <f t="shared" si="21"/>
        <v>105.9945205479452</v>
      </c>
      <c r="Q339" t="s">
        <v>2039</v>
      </c>
      <c r="R339" t="s">
        <v>2040</v>
      </c>
      <c r="S339" s="10">
        <f t="shared" si="22"/>
        <v>43780.25</v>
      </c>
      <c r="T339" s="10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7">
        <f t="shared" si="21"/>
        <v>73.989349112426041</v>
      </c>
      <c r="Q340" t="s">
        <v>2039</v>
      </c>
      <c r="R340" t="s">
        <v>2040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7">
        <f t="shared" si="21"/>
        <v>84.02004626060139</v>
      </c>
      <c r="Q341" t="s">
        <v>2039</v>
      </c>
      <c r="R341" t="s">
        <v>2040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7">
        <f t="shared" si="21"/>
        <v>88.966921119592882</v>
      </c>
      <c r="Q342" t="s">
        <v>2054</v>
      </c>
      <c r="R342" t="s">
        <v>2055</v>
      </c>
      <c r="S342" s="10">
        <f t="shared" si="22"/>
        <v>40889.25</v>
      </c>
      <c r="T342" s="10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7">
        <f t="shared" si="21"/>
        <v>76.990453460620529</v>
      </c>
      <c r="Q343" t="s">
        <v>2035</v>
      </c>
      <c r="R343" t="s">
        <v>2045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7">
        <f t="shared" si="21"/>
        <v>97.146341463414629</v>
      </c>
      <c r="Q344" t="s">
        <v>2039</v>
      </c>
      <c r="R344" t="s">
        <v>2040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7">
        <f t="shared" si="21"/>
        <v>33.013605442176868</v>
      </c>
      <c r="Q345" t="s">
        <v>2039</v>
      </c>
      <c r="R345" t="s">
        <v>2040</v>
      </c>
      <c r="S345" s="10">
        <f t="shared" si="22"/>
        <v>41597.25</v>
      </c>
      <c r="T345" s="10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7">
        <f t="shared" si="21"/>
        <v>99.950602409638549</v>
      </c>
      <c r="Q346" t="s">
        <v>2050</v>
      </c>
      <c r="R346" t="s">
        <v>2051</v>
      </c>
      <c r="S346" s="10">
        <f t="shared" si="22"/>
        <v>43122.25</v>
      </c>
      <c r="T346" s="10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7">
        <f t="shared" si="21"/>
        <v>69.966767371601208</v>
      </c>
      <c r="Q347" t="s">
        <v>2041</v>
      </c>
      <c r="R347" t="s">
        <v>2044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7">
        <f t="shared" si="21"/>
        <v>110.32</v>
      </c>
      <c r="Q348" t="s">
        <v>2035</v>
      </c>
      <c r="R348" t="s">
        <v>2045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7">
        <f t="shared" si="21"/>
        <v>66.005235602094245</v>
      </c>
      <c r="Q349" t="s">
        <v>2037</v>
      </c>
      <c r="R349" t="s">
        <v>2038</v>
      </c>
      <c r="S349" s="10">
        <f t="shared" si="22"/>
        <v>42046.25</v>
      </c>
      <c r="T349" s="10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7">
        <f t="shared" si="21"/>
        <v>41.005742176284812</v>
      </c>
      <c r="Q350" t="s">
        <v>2033</v>
      </c>
      <c r="R350" t="s">
        <v>2034</v>
      </c>
      <c r="S350" s="10">
        <f t="shared" si="22"/>
        <v>42782.25</v>
      </c>
      <c r="T350" s="10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7">
        <f t="shared" si="21"/>
        <v>103.96316359696641</v>
      </c>
      <c r="Q351" t="s">
        <v>2039</v>
      </c>
      <c r="R351" t="s">
        <v>2040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7">
        <f t="shared" si="21"/>
        <v>5</v>
      </c>
      <c r="Q352" t="s">
        <v>2035</v>
      </c>
      <c r="R352" t="s">
        <v>2058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7">
        <f t="shared" si="21"/>
        <v>47.009935419771487</v>
      </c>
      <c r="Q353" t="s">
        <v>2035</v>
      </c>
      <c r="R353" t="s">
        <v>2036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7">
        <f t="shared" si="21"/>
        <v>29.606060606060606</v>
      </c>
      <c r="Q354" t="s">
        <v>2039</v>
      </c>
      <c r="R354" t="s">
        <v>2040</v>
      </c>
      <c r="S354" s="10">
        <f t="shared" si="22"/>
        <v>42315.25</v>
      </c>
      <c r="T354" s="10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7">
        <f t="shared" si="21"/>
        <v>81.010569583088667</v>
      </c>
      <c r="Q355" t="s">
        <v>2039</v>
      </c>
      <c r="R355" t="s">
        <v>2040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7">
        <f t="shared" si="21"/>
        <v>94.35</v>
      </c>
      <c r="Q356" t="s">
        <v>2041</v>
      </c>
      <c r="R356" t="s">
        <v>2042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7">
        <f t="shared" si="21"/>
        <v>26.058139534883722</v>
      </c>
      <c r="Q357" t="s">
        <v>2037</v>
      </c>
      <c r="R357" t="s">
        <v>2046</v>
      </c>
      <c r="S357" s="10">
        <f t="shared" si="22"/>
        <v>42757.25</v>
      </c>
      <c r="T357" s="10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7">
        <f t="shared" si="21"/>
        <v>85.775000000000006</v>
      </c>
      <c r="Q358" t="s">
        <v>2039</v>
      </c>
      <c r="R358" t="s">
        <v>2040</v>
      </c>
      <c r="S358" s="10">
        <f t="shared" si="22"/>
        <v>40922.25</v>
      </c>
      <c r="T358" s="10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7">
        <f t="shared" si="21"/>
        <v>103.73170731707317</v>
      </c>
      <c r="Q359" t="s">
        <v>2050</v>
      </c>
      <c r="R359" t="s">
        <v>2051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7">
        <f t="shared" si="21"/>
        <v>49.826086956521742</v>
      </c>
      <c r="Q360" t="s">
        <v>2054</v>
      </c>
      <c r="R360" t="s">
        <v>2055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7">
        <f t="shared" si="21"/>
        <v>63.893048128342244</v>
      </c>
      <c r="Q361" t="s">
        <v>2041</v>
      </c>
      <c r="R361" t="s">
        <v>2049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7">
        <f t="shared" si="21"/>
        <v>47.002434782608695</v>
      </c>
      <c r="Q362" t="s">
        <v>2039</v>
      </c>
      <c r="R362" t="s">
        <v>2040</v>
      </c>
      <c r="S362" s="10">
        <f t="shared" si="22"/>
        <v>40544.25</v>
      </c>
      <c r="T362" s="10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7">
        <f t="shared" si="21"/>
        <v>108.47727272727273</v>
      </c>
      <c r="Q363" t="s">
        <v>2039</v>
      </c>
      <c r="R363" t="s">
        <v>2040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7">
        <f t="shared" si="21"/>
        <v>72.015706806282722</v>
      </c>
      <c r="Q364" t="s">
        <v>2035</v>
      </c>
      <c r="R364" t="s">
        <v>2036</v>
      </c>
      <c r="S364" s="10">
        <f t="shared" si="22"/>
        <v>40570.25</v>
      </c>
      <c r="T364" s="10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7">
        <f t="shared" si="21"/>
        <v>59.928057553956833</v>
      </c>
      <c r="Q365" t="s">
        <v>2035</v>
      </c>
      <c r="R365" t="s">
        <v>2036</v>
      </c>
      <c r="S365" s="10">
        <f t="shared" si="22"/>
        <v>40904.25</v>
      </c>
      <c r="T365" s="10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7">
        <f t="shared" si="21"/>
        <v>78.209677419354833</v>
      </c>
      <c r="Q366" t="s">
        <v>2035</v>
      </c>
      <c r="R366" t="s">
        <v>2045</v>
      </c>
      <c r="S366" s="10">
        <f t="shared" si="22"/>
        <v>43164.25</v>
      </c>
      <c r="T366" s="10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7">
        <f t="shared" si="21"/>
        <v>104.77678571428571</v>
      </c>
      <c r="Q367" t="s">
        <v>2039</v>
      </c>
      <c r="R367" t="s">
        <v>2040</v>
      </c>
      <c r="S367" s="10">
        <f t="shared" si="22"/>
        <v>42733.25</v>
      </c>
      <c r="T367" s="10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7">
        <f t="shared" si="21"/>
        <v>105.52475247524752</v>
      </c>
      <c r="Q368" t="s">
        <v>2039</v>
      </c>
      <c r="R368" t="s">
        <v>2040</v>
      </c>
      <c r="S368" s="10">
        <f t="shared" si="22"/>
        <v>40546.25</v>
      </c>
      <c r="T368" s="10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7">
        <f t="shared" si="21"/>
        <v>24.933333333333334</v>
      </c>
      <c r="Q369" t="s">
        <v>2039</v>
      </c>
      <c r="R369" t="s">
        <v>2040</v>
      </c>
      <c r="S369" s="10">
        <f t="shared" si="22"/>
        <v>41930.208333333336</v>
      </c>
      <c r="T369" s="10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7">
        <f t="shared" si="21"/>
        <v>69.873786407766985</v>
      </c>
      <c r="Q370" t="s">
        <v>2041</v>
      </c>
      <c r="R370" t="s">
        <v>2042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7">
        <f t="shared" si="21"/>
        <v>95.733766233766232</v>
      </c>
      <c r="Q371" t="s">
        <v>2041</v>
      </c>
      <c r="R371" t="s">
        <v>2060</v>
      </c>
      <c r="S371" s="10">
        <f t="shared" si="22"/>
        <v>41308.25</v>
      </c>
      <c r="T371" s="10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7">
        <f t="shared" si="21"/>
        <v>29.997485752598056</v>
      </c>
      <c r="Q372" t="s">
        <v>2039</v>
      </c>
      <c r="R372" t="s">
        <v>2040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7">
        <f t="shared" si="21"/>
        <v>59.011948529411768</v>
      </c>
      <c r="Q373" t="s">
        <v>2039</v>
      </c>
      <c r="R373" t="s">
        <v>2040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7">
        <f t="shared" si="21"/>
        <v>84.757396449704146</v>
      </c>
      <c r="Q374" t="s">
        <v>2041</v>
      </c>
      <c r="R374" t="s">
        <v>2042</v>
      </c>
      <c r="S374" s="10">
        <f t="shared" si="22"/>
        <v>42012.25</v>
      </c>
      <c r="T374" s="10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7">
        <f t="shared" si="21"/>
        <v>78.010921177587846</v>
      </c>
      <c r="Q375" t="s">
        <v>2039</v>
      </c>
      <c r="R375" t="s">
        <v>2040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7">
        <f t="shared" si="21"/>
        <v>50.05215419501134</v>
      </c>
      <c r="Q376" t="s">
        <v>2041</v>
      </c>
      <c r="R376" t="s">
        <v>2042</v>
      </c>
      <c r="S376" s="10">
        <f t="shared" si="22"/>
        <v>43476.25</v>
      </c>
      <c r="T376" s="10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7">
        <f t="shared" si="21"/>
        <v>59.16</v>
      </c>
      <c r="Q377" t="s">
        <v>2035</v>
      </c>
      <c r="R377" t="s">
        <v>2045</v>
      </c>
      <c r="S377" s="10">
        <f t="shared" si="22"/>
        <v>42293.208333333328</v>
      </c>
      <c r="T377" s="10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7">
        <f t="shared" si="21"/>
        <v>93.702290076335885</v>
      </c>
      <c r="Q378" t="s">
        <v>2035</v>
      </c>
      <c r="R378" t="s">
        <v>2036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7">
        <f t="shared" si="21"/>
        <v>40.14173228346457</v>
      </c>
      <c r="Q379" t="s">
        <v>2039</v>
      </c>
      <c r="R379" t="s">
        <v>2040</v>
      </c>
      <c r="S379" s="10">
        <f t="shared" si="22"/>
        <v>43760.208333333328</v>
      </c>
      <c r="T379" s="10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7">
        <f t="shared" si="21"/>
        <v>70.090140845070422</v>
      </c>
      <c r="Q380" t="s">
        <v>2041</v>
      </c>
      <c r="R380" t="s">
        <v>2042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7">
        <f t="shared" si="21"/>
        <v>66.181818181818187</v>
      </c>
      <c r="Q381" t="s">
        <v>2039</v>
      </c>
      <c r="R381" t="s">
        <v>2040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7">
        <f t="shared" si="21"/>
        <v>47.714285714285715</v>
      </c>
      <c r="Q382" t="s">
        <v>2039</v>
      </c>
      <c r="R382" t="s">
        <v>2040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7">
        <f t="shared" si="21"/>
        <v>62.896774193548389</v>
      </c>
      <c r="Q383" t="s">
        <v>2039</v>
      </c>
      <c r="R383" t="s">
        <v>2040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7">
        <f t="shared" si="21"/>
        <v>86.611940298507463</v>
      </c>
      <c r="Q384" t="s">
        <v>2054</v>
      </c>
      <c r="R384" t="s">
        <v>2055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7">
        <f t="shared" si="21"/>
        <v>75.126984126984127</v>
      </c>
      <c r="Q385" t="s">
        <v>2033</v>
      </c>
      <c r="R385" t="s">
        <v>2034</v>
      </c>
      <c r="S385" s="10">
        <f t="shared" si="22"/>
        <v>43509.25</v>
      </c>
      <c r="T385" s="10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7">
        <f t="shared" si="21"/>
        <v>41.004167534903104</v>
      </c>
      <c r="Q386" t="s">
        <v>2041</v>
      </c>
      <c r="R386" t="s">
        <v>2042</v>
      </c>
      <c r="S386" s="10">
        <f t="shared" si="22"/>
        <v>42776.25</v>
      </c>
      <c r="T386" s="10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7">
        <f t="shared" ref="P387:P450" si="25">E387/G387</f>
        <v>50.007915567282325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7">
        <f t="shared" si="25"/>
        <v>96.960674157303373</v>
      </c>
      <c r="Q388" t="s">
        <v>2039</v>
      </c>
      <c r="R388" t="s">
        <v>2040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7">
        <f t="shared" si="25"/>
        <v>100.93160377358491</v>
      </c>
      <c r="Q389" t="s">
        <v>2037</v>
      </c>
      <c r="R389" t="s">
        <v>2046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7">
        <f t="shared" si="25"/>
        <v>89.227586206896547</v>
      </c>
      <c r="Q390" t="s">
        <v>2035</v>
      </c>
      <c r="R390" t="s">
        <v>2045</v>
      </c>
      <c r="S390" s="10">
        <f t="shared" si="26"/>
        <v>40912.25</v>
      </c>
      <c r="T390" s="10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7">
        <f t="shared" si="25"/>
        <v>87.979166666666671</v>
      </c>
      <c r="Q391" t="s">
        <v>2039</v>
      </c>
      <c r="R391" t="s">
        <v>2040</v>
      </c>
      <c r="S391" s="10">
        <f t="shared" si="26"/>
        <v>40479.208333333336</v>
      </c>
      <c r="T391" s="10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7">
        <f t="shared" si="25"/>
        <v>89.54</v>
      </c>
      <c r="Q392" t="s">
        <v>2054</v>
      </c>
      <c r="R392" t="s">
        <v>2055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7">
        <f t="shared" si="25"/>
        <v>29.09271523178808</v>
      </c>
      <c r="Q393" t="s">
        <v>2047</v>
      </c>
      <c r="R393" t="s">
        <v>2048</v>
      </c>
      <c r="S393" s="10">
        <f t="shared" si="26"/>
        <v>41653.25</v>
      </c>
      <c r="T393" s="10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7">
        <f t="shared" si="25"/>
        <v>42.006218905472636</v>
      </c>
      <c r="Q394" t="s">
        <v>2037</v>
      </c>
      <c r="R394" t="s">
        <v>2046</v>
      </c>
      <c r="S394" s="10">
        <f t="shared" si="26"/>
        <v>40549.25</v>
      </c>
      <c r="T394" s="10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7">
        <f t="shared" si="25"/>
        <v>47.004903563255965</v>
      </c>
      <c r="Q395" t="s">
        <v>2035</v>
      </c>
      <c r="R395" t="s">
        <v>2058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7">
        <f t="shared" si="25"/>
        <v>110.44117647058823</v>
      </c>
      <c r="Q396" t="s">
        <v>2041</v>
      </c>
      <c r="R396" t="s">
        <v>2042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7">
        <f t="shared" si="25"/>
        <v>41.990909090909092</v>
      </c>
      <c r="Q397" t="s">
        <v>2039</v>
      </c>
      <c r="R397" t="s">
        <v>2040</v>
      </c>
      <c r="S397" s="10">
        <f t="shared" si="26"/>
        <v>40885.25</v>
      </c>
      <c r="T397" s="10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7">
        <f t="shared" si="25"/>
        <v>48.012468827930178</v>
      </c>
      <c r="Q398" t="s">
        <v>2041</v>
      </c>
      <c r="R398" t="s">
        <v>2044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7">
        <f t="shared" si="25"/>
        <v>31.019823788546255</v>
      </c>
      <c r="Q399" t="s">
        <v>2035</v>
      </c>
      <c r="R399" t="s">
        <v>2036</v>
      </c>
      <c r="S399" s="10">
        <f t="shared" si="26"/>
        <v>41417.208333333336</v>
      </c>
      <c r="T399" s="10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7">
        <f t="shared" si="25"/>
        <v>99.203252032520325</v>
      </c>
      <c r="Q400" t="s">
        <v>2041</v>
      </c>
      <c r="R400" t="s">
        <v>2049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7">
        <f t="shared" si="25"/>
        <v>66.022316684378325</v>
      </c>
      <c r="Q401" t="s">
        <v>2035</v>
      </c>
      <c r="R401" t="s">
        <v>2045</v>
      </c>
      <c r="S401" s="10">
        <f t="shared" si="26"/>
        <v>40576.25</v>
      </c>
      <c r="T401" s="10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7">
        <f t="shared" si="25"/>
        <v>2</v>
      </c>
      <c r="Q402" t="s">
        <v>2054</v>
      </c>
      <c r="R402" t="s">
        <v>2055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7">
        <f t="shared" si="25"/>
        <v>46.060200668896321</v>
      </c>
      <c r="Q403" t="s">
        <v>2039</v>
      </c>
      <c r="R403" t="s">
        <v>2040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7">
        <f t="shared" si="25"/>
        <v>73.650000000000006</v>
      </c>
      <c r="Q404" t="s">
        <v>2041</v>
      </c>
      <c r="R404" t="s">
        <v>2052</v>
      </c>
      <c r="S404" s="10">
        <f t="shared" si="26"/>
        <v>40914.25</v>
      </c>
      <c r="T404" s="10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7">
        <f t="shared" si="25"/>
        <v>55.99336650082919</v>
      </c>
      <c r="Q405" t="s">
        <v>2039</v>
      </c>
      <c r="R405" t="s">
        <v>2040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7">
        <f t="shared" si="25"/>
        <v>68.985695127402778</v>
      </c>
      <c r="Q406" t="s">
        <v>2039</v>
      </c>
      <c r="R406" t="s">
        <v>2040</v>
      </c>
      <c r="S406" s="10">
        <f t="shared" si="26"/>
        <v>43053.25</v>
      </c>
      <c r="T406" s="10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7">
        <f t="shared" si="25"/>
        <v>60.981609195402299</v>
      </c>
      <c r="Q407" t="s">
        <v>2039</v>
      </c>
      <c r="R407" t="s">
        <v>2040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7">
        <f t="shared" si="25"/>
        <v>110.98139534883721</v>
      </c>
      <c r="Q408" t="s">
        <v>2041</v>
      </c>
      <c r="R408" t="s">
        <v>2042</v>
      </c>
      <c r="S408" s="10">
        <f t="shared" si="26"/>
        <v>41304.25</v>
      </c>
      <c r="T408" s="10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7">
        <f t="shared" si="25"/>
        <v>25</v>
      </c>
      <c r="Q409" t="s">
        <v>2039</v>
      </c>
      <c r="R409" t="s">
        <v>2040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7">
        <f t="shared" si="25"/>
        <v>78.759740259740255</v>
      </c>
      <c r="Q410" t="s">
        <v>2041</v>
      </c>
      <c r="R410" t="s">
        <v>2042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7">
        <f t="shared" si="25"/>
        <v>87.960784313725483</v>
      </c>
      <c r="Q411" t="s">
        <v>2035</v>
      </c>
      <c r="R411" t="s">
        <v>2036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7">
        <f t="shared" si="25"/>
        <v>49.987398739873989</v>
      </c>
      <c r="Q412" t="s">
        <v>2050</v>
      </c>
      <c r="R412" t="s">
        <v>2061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7">
        <f t="shared" si="25"/>
        <v>99.524390243902445</v>
      </c>
      <c r="Q413" t="s">
        <v>2039</v>
      </c>
      <c r="R413" t="s">
        <v>2040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7">
        <f t="shared" si="25"/>
        <v>104.82089552238806</v>
      </c>
      <c r="Q414" t="s">
        <v>2047</v>
      </c>
      <c r="R414" t="s">
        <v>2053</v>
      </c>
      <c r="S414" s="10">
        <f t="shared" si="26"/>
        <v>41642.25</v>
      </c>
      <c r="T414" s="10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7">
        <f t="shared" si="25"/>
        <v>108.01469237832875</v>
      </c>
      <c r="Q415" t="s">
        <v>2041</v>
      </c>
      <c r="R415" t="s">
        <v>2049</v>
      </c>
      <c r="S415" s="10">
        <f t="shared" si="26"/>
        <v>43431.25</v>
      </c>
      <c r="T415" s="10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7">
        <f t="shared" si="25"/>
        <v>28.998544660724033</v>
      </c>
      <c r="Q416" t="s">
        <v>2033</v>
      </c>
      <c r="R416" t="s">
        <v>2034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7">
        <f t="shared" si="25"/>
        <v>30.028708133971293</v>
      </c>
      <c r="Q417" t="s">
        <v>2039</v>
      </c>
      <c r="R417" t="s">
        <v>2040</v>
      </c>
      <c r="S417" s="10">
        <f t="shared" si="26"/>
        <v>40921.25</v>
      </c>
      <c r="T417" s="10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7">
        <f t="shared" si="25"/>
        <v>41.005559416261292</v>
      </c>
      <c r="Q418" t="s">
        <v>2041</v>
      </c>
      <c r="R418" t="s">
        <v>2042</v>
      </c>
      <c r="S418" s="10">
        <f t="shared" si="26"/>
        <v>40560.25</v>
      </c>
      <c r="T418" s="10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7">
        <f t="shared" si="25"/>
        <v>62.866666666666667</v>
      </c>
      <c r="Q419" t="s">
        <v>2039</v>
      </c>
      <c r="R419" t="s">
        <v>2040</v>
      </c>
      <c r="S419" s="10">
        <f t="shared" si="26"/>
        <v>43407.208333333328</v>
      </c>
      <c r="T419" s="10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7">
        <f t="shared" si="25"/>
        <v>47.005002501250623</v>
      </c>
      <c r="Q420" t="s">
        <v>2041</v>
      </c>
      <c r="R420" t="s">
        <v>2042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7">
        <f t="shared" si="25"/>
        <v>26.997693638285604</v>
      </c>
      <c r="Q421" t="s">
        <v>2037</v>
      </c>
      <c r="R421" t="s">
        <v>2038</v>
      </c>
      <c r="S421" s="10">
        <f t="shared" si="26"/>
        <v>40899.25</v>
      </c>
      <c r="T421" s="10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7">
        <f t="shared" si="25"/>
        <v>68.329787234042556</v>
      </c>
      <c r="Q422" t="s">
        <v>2039</v>
      </c>
      <c r="R422" t="s">
        <v>2040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7">
        <f t="shared" si="25"/>
        <v>50.974576271186443</v>
      </c>
      <c r="Q423" t="s">
        <v>2037</v>
      </c>
      <c r="R423" t="s">
        <v>2046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7">
        <f t="shared" si="25"/>
        <v>54.024390243902438</v>
      </c>
      <c r="Q424" t="s">
        <v>2039</v>
      </c>
      <c r="R424" t="s">
        <v>2040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7">
        <f t="shared" si="25"/>
        <v>97.055555555555557</v>
      </c>
      <c r="Q425" t="s">
        <v>2033</v>
      </c>
      <c r="R425" t="s">
        <v>2034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7">
        <f t="shared" si="25"/>
        <v>24.867469879518072</v>
      </c>
      <c r="Q426" t="s">
        <v>2035</v>
      </c>
      <c r="R426" t="s">
        <v>2045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7">
        <f t="shared" si="25"/>
        <v>84.423913043478265</v>
      </c>
      <c r="Q427" t="s">
        <v>2054</v>
      </c>
      <c r="R427" t="s">
        <v>2055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7">
        <f t="shared" si="25"/>
        <v>47.091324200913242</v>
      </c>
      <c r="Q428" t="s">
        <v>2039</v>
      </c>
      <c r="R428" t="s">
        <v>2040</v>
      </c>
      <c r="S428" s="10">
        <f t="shared" si="26"/>
        <v>41332.25</v>
      </c>
      <c r="T428" s="10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7">
        <f t="shared" si="25"/>
        <v>77.996041171813147</v>
      </c>
      <c r="Q429" t="s">
        <v>2039</v>
      </c>
      <c r="R429" t="s">
        <v>2040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7">
        <f t="shared" si="25"/>
        <v>62.967871485943775</v>
      </c>
      <c r="Q430" t="s">
        <v>2041</v>
      </c>
      <c r="R430" t="s">
        <v>2049</v>
      </c>
      <c r="S430" s="10">
        <f t="shared" si="26"/>
        <v>40585.25</v>
      </c>
      <c r="T430" s="10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7">
        <f t="shared" si="25"/>
        <v>81.006080449017773</v>
      </c>
      <c r="Q431" t="s">
        <v>2054</v>
      </c>
      <c r="R431" t="s">
        <v>2055</v>
      </c>
      <c r="S431" s="10">
        <f t="shared" si="26"/>
        <v>41680.25</v>
      </c>
      <c r="T431" s="10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7">
        <f t="shared" si="25"/>
        <v>65.321428571428569</v>
      </c>
      <c r="Q432" t="s">
        <v>2039</v>
      </c>
      <c r="R432" t="s">
        <v>2040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7">
        <f t="shared" si="25"/>
        <v>104.43617021276596</v>
      </c>
      <c r="Q433" t="s">
        <v>2039</v>
      </c>
      <c r="R433" t="s">
        <v>2040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7">
        <f t="shared" si="25"/>
        <v>69.989010989010993</v>
      </c>
      <c r="Q434" t="s">
        <v>2039</v>
      </c>
      <c r="R434" t="s">
        <v>2040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7">
        <f t="shared" si="25"/>
        <v>83.023989898989896</v>
      </c>
      <c r="Q435" t="s">
        <v>2041</v>
      </c>
      <c r="R435" t="s">
        <v>2042</v>
      </c>
      <c r="S435" s="10">
        <f t="shared" si="26"/>
        <v>41603.25</v>
      </c>
      <c r="T435" s="10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7">
        <f t="shared" si="25"/>
        <v>90.3</v>
      </c>
      <c r="Q436" t="s">
        <v>2039</v>
      </c>
      <c r="R436" t="s">
        <v>2040</v>
      </c>
      <c r="S436" s="10">
        <f t="shared" si="26"/>
        <v>42705.25</v>
      </c>
      <c r="T436" s="10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7">
        <f t="shared" si="25"/>
        <v>103.98131932282546</v>
      </c>
      <c r="Q437" t="s">
        <v>2039</v>
      </c>
      <c r="R437" t="s">
        <v>2040</v>
      </c>
      <c r="S437" s="10">
        <f t="shared" si="26"/>
        <v>41988.25</v>
      </c>
      <c r="T437" s="10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7">
        <f t="shared" si="25"/>
        <v>54.931726907630519</v>
      </c>
      <c r="Q438" t="s">
        <v>2035</v>
      </c>
      <c r="R438" t="s">
        <v>2058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7">
        <f t="shared" si="25"/>
        <v>51.921875</v>
      </c>
      <c r="Q439" t="s">
        <v>2041</v>
      </c>
      <c r="R439" t="s">
        <v>2049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7">
        <f t="shared" si="25"/>
        <v>60.02834008097166</v>
      </c>
      <c r="Q440" t="s">
        <v>2039</v>
      </c>
      <c r="R440" t="s">
        <v>2040</v>
      </c>
      <c r="S440" s="10">
        <f t="shared" si="26"/>
        <v>41337.25</v>
      </c>
      <c r="T440" s="10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7">
        <f t="shared" si="25"/>
        <v>44.003488879197555</v>
      </c>
      <c r="Q441" t="s">
        <v>2041</v>
      </c>
      <c r="R441" t="s">
        <v>2063</v>
      </c>
      <c r="S441" s="10">
        <f t="shared" si="26"/>
        <v>42680.208333333328</v>
      </c>
      <c r="T441" s="10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7">
        <f t="shared" si="25"/>
        <v>53.003513254551258</v>
      </c>
      <c r="Q442" t="s">
        <v>2041</v>
      </c>
      <c r="R442" t="s">
        <v>2060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7">
        <f t="shared" si="25"/>
        <v>54.5</v>
      </c>
      <c r="Q443" t="s">
        <v>2037</v>
      </c>
      <c r="R443" t="s">
        <v>2046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7">
        <f t="shared" si="25"/>
        <v>75.04195804195804</v>
      </c>
      <c r="Q444" t="s">
        <v>2039</v>
      </c>
      <c r="R444" t="s">
        <v>2040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7">
        <f t="shared" si="25"/>
        <v>35.911111111111111</v>
      </c>
      <c r="Q445" t="s">
        <v>2039</v>
      </c>
      <c r="R445" t="s">
        <v>2040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7">
        <f t="shared" si="25"/>
        <v>36.952702702702702</v>
      </c>
      <c r="Q446" t="s">
        <v>2035</v>
      </c>
      <c r="R446" t="s">
        <v>2045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7">
        <f t="shared" si="25"/>
        <v>63.170588235294119</v>
      </c>
      <c r="Q447" t="s">
        <v>2039</v>
      </c>
      <c r="R447" t="s">
        <v>2040</v>
      </c>
      <c r="S447" s="10">
        <f t="shared" si="26"/>
        <v>40515.25</v>
      </c>
      <c r="T447" s="10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7">
        <f t="shared" si="25"/>
        <v>29.99462365591398</v>
      </c>
      <c r="Q448" t="s">
        <v>2037</v>
      </c>
      <c r="R448" t="s">
        <v>2046</v>
      </c>
      <c r="S448" s="10">
        <f t="shared" si="26"/>
        <v>41261.25</v>
      </c>
      <c r="T448" s="10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7">
        <f t="shared" si="25"/>
        <v>86</v>
      </c>
      <c r="Q449" t="s">
        <v>2041</v>
      </c>
      <c r="R449" t="s">
        <v>2060</v>
      </c>
      <c r="S449" s="10">
        <f t="shared" si="26"/>
        <v>43088.25</v>
      </c>
      <c r="T449" s="10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7">
        <f t="shared" si="25"/>
        <v>75.014876033057845</v>
      </c>
      <c r="Q450" t="s">
        <v>2050</v>
      </c>
      <c r="R450" t="s">
        <v>2051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7">
        <f t="shared" ref="P451:P514" si="29">E451/G451</f>
        <v>101.19767441860465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7">
        <f t="shared" si="29"/>
        <v>4</v>
      </c>
      <c r="Q452" t="s">
        <v>2041</v>
      </c>
      <c r="R452" t="s">
        <v>2049</v>
      </c>
      <c r="S452" s="10">
        <f t="shared" si="30"/>
        <v>43394.208333333328</v>
      </c>
      <c r="T452" s="10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7">
        <f t="shared" si="29"/>
        <v>29.001272669424118</v>
      </c>
      <c r="Q453" t="s">
        <v>2035</v>
      </c>
      <c r="R453" t="s">
        <v>2036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7">
        <f t="shared" si="29"/>
        <v>98.225806451612897</v>
      </c>
      <c r="Q454" t="s">
        <v>2041</v>
      </c>
      <c r="R454" t="s">
        <v>2044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7">
        <f t="shared" si="29"/>
        <v>87.001693480101608</v>
      </c>
      <c r="Q455" t="s">
        <v>2041</v>
      </c>
      <c r="R455" t="s">
        <v>2063</v>
      </c>
      <c r="S455" s="10">
        <f t="shared" si="30"/>
        <v>42705.25</v>
      </c>
      <c r="T455" s="10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7">
        <f t="shared" si="29"/>
        <v>45.205128205128204</v>
      </c>
      <c r="Q456" t="s">
        <v>2041</v>
      </c>
      <c r="R456" t="s">
        <v>2044</v>
      </c>
      <c r="S456" s="10">
        <f t="shared" si="30"/>
        <v>41568.208333333336</v>
      </c>
      <c r="T456" s="10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7">
        <f t="shared" si="29"/>
        <v>37.001341561577675</v>
      </c>
      <c r="Q457" t="s">
        <v>2039</v>
      </c>
      <c r="R457" t="s">
        <v>2040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7">
        <f t="shared" si="29"/>
        <v>94.976947040498445</v>
      </c>
      <c r="Q458" t="s">
        <v>2035</v>
      </c>
      <c r="R458" t="s">
        <v>2045</v>
      </c>
      <c r="S458" s="10">
        <f t="shared" si="30"/>
        <v>43141.25</v>
      </c>
      <c r="T458" s="10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7">
        <f t="shared" si="29"/>
        <v>28.956521739130434</v>
      </c>
      <c r="Q459" t="s">
        <v>2039</v>
      </c>
      <c r="R459" t="s">
        <v>2040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7">
        <f t="shared" si="29"/>
        <v>55.993396226415094</v>
      </c>
      <c r="Q460" t="s">
        <v>2039</v>
      </c>
      <c r="R460" t="s">
        <v>2040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7">
        <f t="shared" si="29"/>
        <v>54.038095238095238</v>
      </c>
      <c r="Q461" t="s">
        <v>2041</v>
      </c>
      <c r="R461" t="s">
        <v>2042</v>
      </c>
      <c r="S461" s="10">
        <f t="shared" si="30"/>
        <v>42001.25</v>
      </c>
      <c r="T461" s="10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7">
        <f t="shared" si="29"/>
        <v>82.38</v>
      </c>
      <c r="Q462" t="s">
        <v>2039</v>
      </c>
      <c r="R462" t="s">
        <v>2040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7">
        <f t="shared" si="29"/>
        <v>66.997115384615384</v>
      </c>
      <c r="Q463" t="s">
        <v>2041</v>
      </c>
      <c r="R463" t="s">
        <v>2044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7">
        <f t="shared" si="29"/>
        <v>107.91401869158878</v>
      </c>
      <c r="Q464" t="s">
        <v>2050</v>
      </c>
      <c r="R464" t="s">
        <v>2061</v>
      </c>
      <c r="S464" s="10">
        <f t="shared" si="30"/>
        <v>41304.25</v>
      </c>
      <c r="T464" s="10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7">
        <f t="shared" si="29"/>
        <v>69.009501187648453</v>
      </c>
      <c r="Q465" t="s">
        <v>2041</v>
      </c>
      <c r="R465" t="s">
        <v>2049</v>
      </c>
      <c r="S465" s="10">
        <f t="shared" si="30"/>
        <v>41639.25</v>
      </c>
      <c r="T465" s="10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7">
        <f t="shared" si="29"/>
        <v>39.006568144499177</v>
      </c>
      <c r="Q466" t="s">
        <v>2039</v>
      </c>
      <c r="R466" t="s">
        <v>2040</v>
      </c>
      <c r="S466" s="10">
        <f t="shared" si="30"/>
        <v>43142.25</v>
      </c>
      <c r="T466" s="10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7">
        <f t="shared" si="29"/>
        <v>110.3625</v>
      </c>
      <c r="Q467" t="s">
        <v>2047</v>
      </c>
      <c r="R467" t="s">
        <v>2059</v>
      </c>
      <c r="S467" s="10">
        <f t="shared" si="30"/>
        <v>43127.25</v>
      </c>
      <c r="T467" s="10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7">
        <f t="shared" si="29"/>
        <v>94.857142857142861</v>
      </c>
      <c r="Q468" t="s">
        <v>2037</v>
      </c>
      <c r="R468" t="s">
        <v>2046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7">
        <f t="shared" si="29"/>
        <v>57.935251798561154</v>
      </c>
      <c r="Q469" t="s">
        <v>2037</v>
      </c>
      <c r="R469" t="s">
        <v>2038</v>
      </c>
      <c r="S469" s="10">
        <f t="shared" si="30"/>
        <v>42331.25</v>
      </c>
      <c r="T469" s="10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7">
        <f t="shared" si="29"/>
        <v>101.25</v>
      </c>
      <c r="Q470" t="s">
        <v>2039</v>
      </c>
      <c r="R470" t="s">
        <v>2040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7">
        <f t="shared" si="29"/>
        <v>64.95597484276729</v>
      </c>
      <c r="Q471" t="s">
        <v>2041</v>
      </c>
      <c r="R471" t="s">
        <v>2044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7">
        <f t="shared" si="29"/>
        <v>27.00524934383202</v>
      </c>
      <c r="Q472" t="s">
        <v>2037</v>
      </c>
      <c r="R472" t="s">
        <v>2046</v>
      </c>
      <c r="S472" s="10">
        <f t="shared" si="30"/>
        <v>42716.25</v>
      </c>
      <c r="T472" s="10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7">
        <f t="shared" si="29"/>
        <v>50.97422680412371</v>
      </c>
      <c r="Q473" t="s">
        <v>2033</v>
      </c>
      <c r="R473" t="s">
        <v>2034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7">
        <f t="shared" si="29"/>
        <v>104.94260869565217</v>
      </c>
      <c r="Q474" t="s">
        <v>2035</v>
      </c>
      <c r="R474" t="s">
        <v>2036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7">
        <f t="shared" si="29"/>
        <v>84.028301886792448</v>
      </c>
      <c r="Q475" t="s">
        <v>2035</v>
      </c>
      <c r="R475" t="s">
        <v>2043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7">
        <f t="shared" si="29"/>
        <v>102.85915492957747</v>
      </c>
      <c r="Q476" t="s">
        <v>2041</v>
      </c>
      <c r="R476" t="s">
        <v>2060</v>
      </c>
      <c r="S476" s="10">
        <f t="shared" si="30"/>
        <v>41989.25</v>
      </c>
      <c r="T476" s="10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7">
        <f t="shared" si="29"/>
        <v>39.962085308056871</v>
      </c>
      <c r="Q477" t="s">
        <v>2047</v>
      </c>
      <c r="R477" t="s">
        <v>2059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7">
        <f t="shared" si="29"/>
        <v>51.001785714285717</v>
      </c>
      <c r="Q478" t="s">
        <v>2047</v>
      </c>
      <c r="R478" t="s">
        <v>2053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7">
        <f t="shared" si="29"/>
        <v>40.823008849557525</v>
      </c>
      <c r="Q479" t="s">
        <v>2041</v>
      </c>
      <c r="R479" t="s">
        <v>2063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7">
        <f t="shared" si="29"/>
        <v>58.999637155297535</v>
      </c>
      <c r="Q480" t="s">
        <v>2037</v>
      </c>
      <c r="R480" t="s">
        <v>2046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7">
        <f t="shared" si="29"/>
        <v>71.156069364161851</v>
      </c>
      <c r="Q481" t="s">
        <v>2033</v>
      </c>
      <c r="R481" t="s">
        <v>2034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7">
        <f t="shared" si="29"/>
        <v>99.494252873563212</v>
      </c>
      <c r="Q482" t="s">
        <v>2054</v>
      </c>
      <c r="R482" t="s">
        <v>2055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7">
        <f t="shared" si="29"/>
        <v>103.98634590377114</v>
      </c>
      <c r="Q483" t="s">
        <v>2039</v>
      </c>
      <c r="R483" t="s">
        <v>2040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7">
        <f t="shared" si="29"/>
        <v>76.555555555555557</v>
      </c>
      <c r="Q484" t="s">
        <v>2047</v>
      </c>
      <c r="R484" t="s">
        <v>2053</v>
      </c>
      <c r="S484" s="10">
        <f t="shared" si="30"/>
        <v>40963.25</v>
      </c>
      <c r="T484" s="10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7">
        <f t="shared" si="29"/>
        <v>87.068592057761734</v>
      </c>
      <c r="Q485" t="s">
        <v>2039</v>
      </c>
      <c r="R485" t="s">
        <v>2040</v>
      </c>
      <c r="S485" s="10">
        <f t="shared" si="30"/>
        <v>43811.25</v>
      </c>
      <c r="T485" s="10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7">
        <f t="shared" si="29"/>
        <v>48.99554707379135</v>
      </c>
      <c r="Q486" t="s">
        <v>2033</v>
      </c>
      <c r="R486" t="s">
        <v>2034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7">
        <f t="shared" si="29"/>
        <v>42.969135802469133</v>
      </c>
      <c r="Q487" t="s">
        <v>2039</v>
      </c>
      <c r="R487" t="s">
        <v>2040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7">
        <f t="shared" si="29"/>
        <v>33.428571428571431</v>
      </c>
      <c r="Q488" t="s">
        <v>2047</v>
      </c>
      <c r="R488" t="s">
        <v>2059</v>
      </c>
      <c r="S488" s="10">
        <f t="shared" si="30"/>
        <v>43168.25</v>
      </c>
      <c r="T488" s="10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7">
        <f t="shared" si="29"/>
        <v>83.982949701619773</v>
      </c>
      <c r="Q489" t="s">
        <v>2039</v>
      </c>
      <c r="R489" t="s">
        <v>2040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7">
        <f t="shared" si="29"/>
        <v>101.41739130434783</v>
      </c>
      <c r="Q490" t="s">
        <v>2039</v>
      </c>
      <c r="R490" t="s">
        <v>2040</v>
      </c>
      <c r="S490" s="10">
        <f t="shared" si="30"/>
        <v>42403.25</v>
      </c>
      <c r="T490" s="10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7">
        <f t="shared" si="29"/>
        <v>109.87058823529412</v>
      </c>
      <c r="Q491" t="s">
        <v>2037</v>
      </c>
      <c r="R491" t="s">
        <v>2046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7">
        <f t="shared" si="29"/>
        <v>31.916666666666668</v>
      </c>
      <c r="Q492" t="s">
        <v>2064</v>
      </c>
      <c r="R492" t="s">
        <v>2065</v>
      </c>
      <c r="S492" s="10">
        <f t="shared" si="30"/>
        <v>43786.25</v>
      </c>
      <c r="T492" s="10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7">
        <f t="shared" si="29"/>
        <v>70.993450675399103</v>
      </c>
      <c r="Q493" t="s">
        <v>2033</v>
      </c>
      <c r="R493" t="s">
        <v>2034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7">
        <f t="shared" si="29"/>
        <v>77.026890756302521</v>
      </c>
      <c r="Q494" t="s">
        <v>2041</v>
      </c>
      <c r="R494" t="s">
        <v>2052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7">
        <f t="shared" si="29"/>
        <v>101.78125</v>
      </c>
      <c r="Q495" t="s">
        <v>2054</v>
      </c>
      <c r="R495" t="s">
        <v>2055</v>
      </c>
      <c r="S495" s="10">
        <f t="shared" si="30"/>
        <v>43645.208333333328</v>
      </c>
      <c r="T495" s="10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7">
        <f t="shared" si="29"/>
        <v>51.059701492537314</v>
      </c>
      <c r="Q496" t="s">
        <v>2037</v>
      </c>
      <c r="R496" t="s">
        <v>2046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7">
        <f t="shared" si="29"/>
        <v>68.02051282051282</v>
      </c>
      <c r="Q497" t="s">
        <v>2039</v>
      </c>
      <c r="R497" t="s">
        <v>2040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7">
        <f t="shared" si="29"/>
        <v>30.87037037037037</v>
      </c>
      <c r="Q498" t="s">
        <v>2041</v>
      </c>
      <c r="R498" t="s">
        <v>2049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7">
        <f t="shared" si="29"/>
        <v>27.908333333333335</v>
      </c>
      <c r="Q499" t="s">
        <v>2037</v>
      </c>
      <c r="R499" t="s">
        <v>2046</v>
      </c>
      <c r="S499" s="10">
        <f t="shared" si="30"/>
        <v>42724.25</v>
      </c>
      <c r="T499" s="10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7">
        <f t="shared" si="29"/>
        <v>79.994818652849744</v>
      </c>
      <c r="Q500" t="s">
        <v>2037</v>
      </c>
      <c r="R500" t="s">
        <v>2038</v>
      </c>
      <c r="S500" s="10">
        <f t="shared" si="30"/>
        <v>42005.25</v>
      </c>
      <c r="T500" s="10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7">
        <f t="shared" si="29"/>
        <v>38.003378378378379</v>
      </c>
      <c r="Q501" t="s">
        <v>2041</v>
      </c>
      <c r="R501" t="s">
        <v>2042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7" t="e">
        <f t="shared" si="29"/>
        <v>#DIV/0!</v>
      </c>
      <c r="Q502" t="s">
        <v>2039</v>
      </c>
      <c r="R502" t="s">
        <v>2040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7">
        <f t="shared" si="29"/>
        <v>59.990534521158132</v>
      </c>
      <c r="Q503" t="s">
        <v>2041</v>
      </c>
      <c r="R503" t="s">
        <v>2042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7">
        <f t="shared" si="29"/>
        <v>37.037634408602152</v>
      </c>
      <c r="Q504" t="s">
        <v>2050</v>
      </c>
      <c r="R504" t="s">
        <v>2051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7">
        <f t="shared" si="29"/>
        <v>99.963043478260872</v>
      </c>
      <c r="Q505" t="s">
        <v>2041</v>
      </c>
      <c r="R505" t="s">
        <v>2044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7">
        <f t="shared" si="29"/>
        <v>111.6774193548387</v>
      </c>
      <c r="Q506" t="s">
        <v>2035</v>
      </c>
      <c r="R506" t="s">
        <v>2036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7">
        <f t="shared" si="29"/>
        <v>36.014409221902014</v>
      </c>
      <c r="Q507" t="s">
        <v>2047</v>
      </c>
      <c r="R507" t="s">
        <v>2056</v>
      </c>
      <c r="S507" s="10">
        <f t="shared" si="30"/>
        <v>41341.25</v>
      </c>
      <c r="T507" s="10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7">
        <f t="shared" si="29"/>
        <v>66.010284810126578</v>
      </c>
      <c r="Q508" t="s">
        <v>2039</v>
      </c>
      <c r="R508" t="s">
        <v>2040</v>
      </c>
      <c r="S508" s="10">
        <f t="shared" si="30"/>
        <v>43062.25</v>
      </c>
      <c r="T508" s="10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7">
        <f t="shared" si="29"/>
        <v>44.05263157894737</v>
      </c>
      <c r="Q509" t="s">
        <v>2037</v>
      </c>
      <c r="R509" t="s">
        <v>2038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7">
        <f t="shared" si="29"/>
        <v>52.999726551818434</v>
      </c>
      <c r="Q510" t="s">
        <v>2039</v>
      </c>
      <c r="R510" t="s">
        <v>2040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7">
        <f t="shared" si="29"/>
        <v>95</v>
      </c>
      <c r="Q511" t="s">
        <v>2039</v>
      </c>
      <c r="R511" t="s">
        <v>2040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7">
        <f t="shared" si="29"/>
        <v>70.908396946564892</v>
      </c>
      <c r="Q512" t="s">
        <v>2041</v>
      </c>
      <c r="R512" t="s">
        <v>2044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7">
        <f t="shared" si="29"/>
        <v>98.060773480662988</v>
      </c>
      <c r="Q513" t="s">
        <v>2039</v>
      </c>
      <c r="R513" t="s">
        <v>2040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7">
        <f t="shared" si="29"/>
        <v>53.046025104602514</v>
      </c>
      <c r="Q514" t="s">
        <v>2050</v>
      </c>
      <c r="R514" t="s">
        <v>2051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7">
        <f t="shared" ref="P515:P578" si="33">E515/G515</f>
        <v>93.142857142857139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7">
        <f t="shared" si="33"/>
        <v>58.945075757575758</v>
      </c>
      <c r="Q516" t="s">
        <v>2035</v>
      </c>
      <c r="R516" t="s">
        <v>2036</v>
      </c>
      <c r="S516" s="10">
        <f t="shared" si="34"/>
        <v>41614.25</v>
      </c>
      <c r="T516" s="10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7">
        <f t="shared" si="33"/>
        <v>36.067669172932334</v>
      </c>
      <c r="Q517" t="s">
        <v>2039</v>
      </c>
      <c r="R517" t="s">
        <v>2040</v>
      </c>
      <c r="S517" s="10">
        <f t="shared" si="34"/>
        <v>40900.25</v>
      </c>
      <c r="T517" s="10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7">
        <f t="shared" si="33"/>
        <v>63.030732860520096</v>
      </c>
      <c r="Q518" t="s">
        <v>2047</v>
      </c>
      <c r="R518" t="s">
        <v>2048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7">
        <f t="shared" si="33"/>
        <v>84.717948717948715</v>
      </c>
      <c r="Q519" t="s">
        <v>2033</v>
      </c>
      <c r="R519" t="s">
        <v>2034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7">
        <f t="shared" si="33"/>
        <v>62.2</v>
      </c>
      <c r="Q520" t="s">
        <v>2041</v>
      </c>
      <c r="R520" t="s">
        <v>2049</v>
      </c>
      <c r="S520" s="10">
        <f t="shared" si="34"/>
        <v>43154.25</v>
      </c>
      <c r="T520" s="10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7">
        <f t="shared" si="33"/>
        <v>101.97518330513255</v>
      </c>
      <c r="Q521" t="s">
        <v>2035</v>
      </c>
      <c r="R521" t="s">
        <v>2036</v>
      </c>
      <c r="S521" s="10">
        <f t="shared" si="34"/>
        <v>42012.25</v>
      </c>
      <c r="T521" s="10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7">
        <f t="shared" si="33"/>
        <v>106.4375</v>
      </c>
      <c r="Q522" t="s">
        <v>2039</v>
      </c>
      <c r="R522" t="s">
        <v>2040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7">
        <f t="shared" si="33"/>
        <v>29.975609756097562</v>
      </c>
      <c r="Q523" t="s">
        <v>2041</v>
      </c>
      <c r="R523" t="s">
        <v>2044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7">
        <f t="shared" si="33"/>
        <v>85.806282722513089</v>
      </c>
      <c r="Q524" t="s">
        <v>2041</v>
      </c>
      <c r="R524" t="s">
        <v>2052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7">
        <f t="shared" si="33"/>
        <v>70.82022471910112</v>
      </c>
      <c r="Q525" t="s">
        <v>2041</v>
      </c>
      <c r="R525" t="s">
        <v>2052</v>
      </c>
      <c r="S525" s="10">
        <f t="shared" si="34"/>
        <v>40241.25</v>
      </c>
      <c r="T525" s="10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7">
        <f t="shared" si="33"/>
        <v>40.998484082870135</v>
      </c>
      <c r="Q526" t="s">
        <v>2039</v>
      </c>
      <c r="R526" t="s">
        <v>2040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7">
        <f t="shared" si="33"/>
        <v>28.063492063492063</v>
      </c>
      <c r="Q527" t="s">
        <v>2037</v>
      </c>
      <c r="R527" t="s">
        <v>2046</v>
      </c>
      <c r="S527" s="10">
        <f t="shared" si="34"/>
        <v>40505.25</v>
      </c>
      <c r="T527" s="10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7">
        <f t="shared" si="33"/>
        <v>88.054421768707485</v>
      </c>
      <c r="Q528" t="s">
        <v>2039</v>
      </c>
      <c r="R528" t="s">
        <v>2040</v>
      </c>
      <c r="S528" s="10">
        <f t="shared" si="34"/>
        <v>42364.25</v>
      </c>
      <c r="T528" s="10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7">
        <f t="shared" si="33"/>
        <v>31</v>
      </c>
      <c r="Q529" t="s">
        <v>2041</v>
      </c>
      <c r="R529" t="s">
        <v>2049</v>
      </c>
      <c r="S529" s="10">
        <f t="shared" si="34"/>
        <v>42405.25</v>
      </c>
      <c r="T529" s="10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7">
        <f t="shared" si="33"/>
        <v>90.337500000000006</v>
      </c>
      <c r="Q530" t="s">
        <v>2035</v>
      </c>
      <c r="R530" t="s">
        <v>2045</v>
      </c>
      <c r="S530" s="10">
        <f t="shared" si="34"/>
        <v>41601.25</v>
      </c>
      <c r="T530" s="10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7">
        <f t="shared" si="33"/>
        <v>63.777777777777779</v>
      </c>
      <c r="Q531" t="s">
        <v>2050</v>
      </c>
      <c r="R531" t="s">
        <v>2051</v>
      </c>
      <c r="S531" s="10">
        <f t="shared" si="34"/>
        <v>41769.208333333336</v>
      </c>
      <c r="T531" s="10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7">
        <f t="shared" si="33"/>
        <v>53.995515695067262</v>
      </c>
      <c r="Q532" t="s">
        <v>2047</v>
      </c>
      <c r="R532" t="s">
        <v>2053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7">
        <f t="shared" si="33"/>
        <v>48.993956043956047</v>
      </c>
      <c r="Q533" t="s">
        <v>2050</v>
      </c>
      <c r="R533" t="s">
        <v>2051</v>
      </c>
      <c r="S533" s="10">
        <f t="shared" si="34"/>
        <v>41589.25</v>
      </c>
      <c r="T533" s="10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7">
        <f t="shared" si="33"/>
        <v>63.857142857142854</v>
      </c>
      <c r="Q534" t="s">
        <v>2039</v>
      </c>
      <c r="R534" t="s">
        <v>2040</v>
      </c>
      <c r="S534" s="10">
        <f t="shared" si="34"/>
        <v>43125.25</v>
      </c>
      <c r="T534" s="10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7">
        <f t="shared" si="33"/>
        <v>82.996393146979258</v>
      </c>
      <c r="Q535" t="s">
        <v>2035</v>
      </c>
      <c r="R535" t="s">
        <v>2045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7">
        <f t="shared" si="33"/>
        <v>55.08230452674897</v>
      </c>
      <c r="Q536" t="s">
        <v>2041</v>
      </c>
      <c r="R536" t="s">
        <v>2044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7">
        <f t="shared" si="33"/>
        <v>62.044554455445542</v>
      </c>
      <c r="Q537" t="s">
        <v>2039</v>
      </c>
      <c r="R537" t="s">
        <v>2040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7">
        <f t="shared" si="33"/>
        <v>104.97857142857143</v>
      </c>
      <c r="Q538" t="s">
        <v>2047</v>
      </c>
      <c r="R538" t="s">
        <v>2053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7">
        <f t="shared" si="33"/>
        <v>94.044676806083643</v>
      </c>
      <c r="Q539" t="s">
        <v>2041</v>
      </c>
      <c r="R539" t="s">
        <v>2042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7">
        <f t="shared" si="33"/>
        <v>44.007716049382715</v>
      </c>
      <c r="Q540" t="s">
        <v>2050</v>
      </c>
      <c r="R540" t="s">
        <v>2061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7">
        <f t="shared" si="33"/>
        <v>92.467532467532465</v>
      </c>
      <c r="Q541" t="s">
        <v>2033</v>
      </c>
      <c r="R541" t="s">
        <v>2034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7">
        <f t="shared" si="33"/>
        <v>57.072874493927124</v>
      </c>
      <c r="Q542" t="s">
        <v>2054</v>
      </c>
      <c r="R542" t="s">
        <v>2055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7">
        <f t="shared" si="33"/>
        <v>109.07848101265823</v>
      </c>
      <c r="Q543" t="s">
        <v>2050</v>
      </c>
      <c r="R543" t="s">
        <v>2061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7">
        <f t="shared" si="33"/>
        <v>39.387755102040813</v>
      </c>
      <c r="Q544" t="s">
        <v>2035</v>
      </c>
      <c r="R544" t="s">
        <v>2045</v>
      </c>
      <c r="S544" s="10">
        <f t="shared" si="34"/>
        <v>42391.25</v>
      </c>
      <c r="T544" s="10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7">
        <f t="shared" si="33"/>
        <v>77.022222222222226</v>
      </c>
      <c r="Q545" t="s">
        <v>2050</v>
      </c>
      <c r="R545" t="s">
        <v>2051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7">
        <f t="shared" si="33"/>
        <v>92.166666666666671</v>
      </c>
      <c r="Q546" t="s">
        <v>2035</v>
      </c>
      <c r="R546" t="s">
        <v>2036</v>
      </c>
      <c r="S546" s="10">
        <f t="shared" si="34"/>
        <v>42377.25</v>
      </c>
      <c r="T546" s="10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7">
        <f t="shared" si="33"/>
        <v>61.007063197026021</v>
      </c>
      <c r="Q547" t="s">
        <v>2039</v>
      </c>
      <c r="R547" t="s">
        <v>2040</v>
      </c>
      <c r="S547" s="10">
        <f t="shared" si="34"/>
        <v>43824.25</v>
      </c>
      <c r="T547" s="10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7">
        <f t="shared" si="33"/>
        <v>78.068181818181813</v>
      </c>
      <c r="Q548" t="s">
        <v>2039</v>
      </c>
      <c r="R548" t="s">
        <v>2040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7">
        <f t="shared" si="33"/>
        <v>80.75</v>
      </c>
      <c r="Q549" t="s">
        <v>2041</v>
      </c>
      <c r="R549" t="s">
        <v>2044</v>
      </c>
      <c r="S549" s="10">
        <f t="shared" si="34"/>
        <v>42029.25</v>
      </c>
      <c r="T549" s="10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7">
        <f t="shared" si="33"/>
        <v>59.991289782244557</v>
      </c>
      <c r="Q550" t="s">
        <v>2039</v>
      </c>
      <c r="R550" t="s">
        <v>2040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7">
        <f t="shared" si="33"/>
        <v>110.03018372703411</v>
      </c>
      <c r="Q551" t="s">
        <v>2037</v>
      </c>
      <c r="R551" t="s">
        <v>2046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7">
        <f t="shared" si="33"/>
        <v>4</v>
      </c>
      <c r="Q552" t="s">
        <v>2035</v>
      </c>
      <c r="R552" t="s">
        <v>2045</v>
      </c>
      <c r="S552" s="10">
        <f t="shared" si="34"/>
        <v>40968.25</v>
      </c>
      <c r="T552" s="10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7">
        <f t="shared" si="33"/>
        <v>37.99856063332134</v>
      </c>
      <c r="Q553" t="s">
        <v>2037</v>
      </c>
      <c r="R553" t="s">
        <v>2038</v>
      </c>
      <c r="S553" s="10">
        <f t="shared" si="34"/>
        <v>41993.25</v>
      </c>
      <c r="T553" s="10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7">
        <f t="shared" si="33"/>
        <v>96.369565217391298</v>
      </c>
      <c r="Q554" t="s">
        <v>2039</v>
      </c>
      <c r="R554" t="s">
        <v>2040</v>
      </c>
      <c r="S554" s="10">
        <f t="shared" si="34"/>
        <v>42700.25</v>
      </c>
      <c r="T554" s="10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7">
        <f t="shared" si="33"/>
        <v>72.978599221789878</v>
      </c>
      <c r="Q555" t="s">
        <v>2035</v>
      </c>
      <c r="R555" t="s">
        <v>2036</v>
      </c>
      <c r="S555" s="10">
        <f t="shared" si="34"/>
        <v>40545.25</v>
      </c>
      <c r="T555" s="10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7">
        <f t="shared" si="33"/>
        <v>26.007220216606498</v>
      </c>
      <c r="Q556" t="s">
        <v>2035</v>
      </c>
      <c r="R556" t="s">
        <v>2045</v>
      </c>
      <c r="S556" s="10">
        <f t="shared" si="34"/>
        <v>42723.25</v>
      </c>
      <c r="T556" s="10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7">
        <f t="shared" si="33"/>
        <v>104.36296296296297</v>
      </c>
      <c r="Q557" t="s">
        <v>2035</v>
      </c>
      <c r="R557" t="s">
        <v>2036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7">
        <f t="shared" si="33"/>
        <v>102.18852459016394</v>
      </c>
      <c r="Q558" t="s">
        <v>2047</v>
      </c>
      <c r="R558" t="s">
        <v>2059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7">
        <f t="shared" si="33"/>
        <v>54.117647058823529</v>
      </c>
      <c r="Q559" t="s">
        <v>2041</v>
      </c>
      <c r="R559" t="s">
        <v>2063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7">
        <f t="shared" si="33"/>
        <v>63.222222222222221</v>
      </c>
      <c r="Q560" t="s">
        <v>2039</v>
      </c>
      <c r="R560" t="s">
        <v>2040</v>
      </c>
      <c r="S560" s="10">
        <f t="shared" si="34"/>
        <v>42424.25</v>
      </c>
      <c r="T560" s="10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7">
        <f t="shared" si="33"/>
        <v>104.03228962818004</v>
      </c>
      <c r="Q561" t="s">
        <v>2039</v>
      </c>
      <c r="R561" t="s">
        <v>2040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7">
        <f t="shared" si="33"/>
        <v>49.994334277620396</v>
      </c>
      <c r="Q562" t="s">
        <v>2041</v>
      </c>
      <c r="R562" t="s">
        <v>2049</v>
      </c>
      <c r="S562" s="10">
        <f t="shared" si="34"/>
        <v>40865.25</v>
      </c>
      <c r="T562" s="10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7">
        <f t="shared" si="33"/>
        <v>56.015151515151516</v>
      </c>
      <c r="Q563" t="s">
        <v>2039</v>
      </c>
      <c r="R563" t="s">
        <v>2040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7">
        <f t="shared" si="33"/>
        <v>48.807692307692307</v>
      </c>
      <c r="Q564" t="s">
        <v>2035</v>
      </c>
      <c r="R564" t="s">
        <v>2036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7">
        <f t="shared" si="33"/>
        <v>60.082352941176474</v>
      </c>
      <c r="Q565" t="s">
        <v>2041</v>
      </c>
      <c r="R565" t="s">
        <v>2042</v>
      </c>
      <c r="S565" s="10">
        <f t="shared" si="34"/>
        <v>43417.25</v>
      </c>
      <c r="T565" s="10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7">
        <f t="shared" si="33"/>
        <v>78.990502793296088</v>
      </c>
      <c r="Q566" t="s">
        <v>2039</v>
      </c>
      <c r="R566" t="s">
        <v>2040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7">
        <f t="shared" si="33"/>
        <v>53.99499443826474</v>
      </c>
      <c r="Q567" t="s">
        <v>2039</v>
      </c>
      <c r="R567" t="s">
        <v>2040</v>
      </c>
      <c r="S567" s="10">
        <f t="shared" si="34"/>
        <v>40862.25</v>
      </c>
      <c r="T567" s="10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7">
        <f t="shared" si="33"/>
        <v>111.45945945945945</v>
      </c>
      <c r="Q568" t="s">
        <v>2035</v>
      </c>
      <c r="R568" t="s">
        <v>2043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7">
        <f t="shared" si="33"/>
        <v>60.922131147540981</v>
      </c>
      <c r="Q569" t="s">
        <v>2035</v>
      </c>
      <c r="R569" t="s">
        <v>2036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7">
        <f t="shared" si="33"/>
        <v>26.0015444015444</v>
      </c>
      <c r="Q570" t="s">
        <v>2039</v>
      </c>
      <c r="R570" t="s">
        <v>2040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7">
        <f t="shared" si="33"/>
        <v>80.993208828522924</v>
      </c>
      <c r="Q571" t="s">
        <v>2041</v>
      </c>
      <c r="R571" t="s">
        <v>2049</v>
      </c>
      <c r="S571" s="10">
        <f t="shared" si="34"/>
        <v>40554.25</v>
      </c>
      <c r="T571" s="10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7">
        <f t="shared" si="33"/>
        <v>34.995963302752294</v>
      </c>
      <c r="Q572" t="s">
        <v>2035</v>
      </c>
      <c r="R572" t="s">
        <v>2036</v>
      </c>
      <c r="S572" s="10">
        <f t="shared" si="34"/>
        <v>41993.25</v>
      </c>
      <c r="T572" s="10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7">
        <f t="shared" si="33"/>
        <v>94.142857142857139</v>
      </c>
      <c r="Q573" t="s">
        <v>2041</v>
      </c>
      <c r="R573" t="s">
        <v>2052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7">
        <f t="shared" si="33"/>
        <v>52.085106382978722</v>
      </c>
      <c r="Q574" t="s">
        <v>2035</v>
      </c>
      <c r="R574" t="s">
        <v>2036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7">
        <f t="shared" si="33"/>
        <v>24.986666666666668</v>
      </c>
      <c r="Q575" t="s">
        <v>2064</v>
      </c>
      <c r="R575" t="s">
        <v>2065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7">
        <f t="shared" si="33"/>
        <v>69.215277777777771</v>
      </c>
      <c r="Q576" t="s">
        <v>2033</v>
      </c>
      <c r="R576" t="s">
        <v>2034</v>
      </c>
      <c r="S576" s="10">
        <f t="shared" si="34"/>
        <v>43806.25</v>
      </c>
      <c r="T576" s="10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7">
        <f t="shared" si="33"/>
        <v>93.944444444444443</v>
      </c>
      <c r="Q577" t="s">
        <v>2039</v>
      </c>
      <c r="R577" t="s">
        <v>2040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7">
        <f t="shared" si="33"/>
        <v>98.40625</v>
      </c>
      <c r="Q578" t="s">
        <v>2039</v>
      </c>
      <c r="R578" t="s">
        <v>2040</v>
      </c>
      <c r="S578" s="10">
        <f t="shared" si="34"/>
        <v>43040.208333333328</v>
      </c>
      <c r="T578" s="10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7">
        <f t="shared" ref="P579:P642" si="37">E579/G579</f>
        <v>41.783783783783782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7">
        <f t="shared" si="37"/>
        <v>65.991836734693877</v>
      </c>
      <c r="Q580" t="s">
        <v>2041</v>
      </c>
      <c r="R580" t="s">
        <v>2063</v>
      </c>
      <c r="S580" s="10">
        <f t="shared" si="38"/>
        <v>40878.25</v>
      </c>
      <c r="T580" s="10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7">
        <f t="shared" si="37"/>
        <v>72.05747126436782</v>
      </c>
      <c r="Q581" t="s">
        <v>2035</v>
      </c>
      <c r="R581" t="s">
        <v>2058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7">
        <f t="shared" si="37"/>
        <v>48.003209242618745</v>
      </c>
      <c r="Q582" t="s">
        <v>2039</v>
      </c>
      <c r="R582" t="s">
        <v>2040</v>
      </c>
      <c r="S582" s="10">
        <f t="shared" si="38"/>
        <v>41696.25</v>
      </c>
      <c r="T582" s="10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7">
        <f t="shared" si="37"/>
        <v>54.098591549295776</v>
      </c>
      <c r="Q583" t="s">
        <v>2037</v>
      </c>
      <c r="R583" t="s">
        <v>2038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7">
        <f t="shared" si="37"/>
        <v>107.88095238095238</v>
      </c>
      <c r="Q584" t="s">
        <v>2050</v>
      </c>
      <c r="R584" t="s">
        <v>2051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7">
        <f t="shared" si="37"/>
        <v>67.034103410341032</v>
      </c>
      <c r="Q585" t="s">
        <v>2041</v>
      </c>
      <c r="R585" t="s">
        <v>2042</v>
      </c>
      <c r="S585" s="10">
        <f t="shared" si="38"/>
        <v>40959.25</v>
      </c>
      <c r="T585" s="10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7">
        <f t="shared" si="37"/>
        <v>64.01425914445133</v>
      </c>
      <c r="Q586" t="s">
        <v>2037</v>
      </c>
      <c r="R586" t="s">
        <v>2038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7">
        <f t="shared" si="37"/>
        <v>96.066176470588232</v>
      </c>
      <c r="Q587" t="s">
        <v>2047</v>
      </c>
      <c r="R587" t="s">
        <v>2059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7">
        <f t="shared" si="37"/>
        <v>51.184615384615384</v>
      </c>
      <c r="Q588" t="s">
        <v>2035</v>
      </c>
      <c r="R588" t="s">
        <v>2036</v>
      </c>
      <c r="S588" s="10">
        <f t="shared" si="38"/>
        <v>40499.25</v>
      </c>
      <c r="T588" s="10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7">
        <f t="shared" si="37"/>
        <v>43.92307692307692</v>
      </c>
      <c r="Q589" t="s">
        <v>2033</v>
      </c>
      <c r="R589" t="s">
        <v>2034</v>
      </c>
      <c r="S589" s="10">
        <f t="shared" si="38"/>
        <v>43484.25</v>
      </c>
      <c r="T589" s="10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7">
        <f t="shared" si="37"/>
        <v>91.021198830409361</v>
      </c>
      <c r="Q590" t="s">
        <v>2039</v>
      </c>
      <c r="R590" t="s">
        <v>2040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7">
        <f t="shared" si="37"/>
        <v>50.127450980392155</v>
      </c>
      <c r="Q591" t="s">
        <v>2041</v>
      </c>
      <c r="R591" t="s">
        <v>2042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7">
        <f t="shared" si="37"/>
        <v>67.720930232558146</v>
      </c>
      <c r="Q592" t="s">
        <v>2047</v>
      </c>
      <c r="R592" t="s">
        <v>2056</v>
      </c>
      <c r="S592" s="10">
        <f t="shared" si="38"/>
        <v>41994.25</v>
      </c>
      <c r="T592" s="10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7">
        <f t="shared" si="37"/>
        <v>61.03921568627451</v>
      </c>
      <c r="Q593" t="s">
        <v>2050</v>
      </c>
      <c r="R593" t="s">
        <v>2051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7">
        <f t="shared" si="37"/>
        <v>80.011857707509876</v>
      </c>
      <c r="Q594" t="s">
        <v>2039</v>
      </c>
      <c r="R594" t="s">
        <v>2040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7">
        <f t="shared" si="37"/>
        <v>47.001497753369947</v>
      </c>
      <c r="Q595" t="s">
        <v>2041</v>
      </c>
      <c r="R595" t="s">
        <v>2049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7">
        <f t="shared" si="37"/>
        <v>71.127388535031841</v>
      </c>
      <c r="Q596" t="s">
        <v>2039</v>
      </c>
      <c r="R596" t="s">
        <v>2040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7">
        <f t="shared" si="37"/>
        <v>89.99079189686924</v>
      </c>
      <c r="Q597" t="s">
        <v>2039</v>
      </c>
      <c r="R597" t="s">
        <v>2040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7">
        <f t="shared" si="37"/>
        <v>43.032786885245905</v>
      </c>
      <c r="Q598" t="s">
        <v>2041</v>
      </c>
      <c r="R598" t="s">
        <v>2044</v>
      </c>
      <c r="S598" s="10">
        <f t="shared" si="38"/>
        <v>42434.25</v>
      </c>
      <c r="T598" s="10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7">
        <f t="shared" si="37"/>
        <v>67.997714808043881</v>
      </c>
      <c r="Q599" t="s">
        <v>2039</v>
      </c>
      <c r="R599" t="s">
        <v>2040</v>
      </c>
      <c r="S599" s="10">
        <f t="shared" si="38"/>
        <v>43786.25</v>
      </c>
      <c r="T599" s="10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7">
        <f t="shared" si="37"/>
        <v>73.004566210045667</v>
      </c>
      <c r="Q600" t="s">
        <v>2035</v>
      </c>
      <c r="R600" t="s">
        <v>2036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7">
        <f t="shared" si="37"/>
        <v>62.341463414634148</v>
      </c>
      <c r="Q601" t="s">
        <v>2041</v>
      </c>
      <c r="R601" t="s">
        <v>2042</v>
      </c>
      <c r="S601" s="10">
        <f t="shared" si="38"/>
        <v>42047.25</v>
      </c>
      <c r="T601" s="10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7">
        <f t="shared" si="37"/>
        <v>5</v>
      </c>
      <c r="Q602" t="s">
        <v>2033</v>
      </c>
      <c r="R602" t="s">
        <v>2034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7">
        <f t="shared" si="37"/>
        <v>67.103092783505161</v>
      </c>
      <c r="Q603" t="s">
        <v>2037</v>
      </c>
      <c r="R603" t="s">
        <v>2046</v>
      </c>
      <c r="S603" s="10">
        <f t="shared" si="38"/>
        <v>41789.208333333336</v>
      </c>
      <c r="T603" s="10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7">
        <f t="shared" si="37"/>
        <v>79.978947368421046</v>
      </c>
      <c r="Q604" t="s">
        <v>2039</v>
      </c>
      <c r="R604" t="s">
        <v>2040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7">
        <f t="shared" si="37"/>
        <v>62.176470588235297</v>
      </c>
      <c r="Q605" t="s">
        <v>2039</v>
      </c>
      <c r="R605" t="s">
        <v>2040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7">
        <f t="shared" si="37"/>
        <v>53.005950297514879</v>
      </c>
      <c r="Q606" t="s">
        <v>2039</v>
      </c>
      <c r="R606" t="s">
        <v>2040</v>
      </c>
      <c r="S606" s="10">
        <f t="shared" si="38"/>
        <v>40565.25</v>
      </c>
      <c r="T606" s="10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7">
        <f t="shared" si="37"/>
        <v>57.738317757009348</v>
      </c>
      <c r="Q607" t="s">
        <v>2047</v>
      </c>
      <c r="R607" t="s">
        <v>2048</v>
      </c>
      <c r="S607" s="10">
        <f t="shared" si="38"/>
        <v>42280.208333333328</v>
      </c>
      <c r="T607" s="10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7">
        <f t="shared" si="37"/>
        <v>40.03125</v>
      </c>
      <c r="Q608" t="s">
        <v>2035</v>
      </c>
      <c r="R608" t="s">
        <v>2036</v>
      </c>
      <c r="S608" s="10">
        <f t="shared" si="38"/>
        <v>42436.25</v>
      </c>
      <c r="T608" s="10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7">
        <f t="shared" si="37"/>
        <v>81.016591928251117</v>
      </c>
      <c r="Q609" t="s">
        <v>2033</v>
      </c>
      <c r="R609" t="s">
        <v>2034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7">
        <f t="shared" si="37"/>
        <v>35.047468354430379</v>
      </c>
      <c r="Q610" t="s">
        <v>2035</v>
      </c>
      <c r="R610" t="s">
        <v>2058</v>
      </c>
      <c r="S610" s="10">
        <f t="shared" si="38"/>
        <v>43530.25</v>
      </c>
      <c r="T610" s="10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7">
        <f t="shared" si="37"/>
        <v>102.92307692307692</v>
      </c>
      <c r="Q611" t="s">
        <v>2041</v>
      </c>
      <c r="R611" t="s">
        <v>2063</v>
      </c>
      <c r="S611" s="10">
        <f t="shared" si="38"/>
        <v>43481.25</v>
      </c>
      <c r="T611" s="10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7">
        <f t="shared" si="37"/>
        <v>27.998126756166094</v>
      </c>
      <c r="Q612" t="s">
        <v>2039</v>
      </c>
      <c r="R612" t="s">
        <v>2040</v>
      </c>
      <c r="S612" s="10">
        <f t="shared" si="38"/>
        <v>41259.25</v>
      </c>
      <c r="T612" s="10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7">
        <f t="shared" si="37"/>
        <v>75.733333333333334</v>
      </c>
      <c r="Q613" t="s">
        <v>2039</v>
      </c>
      <c r="R613" t="s">
        <v>2040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7">
        <f t="shared" si="37"/>
        <v>45.026041666666664</v>
      </c>
      <c r="Q614" t="s">
        <v>2035</v>
      </c>
      <c r="R614" t="s">
        <v>2043</v>
      </c>
      <c r="S614" s="10">
        <f t="shared" si="38"/>
        <v>40474.208333333336</v>
      </c>
      <c r="T614" s="10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7">
        <f t="shared" si="37"/>
        <v>73.615384615384613</v>
      </c>
      <c r="Q615" t="s">
        <v>2039</v>
      </c>
      <c r="R615" t="s">
        <v>2040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7">
        <f t="shared" si="37"/>
        <v>56.991701244813278</v>
      </c>
      <c r="Q616" t="s">
        <v>2039</v>
      </c>
      <c r="R616" t="s">
        <v>2040</v>
      </c>
      <c r="S616" s="10">
        <f t="shared" si="38"/>
        <v>42746.25</v>
      </c>
      <c r="T616" s="10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7">
        <f t="shared" si="37"/>
        <v>85.223529411764702</v>
      </c>
      <c r="Q617" t="s">
        <v>2039</v>
      </c>
      <c r="R617" t="s">
        <v>2040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7">
        <f t="shared" si="37"/>
        <v>50.962184873949582</v>
      </c>
      <c r="Q618" t="s">
        <v>2035</v>
      </c>
      <c r="R618" t="s">
        <v>2045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7">
        <f t="shared" si="37"/>
        <v>63.563636363636363</v>
      </c>
      <c r="Q619" t="s">
        <v>2039</v>
      </c>
      <c r="R619" t="s">
        <v>2040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7">
        <f t="shared" si="37"/>
        <v>80.999165275459092</v>
      </c>
      <c r="Q620" t="s">
        <v>2047</v>
      </c>
      <c r="R620" t="s">
        <v>2048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7">
        <f t="shared" si="37"/>
        <v>86.044753086419746</v>
      </c>
      <c r="Q621" t="s">
        <v>2039</v>
      </c>
      <c r="R621" t="s">
        <v>2040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7">
        <f t="shared" si="37"/>
        <v>90.0390625</v>
      </c>
      <c r="Q622" t="s">
        <v>2054</v>
      </c>
      <c r="R622" t="s">
        <v>2055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7">
        <f t="shared" si="37"/>
        <v>74.006063432835816</v>
      </c>
      <c r="Q623" t="s">
        <v>2039</v>
      </c>
      <c r="R623" t="s">
        <v>2040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7">
        <f t="shared" si="37"/>
        <v>92.4375</v>
      </c>
      <c r="Q624" t="s">
        <v>2035</v>
      </c>
      <c r="R624" t="s">
        <v>2045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7">
        <f t="shared" si="37"/>
        <v>55.999257333828446</v>
      </c>
      <c r="Q625" t="s">
        <v>2039</v>
      </c>
      <c r="R625" t="s">
        <v>2040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7">
        <f t="shared" si="37"/>
        <v>32.983796296296298</v>
      </c>
      <c r="Q626" t="s">
        <v>2054</v>
      </c>
      <c r="R626" t="s">
        <v>2055</v>
      </c>
      <c r="S626" s="10">
        <f t="shared" si="38"/>
        <v>42029.25</v>
      </c>
      <c r="T626" s="10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7">
        <f t="shared" si="37"/>
        <v>93.596774193548384</v>
      </c>
      <c r="Q627" t="s">
        <v>2039</v>
      </c>
      <c r="R627" t="s">
        <v>2040</v>
      </c>
      <c r="S627" s="10">
        <f t="shared" si="38"/>
        <v>43857.25</v>
      </c>
      <c r="T627" s="10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7">
        <f t="shared" si="37"/>
        <v>69.867724867724874</v>
      </c>
      <c r="Q628" t="s">
        <v>2039</v>
      </c>
      <c r="R628" t="s">
        <v>2040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7">
        <f t="shared" si="37"/>
        <v>72.129870129870127</v>
      </c>
      <c r="Q629" t="s">
        <v>2033</v>
      </c>
      <c r="R629" t="s">
        <v>2034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7">
        <f t="shared" si="37"/>
        <v>30.041666666666668</v>
      </c>
      <c r="Q630" t="s">
        <v>2035</v>
      </c>
      <c r="R630" t="s">
        <v>2045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7">
        <f t="shared" si="37"/>
        <v>73.968000000000004</v>
      </c>
      <c r="Q631" t="s">
        <v>2039</v>
      </c>
      <c r="R631" t="s">
        <v>2040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7">
        <f t="shared" si="37"/>
        <v>68.65517241379311</v>
      </c>
      <c r="Q632" t="s">
        <v>2039</v>
      </c>
      <c r="R632" t="s">
        <v>2040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7">
        <f t="shared" si="37"/>
        <v>59.992164544564154</v>
      </c>
      <c r="Q633" t="s">
        <v>2039</v>
      </c>
      <c r="R633" t="s">
        <v>2040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7">
        <f t="shared" si="37"/>
        <v>111.15827338129496</v>
      </c>
      <c r="Q634" t="s">
        <v>2039</v>
      </c>
      <c r="R634" t="s">
        <v>2040</v>
      </c>
      <c r="S634" s="10">
        <f t="shared" si="38"/>
        <v>41945.208333333336</v>
      </c>
      <c r="T634" s="10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7">
        <f t="shared" si="37"/>
        <v>53.038095238095238</v>
      </c>
      <c r="Q635" t="s">
        <v>2041</v>
      </c>
      <c r="R635" t="s">
        <v>2049</v>
      </c>
      <c r="S635" s="10">
        <f t="shared" si="38"/>
        <v>42315.25</v>
      </c>
      <c r="T635" s="10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7">
        <f t="shared" si="37"/>
        <v>55.985524728588658</v>
      </c>
      <c r="Q636" t="s">
        <v>2041</v>
      </c>
      <c r="R636" t="s">
        <v>2060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7">
        <f t="shared" si="37"/>
        <v>69.986760812003524</v>
      </c>
      <c r="Q637" t="s">
        <v>2041</v>
      </c>
      <c r="R637" t="s">
        <v>2060</v>
      </c>
      <c r="S637" s="10">
        <f t="shared" si="38"/>
        <v>41314.25</v>
      </c>
      <c r="T637" s="10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7">
        <f t="shared" si="37"/>
        <v>48.998079877112133</v>
      </c>
      <c r="Q638" t="s">
        <v>2041</v>
      </c>
      <c r="R638" t="s">
        <v>2049</v>
      </c>
      <c r="S638" s="10">
        <f t="shared" si="38"/>
        <v>40926.25</v>
      </c>
      <c r="T638" s="10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7">
        <f t="shared" si="37"/>
        <v>103.84615384615384</v>
      </c>
      <c r="Q639" t="s">
        <v>2039</v>
      </c>
      <c r="R639" t="s">
        <v>2040</v>
      </c>
      <c r="S639" s="10">
        <f t="shared" si="38"/>
        <v>42688.25</v>
      </c>
      <c r="T639" s="10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7">
        <f t="shared" si="37"/>
        <v>99.127659574468083</v>
      </c>
      <c r="Q640" t="s">
        <v>2039</v>
      </c>
      <c r="R640" t="s">
        <v>2040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7">
        <f t="shared" si="37"/>
        <v>107.37777777777778</v>
      </c>
      <c r="Q641" t="s">
        <v>2041</v>
      </c>
      <c r="R641" t="s">
        <v>2044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7">
        <f t="shared" si="37"/>
        <v>76.922178988326849</v>
      </c>
      <c r="Q642" t="s">
        <v>2039</v>
      </c>
      <c r="R642" t="s">
        <v>2040</v>
      </c>
      <c r="S642" s="10">
        <f t="shared" si="38"/>
        <v>42387.25</v>
      </c>
      <c r="T642" s="10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7">
        <f t="shared" ref="P643:P706" si="41">E643/G643</f>
        <v>58.128865979381445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7">
        <f t="shared" si="41"/>
        <v>103.73643410852713</v>
      </c>
      <c r="Q644" t="s">
        <v>2037</v>
      </c>
      <c r="R644" t="s">
        <v>2046</v>
      </c>
      <c r="S644" s="10">
        <f t="shared" si="42"/>
        <v>43451.25</v>
      </c>
      <c r="T644" s="10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7">
        <f t="shared" si="41"/>
        <v>87.962666666666664</v>
      </c>
      <c r="Q645" t="s">
        <v>2039</v>
      </c>
      <c r="R645" t="s">
        <v>2040</v>
      </c>
      <c r="S645" s="10">
        <f t="shared" si="42"/>
        <v>42795.25</v>
      </c>
      <c r="T645" s="10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7">
        <f t="shared" si="41"/>
        <v>28</v>
      </c>
      <c r="Q646" t="s">
        <v>2039</v>
      </c>
      <c r="R646" t="s">
        <v>2040</v>
      </c>
      <c r="S646" s="10">
        <f t="shared" si="42"/>
        <v>43452.25</v>
      </c>
      <c r="T646" s="10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7">
        <f t="shared" si="41"/>
        <v>37.999361294443261</v>
      </c>
      <c r="Q647" t="s">
        <v>2035</v>
      </c>
      <c r="R647" t="s">
        <v>2036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7">
        <f t="shared" si="41"/>
        <v>29.999313893653515</v>
      </c>
      <c r="Q648" t="s">
        <v>2050</v>
      </c>
      <c r="R648" t="s">
        <v>2051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7">
        <f t="shared" si="41"/>
        <v>103.5</v>
      </c>
      <c r="Q649" t="s">
        <v>2047</v>
      </c>
      <c r="R649" t="s">
        <v>2059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7">
        <f t="shared" si="41"/>
        <v>85.994467496542185</v>
      </c>
      <c r="Q650" t="s">
        <v>2033</v>
      </c>
      <c r="R650" t="s">
        <v>2034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7">
        <f t="shared" si="41"/>
        <v>98.011627906976742</v>
      </c>
      <c r="Q651" t="s">
        <v>2039</v>
      </c>
      <c r="R651" t="s">
        <v>2040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7">
        <f t="shared" si="41"/>
        <v>2</v>
      </c>
      <c r="Q652" t="s">
        <v>2035</v>
      </c>
      <c r="R652" t="s">
        <v>2058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7">
        <f t="shared" si="41"/>
        <v>44.994570837642193</v>
      </c>
      <c r="Q653" t="s">
        <v>2041</v>
      </c>
      <c r="R653" t="s">
        <v>2052</v>
      </c>
      <c r="S653" s="10">
        <f t="shared" si="42"/>
        <v>41692.25</v>
      </c>
      <c r="T653" s="10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7">
        <f t="shared" si="41"/>
        <v>31.012224938875306</v>
      </c>
      <c r="Q654" t="s">
        <v>2037</v>
      </c>
      <c r="R654" t="s">
        <v>2038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7">
        <f t="shared" si="41"/>
        <v>59.970085470085472</v>
      </c>
      <c r="Q655" t="s">
        <v>2037</v>
      </c>
      <c r="R655" t="s">
        <v>2038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7">
        <f t="shared" si="41"/>
        <v>58.9973474801061</v>
      </c>
      <c r="Q656" t="s">
        <v>2035</v>
      </c>
      <c r="R656" t="s">
        <v>2057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7">
        <f t="shared" si="41"/>
        <v>50.045454545454547</v>
      </c>
      <c r="Q657" t="s">
        <v>2054</v>
      </c>
      <c r="R657" t="s">
        <v>2055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7">
        <f t="shared" si="41"/>
        <v>98.966269841269835</v>
      </c>
      <c r="Q658" t="s">
        <v>2033</v>
      </c>
      <c r="R658" t="s">
        <v>2034</v>
      </c>
      <c r="S658" s="10">
        <f t="shared" si="42"/>
        <v>43097.25</v>
      </c>
      <c r="T658" s="10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7">
        <f t="shared" si="41"/>
        <v>58.857142857142854</v>
      </c>
      <c r="Q659" t="s">
        <v>2041</v>
      </c>
      <c r="R659" t="s">
        <v>2063</v>
      </c>
      <c r="S659" s="10">
        <f t="shared" si="42"/>
        <v>43096.25</v>
      </c>
      <c r="T659" s="10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7">
        <f t="shared" si="41"/>
        <v>81.010256410256417</v>
      </c>
      <c r="Q660" t="s">
        <v>2035</v>
      </c>
      <c r="R660" t="s">
        <v>2036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7">
        <f t="shared" si="41"/>
        <v>76.013333333333335</v>
      </c>
      <c r="Q661" t="s">
        <v>2041</v>
      </c>
      <c r="R661" t="s">
        <v>2042</v>
      </c>
      <c r="S661" s="10">
        <f t="shared" si="42"/>
        <v>40570.25</v>
      </c>
      <c r="T661" s="10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7">
        <f t="shared" si="41"/>
        <v>96.597402597402592</v>
      </c>
      <c r="Q662" t="s">
        <v>2039</v>
      </c>
      <c r="R662" t="s">
        <v>2040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7">
        <f t="shared" si="41"/>
        <v>76.957446808510639</v>
      </c>
      <c r="Q663" t="s">
        <v>2035</v>
      </c>
      <c r="R663" t="s">
        <v>2058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7">
        <f t="shared" si="41"/>
        <v>67.984732824427482</v>
      </c>
      <c r="Q664" t="s">
        <v>2039</v>
      </c>
      <c r="R664" t="s">
        <v>2040</v>
      </c>
      <c r="S664" s="10">
        <f t="shared" si="42"/>
        <v>43443.25</v>
      </c>
      <c r="T664" s="10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7">
        <f t="shared" si="41"/>
        <v>88.781609195402297</v>
      </c>
      <c r="Q665" t="s">
        <v>2039</v>
      </c>
      <c r="R665" t="s">
        <v>2040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7">
        <f t="shared" si="41"/>
        <v>24.99623706491063</v>
      </c>
      <c r="Q666" t="s">
        <v>2035</v>
      </c>
      <c r="R666" t="s">
        <v>2058</v>
      </c>
      <c r="S666" s="10">
        <f t="shared" si="42"/>
        <v>40959.25</v>
      </c>
      <c r="T666" s="10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7">
        <f t="shared" si="41"/>
        <v>44.922794117647058</v>
      </c>
      <c r="Q667" t="s">
        <v>2041</v>
      </c>
      <c r="R667" t="s">
        <v>2042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7">
        <f t="shared" si="41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7">
        <f t="shared" si="41"/>
        <v>29.009546539379475</v>
      </c>
      <c r="Q669" t="s">
        <v>2064</v>
      </c>
      <c r="R669" t="s">
        <v>2065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7">
        <f t="shared" si="41"/>
        <v>73.59210526315789</v>
      </c>
      <c r="Q670" t="s">
        <v>2039</v>
      </c>
      <c r="R670" t="s">
        <v>2040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7">
        <f t="shared" si="41"/>
        <v>107.97038864898211</v>
      </c>
      <c r="Q671" t="s">
        <v>2039</v>
      </c>
      <c r="R671" t="s">
        <v>2040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7">
        <f t="shared" si="41"/>
        <v>68.987284287011803</v>
      </c>
      <c r="Q672" t="s">
        <v>2035</v>
      </c>
      <c r="R672" t="s">
        <v>2045</v>
      </c>
      <c r="S672" s="10">
        <f t="shared" si="42"/>
        <v>42425.25</v>
      </c>
      <c r="T672" s="10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7">
        <f t="shared" si="41"/>
        <v>111.02236719478098</v>
      </c>
      <c r="Q673" t="s">
        <v>2039</v>
      </c>
      <c r="R673" t="s">
        <v>2040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7">
        <f t="shared" si="41"/>
        <v>24.997515808491418</v>
      </c>
      <c r="Q674" t="s">
        <v>2039</v>
      </c>
      <c r="R674" t="s">
        <v>2040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7">
        <f t="shared" si="41"/>
        <v>42.155172413793103</v>
      </c>
      <c r="Q675" t="s">
        <v>2035</v>
      </c>
      <c r="R675" t="s">
        <v>2045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7">
        <f t="shared" si="41"/>
        <v>47.003284072249592</v>
      </c>
      <c r="Q676" t="s">
        <v>2054</v>
      </c>
      <c r="R676" t="s">
        <v>2055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7">
        <f t="shared" si="41"/>
        <v>36.0392749244713</v>
      </c>
      <c r="Q677" t="s">
        <v>2064</v>
      </c>
      <c r="R677" t="s">
        <v>2065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7">
        <f t="shared" si="41"/>
        <v>101.03760683760684</v>
      </c>
      <c r="Q678" t="s">
        <v>2054</v>
      </c>
      <c r="R678" t="s">
        <v>2055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7">
        <f t="shared" si="41"/>
        <v>39.927927927927925</v>
      </c>
      <c r="Q679" t="s">
        <v>2047</v>
      </c>
      <c r="R679" t="s">
        <v>2053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7">
        <f t="shared" si="41"/>
        <v>83.158139534883716</v>
      </c>
      <c r="Q680" t="s">
        <v>2041</v>
      </c>
      <c r="R680" t="s">
        <v>2044</v>
      </c>
      <c r="S680" s="10">
        <f t="shared" si="42"/>
        <v>43484.25</v>
      </c>
      <c r="T680" s="10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7">
        <f t="shared" si="41"/>
        <v>39.97520661157025</v>
      </c>
      <c r="Q681" t="s">
        <v>2033</v>
      </c>
      <c r="R681" t="s">
        <v>2034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7">
        <f t="shared" si="41"/>
        <v>47.993908629441627</v>
      </c>
      <c r="Q682" t="s">
        <v>2050</v>
      </c>
      <c r="R682" t="s">
        <v>2061</v>
      </c>
      <c r="S682" s="10">
        <f t="shared" si="42"/>
        <v>43813.25</v>
      </c>
      <c r="T682" s="10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7">
        <f t="shared" si="41"/>
        <v>95.978877489438744</v>
      </c>
      <c r="Q683" t="s">
        <v>2039</v>
      </c>
      <c r="R683" t="s">
        <v>2040</v>
      </c>
      <c r="S683" s="10">
        <f t="shared" si="42"/>
        <v>40898.25</v>
      </c>
      <c r="T683" s="10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7">
        <f t="shared" si="41"/>
        <v>78.728155339805824</v>
      </c>
      <c r="Q684" t="s">
        <v>2039</v>
      </c>
      <c r="R684" t="s">
        <v>2040</v>
      </c>
      <c r="S684" s="10">
        <f t="shared" si="42"/>
        <v>41619.25</v>
      </c>
      <c r="T684" s="10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7">
        <f t="shared" si="41"/>
        <v>56.081632653061227</v>
      </c>
      <c r="Q685" t="s">
        <v>2039</v>
      </c>
      <c r="R685" t="s">
        <v>2040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7">
        <f t="shared" si="41"/>
        <v>69.090909090909093</v>
      </c>
      <c r="Q686" t="s">
        <v>2047</v>
      </c>
      <c r="R686" t="s">
        <v>2048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7">
        <f t="shared" si="41"/>
        <v>102.05291576673866</v>
      </c>
      <c r="Q687" t="s">
        <v>2039</v>
      </c>
      <c r="R687" t="s">
        <v>2040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7">
        <f t="shared" si="41"/>
        <v>107.32089552238806</v>
      </c>
      <c r="Q688" t="s">
        <v>2037</v>
      </c>
      <c r="R688" t="s">
        <v>2046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7">
        <f t="shared" si="41"/>
        <v>51.970260223048328</v>
      </c>
      <c r="Q689" t="s">
        <v>2039</v>
      </c>
      <c r="R689" t="s">
        <v>2040</v>
      </c>
      <c r="S689" s="10">
        <f t="shared" si="42"/>
        <v>42806.25</v>
      </c>
      <c r="T689" s="10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7">
        <f t="shared" si="41"/>
        <v>71.137142857142862</v>
      </c>
      <c r="Q690" t="s">
        <v>2041</v>
      </c>
      <c r="R690" t="s">
        <v>2060</v>
      </c>
      <c r="S690" s="10">
        <f t="shared" si="42"/>
        <v>43475.25</v>
      </c>
      <c r="T690" s="10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7">
        <f t="shared" si="41"/>
        <v>106.49275362318841</v>
      </c>
      <c r="Q691" t="s">
        <v>2037</v>
      </c>
      <c r="R691" t="s">
        <v>2038</v>
      </c>
      <c r="S691" s="10">
        <f t="shared" si="42"/>
        <v>41576.208333333336</v>
      </c>
      <c r="T691" s="10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7">
        <f t="shared" si="41"/>
        <v>42.93684210526316</v>
      </c>
      <c r="Q692" t="s">
        <v>2041</v>
      </c>
      <c r="R692" t="s">
        <v>2042</v>
      </c>
      <c r="S692" s="10">
        <f t="shared" si="42"/>
        <v>40874.25</v>
      </c>
      <c r="T692" s="10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7">
        <f t="shared" si="41"/>
        <v>30.037974683544302</v>
      </c>
      <c r="Q693" t="s">
        <v>2041</v>
      </c>
      <c r="R693" t="s">
        <v>2042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7">
        <f t="shared" si="41"/>
        <v>70.623376623376629</v>
      </c>
      <c r="Q694" t="s">
        <v>2035</v>
      </c>
      <c r="R694" t="s">
        <v>2036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7">
        <f t="shared" si="41"/>
        <v>66.016018306636155</v>
      </c>
      <c r="Q695" t="s">
        <v>2039</v>
      </c>
      <c r="R695" t="s">
        <v>2040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7">
        <f t="shared" si="41"/>
        <v>96.911392405063296</v>
      </c>
      <c r="Q696" t="s">
        <v>2039</v>
      </c>
      <c r="R696" t="s">
        <v>2040</v>
      </c>
      <c r="S696" s="10">
        <f t="shared" si="42"/>
        <v>43066.25</v>
      </c>
      <c r="T696" s="10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7">
        <f t="shared" si="41"/>
        <v>62.867346938775512</v>
      </c>
      <c r="Q697" t="s">
        <v>2035</v>
      </c>
      <c r="R697" t="s">
        <v>2036</v>
      </c>
      <c r="S697" s="10">
        <f t="shared" si="42"/>
        <v>42322.25</v>
      </c>
      <c r="T697" s="10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7">
        <f t="shared" si="41"/>
        <v>108.98537682789652</v>
      </c>
      <c r="Q698" t="s">
        <v>2039</v>
      </c>
      <c r="R698" t="s">
        <v>2040</v>
      </c>
      <c r="S698" s="10">
        <f t="shared" si="42"/>
        <v>42114.208333333328</v>
      </c>
      <c r="T698" s="10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7">
        <f t="shared" si="41"/>
        <v>26.999314599040439</v>
      </c>
      <c r="Q699" t="s">
        <v>2035</v>
      </c>
      <c r="R699" t="s">
        <v>2043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7">
        <f t="shared" si="41"/>
        <v>65.004147943311438</v>
      </c>
      <c r="Q700" t="s">
        <v>2037</v>
      </c>
      <c r="R700" t="s">
        <v>2046</v>
      </c>
      <c r="S700" s="10">
        <f t="shared" si="42"/>
        <v>40871.25</v>
      </c>
      <c r="T700" s="10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7">
        <f t="shared" si="41"/>
        <v>111.51785714285714</v>
      </c>
      <c r="Q701" t="s">
        <v>2041</v>
      </c>
      <c r="R701" t="s">
        <v>2044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7">
        <f t="shared" si="41"/>
        <v>3</v>
      </c>
      <c r="Q702" t="s">
        <v>2037</v>
      </c>
      <c r="R702" t="s">
        <v>2046</v>
      </c>
      <c r="S702" s="10">
        <f t="shared" si="42"/>
        <v>40203.25</v>
      </c>
      <c r="T702" s="10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7">
        <f t="shared" si="41"/>
        <v>110.99268292682927</v>
      </c>
      <c r="Q703" t="s">
        <v>2039</v>
      </c>
      <c r="R703" t="s">
        <v>2040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7">
        <f t="shared" si="41"/>
        <v>56.746987951807228</v>
      </c>
      <c r="Q704" t="s">
        <v>2037</v>
      </c>
      <c r="R704" t="s">
        <v>2046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7">
        <f t="shared" si="41"/>
        <v>97.020608439646708</v>
      </c>
      <c r="Q705" t="s">
        <v>2047</v>
      </c>
      <c r="R705" t="s">
        <v>2059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7">
        <f t="shared" si="41"/>
        <v>92.08620689655173</v>
      </c>
      <c r="Q706" t="s">
        <v>2041</v>
      </c>
      <c r="R706" t="s">
        <v>2049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7">
        <f t="shared" ref="P707:P770" si="45">E707/G707</f>
        <v>82.986666666666665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7">
        <f t="shared" si="45"/>
        <v>103.03791821561339</v>
      </c>
      <c r="Q708" t="s">
        <v>2037</v>
      </c>
      <c r="R708" t="s">
        <v>2038</v>
      </c>
      <c r="S708" s="10">
        <f t="shared" si="46"/>
        <v>43471.25</v>
      </c>
      <c r="T708" s="10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7">
        <f t="shared" si="45"/>
        <v>68.922619047619051</v>
      </c>
      <c r="Q709" t="s">
        <v>2041</v>
      </c>
      <c r="R709" t="s">
        <v>2044</v>
      </c>
      <c r="S709" s="10">
        <f t="shared" si="46"/>
        <v>43442.25</v>
      </c>
      <c r="T709" s="10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7">
        <f t="shared" si="45"/>
        <v>87.737226277372258</v>
      </c>
      <c r="Q710" t="s">
        <v>2039</v>
      </c>
      <c r="R710" t="s">
        <v>2040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7">
        <f t="shared" si="45"/>
        <v>75.021505376344081</v>
      </c>
      <c r="Q711" t="s">
        <v>2039</v>
      </c>
      <c r="R711" t="s">
        <v>2040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7">
        <f t="shared" si="45"/>
        <v>50.863999999999997</v>
      </c>
      <c r="Q712" t="s">
        <v>2039</v>
      </c>
      <c r="R712" t="s">
        <v>2040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7">
        <f t="shared" si="45"/>
        <v>90</v>
      </c>
      <c r="Q713" t="s">
        <v>2039</v>
      </c>
      <c r="R713" t="s">
        <v>2040</v>
      </c>
      <c r="S713" s="10">
        <f t="shared" si="46"/>
        <v>42393.25</v>
      </c>
      <c r="T713" s="10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7">
        <f t="shared" si="45"/>
        <v>72.896039603960389</v>
      </c>
      <c r="Q714" t="s">
        <v>2039</v>
      </c>
      <c r="R714" t="s">
        <v>2040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7">
        <f t="shared" si="45"/>
        <v>108.48543689320388</v>
      </c>
      <c r="Q715" t="s">
        <v>2047</v>
      </c>
      <c r="R715" t="s">
        <v>2056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7">
        <f t="shared" si="45"/>
        <v>101.98095238095237</v>
      </c>
      <c r="Q716" t="s">
        <v>2035</v>
      </c>
      <c r="R716" t="s">
        <v>2036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7">
        <f t="shared" si="45"/>
        <v>44.009146341463413</v>
      </c>
      <c r="Q717" t="s">
        <v>2050</v>
      </c>
      <c r="R717" t="s">
        <v>2061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7">
        <f t="shared" si="45"/>
        <v>65.942675159235662</v>
      </c>
      <c r="Q718" t="s">
        <v>2039</v>
      </c>
      <c r="R718" t="s">
        <v>2040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7">
        <f t="shared" si="45"/>
        <v>24.987387387387386</v>
      </c>
      <c r="Q719" t="s">
        <v>2041</v>
      </c>
      <c r="R719" t="s">
        <v>2042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7">
        <f t="shared" si="45"/>
        <v>28.003367003367003</v>
      </c>
      <c r="Q720" t="s">
        <v>2037</v>
      </c>
      <c r="R720" t="s">
        <v>2046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7">
        <f t="shared" si="45"/>
        <v>85.829268292682926</v>
      </c>
      <c r="Q721" t="s">
        <v>2047</v>
      </c>
      <c r="R721" t="s">
        <v>2053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7">
        <f t="shared" si="45"/>
        <v>84.921052631578945</v>
      </c>
      <c r="Q722" t="s">
        <v>2039</v>
      </c>
      <c r="R722" t="s">
        <v>2040</v>
      </c>
      <c r="S722" s="10">
        <f t="shared" si="46"/>
        <v>43152.25</v>
      </c>
      <c r="T722" s="10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7">
        <f t="shared" si="45"/>
        <v>90.483333333333334</v>
      </c>
      <c r="Q723" t="s">
        <v>2035</v>
      </c>
      <c r="R723" t="s">
        <v>2036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7">
        <f t="shared" si="45"/>
        <v>25.00197628458498</v>
      </c>
      <c r="Q724" t="s">
        <v>2041</v>
      </c>
      <c r="R724" t="s">
        <v>2042</v>
      </c>
      <c r="S724" s="10">
        <f t="shared" si="46"/>
        <v>43045.25</v>
      </c>
      <c r="T724" s="10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7">
        <f t="shared" si="45"/>
        <v>92.013888888888886</v>
      </c>
      <c r="Q725" t="s">
        <v>2039</v>
      </c>
      <c r="R725" t="s">
        <v>2040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7">
        <f t="shared" si="45"/>
        <v>93.066115702479337</v>
      </c>
      <c r="Q726" t="s">
        <v>2039</v>
      </c>
      <c r="R726" t="s">
        <v>2040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7">
        <f t="shared" si="45"/>
        <v>61.008145363408524</v>
      </c>
      <c r="Q727" t="s">
        <v>2050</v>
      </c>
      <c r="R727" t="s">
        <v>2061</v>
      </c>
      <c r="S727" s="10">
        <f t="shared" si="46"/>
        <v>41958.25</v>
      </c>
      <c r="T727" s="10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7">
        <f t="shared" si="45"/>
        <v>92.036259541984734</v>
      </c>
      <c r="Q728" t="s">
        <v>2039</v>
      </c>
      <c r="R728" t="s">
        <v>2040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7">
        <f t="shared" si="45"/>
        <v>81.132596685082873</v>
      </c>
      <c r="Q729" t="s">
        <v>2037</v>
      </c>
      <c r="R729" t="s">
        <v>2038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7">
        <f t="shared" si="45"/>
        <v>73.5</v>
      </c>
      <c r="Q730" t="s">
        <v>2039</v>
      </c>
      <c r="R730" t="s">
        <v>2040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7">
        <f t="shared" si="45"/>
        <v>85.221311475409834</v>
      </c>
      <c r="Q731" t="s">
        <v>2041</v>
      </c>
      <c r="R731" t="s">
        <v>2044</v>
      </c>
      <c r="S731" s="10">
        <f t="shared" si="46"/>
        <v>41309.25</v>
      </c>
      <c r="T731" s="10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7">
        <f t="shared" si="45"/>
        <v>110.96825396825396</v>
      </c>
      <c r="Q732" t="s">
        <v>2037</v>
      </c>
      <c r="R732" t="s">
        <v>2046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7">
        <f t="shared" si="45"/>
        <v>32.968036529680369</v>
      </c>
      <c r="Q733" t="s">
        <v>2037</v>
      </c>
      <c r="R733" t="s">
        <v>2038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7">
        <f t="shared" si="45"/>
        <v>96.005352363960753</v>
      </c>
      <c r="Q734" t="s">
        <v>2035</v>
      </c>
      <c r="R734" t="s">
        <v>2036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7">
        <f t="shared" si="45"/>
        <v>84.96632653061225</v>
      </c>
      <c r="Q735" t="s">
        <v>2035</v>
      </c>
      <c r="R735" t="s">
        <v>2057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7">
        <f t="shared" si="45"/>
        <v>25.007462686567163</v>
      </c>
      <c r="Q736" t="s">
        <v>2039</v>
      </c>
      <c r="R736" t="s">
        <v>2040</v>
      </c>
      <c r="S736" s="10">
        <f t="shared" si="46"/>
        <v>42763.25</v>
      </c>
      <c r="T736" s="10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7">
        <f t="shared" si="45"/>
        <v>65.998995479658461</v>
      </c>
      <c r="Q737" t="s">
        <v>2054</v>
      </c>
      <c r="R737" t="s">
        <v>2055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7">
        <f t="shared" si="45"/>
        <v>87.34482758620689</v>
      </c>
      <c r="Q738" t="s">
        <v>2047</v>
      </c>
      <c r="R738" t="s">
        <v>2048</v>
      </c>
      <c r="S738" s="10">
        <f t="shared" si="46"/>
        <v>42055.25</v>
      </c>
      <c r="T738" s="10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7">
        <f t="shared" si="45"/>
        <v>27.933333333333334</v>
      </c>
      <c r="Q739" t="s">
        <v>2035</v>
      </c>
      <c r="R739" t="s">
        <v>2045</v>
      </c>
      <c r="S739" s="10">
        <f t="shared" si="46"/>
        <v>42685.25</v>
      </c>
      <c r="T739" s="10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7">
        <f t="shared" si="45"/>
        <v>103.8</v>
      </c>
      <c r="Q740" t="s">
        <v>2039</v>
      </c>
      <c r="R740" t="s">
        <v>2040</v>
      </c>
      <c r="S740" s="10">
        <f t="shared" si="46"/>
        <v>41959.25</v>
      </c>
      <c r="T740" s="10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7">
        <f t="shared" si="45"/>
        <v>31.937172774869111</v>
      </c>
      <c r="Q741" t="s">
        <v>2035</v>
      </c>
      <c r="R741" t="s">
        <v>2045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7">
        <f t="shared" si="45"/>
        <v>99.5</v>
      </c>
      <c r="Q742" t="s">
        <v>2039</v>
      </c>
      <c r="R742" t="s">
        <v>2040</v>
      </c>
      <c r="S742" s="10">
        <f t="shared" si="46"/>
        <v>42769.25</v>
      </c>
      <c r="T742" s="10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7">
        <f t="shared" si="45"/>
        <v>108.84615384615384</v>
      </c>
      <c r="Q743" t="s">
        <v>2039</v>
      </c>
      <c r="R743" t="s">
        <v>2040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7">
        <f t="shared" si="45"/>
        <v>110.76229508196721</v>
      </c>
      <c r="Q744" t="s">
        <v>2035</v>
      </c>
      <c r="R744" t="s">
        <v>2043</v>
      </c>
      <c r="S744" s="10">
        <f t="shared" si="46"/>
        <v>40197.25</v>
      </c>
      <c r="T744" s="10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7">
        <f t="shared" si="45"/>
        <v>29.647058823529413</v>
      </c>
      <c r="Q745" t="s">
        <v>2039</v>
      </c>
      <c r="R745" t="s">
        <v>2040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7">
        <f t="shared" si="45"/>
        <v>101.71428571428571</v>
      </c>
      <c r="Q746" t="s">
        <v>2039</v>
      </c>
      <c r="R746" t="s">
        <v>2040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7">
        <f t="shared" si="45"/>
        <v>61.5</v>
      </c>
      <c r="Q747" t="s">
        <v>2037</v>
      </c>
      <c r="R747" t="s">
        <v>2046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7">
        <f t="shared" si="45"/>
        <v>35</v>
      </c>
      <c r="Q748" t="s">
        <v>2037</v>
      </c>
      <c r="R748" t="s">
        <v>2038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7">
        <f t="shared" si="45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7">
        <f t="shared" si="45"/>
        <v>110.97231270358306</v>
      </c>
      <c r="Q750" t="s">
        <v>2041</v>
      </c>
      <c r="R750" t="s">
        <v>2049</v>
      </c>
      <c r="S750" s="10">
        <f t="shared" si="46"/>
        <v>40238.25</v>
      </c>
      <c r="T750" s="10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7">
        <f t="shared" si="45"/>
        <v>36.959016393442624</v>
      </c>
      <c r="Q751" t="s">
        <v>2037</v>
      </c>
      <c r="R751" t="s">
        <v>2046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7">
        <f t="shared" si="45"/>
        <v>1</v>
      </c>
      <c r="Q752" t="s">
        <v>2035</v>
      </c>
      <c r="R752" t="s">
        <v>2043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7">
        <f t="shared" si="45"/>
        <v>30.974074074074075</v>
      </c>
      <c r="Q753" t="s">
        <v>2047</v>
      </c>
      <c r="R753" t="s">
        <v>2048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7">
        <f t="shared" si="45"/>
        <v>47.035087719298247</v>
      </c>
      <c r="Q754" t="s">
        <v>2039</v>
      </c>
      <c r="R754" t="s">
        <v>2040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7">
        <f t="shared" si="45"/>
        <v>88.065693430656935</v>
      </c>
      <c r="Q755" t="s">
        <v>2054</v>
      </c>
      <c r="R755" t="s">
        <v>2055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7">
        <f t="shared" si="45"/>
        <v>37.005616224648989</v>
      </c>
      <c r="Q756" t="s">
        <v>2039</v>
      </c>
      <c r="R756" t="s">
        <v>2040</v>
      </c>
      <c r="S756" s="10">
        <f t="shared" si="46"/>
        <v>41210.208333333336</v>
      </c>
      <c r="T756" s="10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7">
        <f t="shared" si="45"/>
        <v>26.027777777777779</v>
      </c>
      <c r="Q757" t="s">
        <v>2039</v>
      </c>
      <c r="R757" t="s">
        <v>2040</v>
      </c>
      <c r="S757" s="10">
        <f t="shared" si="46"/>
        <v>43096.25</v>
      </c>
      <c r="T757" s="10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7">
        <f t="shared" si="45"/>
        <v>67.817567567567565</v>
      </c>
      <c r="Q758" t="s">
        <v>2039</v>
      </c>
      <c r="R758" t="s">
        <v>2040</v>
      </c>
      <c r="S758" s="10">
        <f t="shared" si="46"/>
        <v>42024.25</v>
      </c>
      <c r="T758" s="10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7">
        <f t="shared" si="45"/>
        <v>49.964912280701753</v>
      </c>
      <c r="Q759" t="s">
        <v>2041</v>
      </c>
      <c r="R759" t="s">
        <v>2044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7">
        <f t="shared" si="45"/>
        <v>110.01646903820817</v>
      </c>
      <c r="Q760" t="s">
        <v>2035</v>
      </c>
      <c r="R760" t="s">
        <v>2036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7">
        <f t="shared" si="45"/>
        <v>89.964678178963894</v>
      </c>
      <c r="Q761" t="s">
        <v>2035</v>
      </c>
      <c r="R761" t="s">
        <v>2043</v>
      </c>
      <c r="S761" s="10">
        <f t="shared" si="46"/>
        <v>43136.25</v>
      </c>
      <c r="T761" s="10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7">
        <f t="shared" si="45"/>
        <v>79.009523809523813</v>
      </c>
      <c r="Q762" t="s">
        <v>2050</v>
      </c>
      <c r="R762" t="s">
        <v>2051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7">
        <f t="shared" si="45"/>
        <v>86.867469879518069</v>
      </c>
      <c r="Q763" t="s">
        <v>2035</v>
      </c>
      <c r="R763" t="s">
        <v>2036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7">
        <f t="shared" si="45"/>
        <v>62.04</v>
      </c>
      <c r="Q764" t="s">
        <v>2035</v>
      </c>
      <c r="R764" t="s">
        <v>2058</v>
      </c>
      <c r="S764" s="10">
        <f t="shared" si="46"/>
        <v>41241.25</v>
      </c>
      <c r="T764" s="10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7">
        <f t="shared" si="45"/>
        <v>26.970212765957445</v>
      </c>
      <c r="Q765" t="s">
        <v>2039</v>
      </c>
      <c r="R765" t="s">
        <v>2040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7">
        <f t="shared" si="45"/>
        <v>54.121621621621621</v>
      </c>
      <c r="Q766" t="s">
        <v>2035</v>
      </c>
      <c r="R766" t="s">
        <v>2036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7">
        <f t="shared" si="45"/>
        <v>41.035353535353536</v>
      </c>
      <c r="Q767" t="s">
        <v>2035</v>
      </c>
      <c r="R767" t="s">
        <v>2045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7">
        <f t="shared" si="45"/>
        <v>55.052419354838712</v>
      </c>
      <c r="Q768" t="s">
        <v>2041</v>
      </c>
      <c r="R768" t="s">
        <v>2063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7">
        <f t="shared" si="45"/>
        <v>107.93762183235867</v>
      </c>
      <c r="Q769" t="s">
        <v>2047</v>
      </c>
      <c r="R769" t="s">
        <v>2059</v>
      </c>
      <c r="S769" s="10">
        <f t="shared" si="46"/>
        <v>42283.208333333328</v>
      </c>
      <c r="T769" s="10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7">
        <f t="shared" si="45"/>
        <v>73.92</v>
      </c>
      <c r="Q770" t="s">
        <v>2039</v>
      </c>
      <c r="R770" t="s">
        <v>2040</v>
      </c>
      <c r="S770" s="10">
        <f t="shared" si="46"/>
        <v>41619.25</v>
      </c>
      <c r="T770" s="10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7">
        <f t="shared" ref="P771:P834" si="49">E771/G771</f>
        <v>31.995894428152493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7">
        <f t="shared" si="49"/>
        <v>53.898148148148145</v>
      </c>
      <c r="Q772" t="s">
        <v>2039</v>
      </c>
      <c r="R772" t="s">
        <v>2040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7">
        <f t="shared" si="49"/>
        <v>106.5</v>
      </c>
      <c r="Q773" t="s">
        <v>2039</v>
      </c>
      <c r="R773" t="s">
        <v>2040</v>
      </c>
      <c r="S773" s="10">
        <f t="shared" si="50"/>
        <v>43491.25</v>
      </c>
      <c r="T773" s="10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7">
        <f t="shared" si="49"/>
        <v>32.999805409612762</v>
      </c>
      <c r="Q774" t="s">
        <v>2035</v>
      </c>
      <c r="R774" t="s">
        <v>2045</v>
      </c>
      <c r="S774" s="10">
        <f t="shared" si="50"/>
        <v>43505.25</v>
      </c>
      <c r="T774" s="10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7">
        <f t="shared" si="49"/>
        <v>43.00254993625159</v>
      </c>
      <c r="Q775" t="s">
        <v>2039</v>
      </c>
      <c r="R775" t="s">
        <v>2040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7">
        <f t="shared" si="49"/>
        <v>86.858974358974365</v>
      </c>
      <c r="Q776" t="s">
        <v>2037</v>
      </c>
      <c r="R776" t="s">
        <v>2038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7">
        <f t="shared" si="49"/>
        <v>96.8</v>
      </c>
      <c r="Q777" t="s">
        <v>2035</v>
      </c>
      <c r="R777" t="s">
        <v>2036</v>
      </c>
      <c r="S777" s="10">
        <f t="shared" si="50"/>
        <v>41949.25</v>
      </c>
      <c r="T777" s="10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7">
        <f t="shared" si="49"/>
        <v>32.995456610631528</v>
      </c>
      <c r="Q778" t="s">
        <v>2039</v>
      </c>
      <c r="R778" t="s">
        <v>2040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7">
        <f t="shared" si="49"/>
        <v>68.028106508875737</v>
      </c>
      <c r="Q779" t="s">
        <v>2039</v>
      </c>
      <c r="R779" t="s">
        <v>2040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7">
        <f t="shared" si="49"/>
        <v>58.867816091954026</v>
      </c>
      <c r="Q780" t="s">
        <v>2041</v>
      </c>
      <c r="R780" t="s">
        <v>2049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7">
        <f t="shared" si="49"/>
        <v>105.04572803850782</v>
      </c>
      <c r="Q781" t="s">
        <v>2039</v>
      </c>
      <c r="R781" t="s">
        <v>2040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7">
        <f t="shared" si="49"/>
        <v>33.054878048780488</v>
      </c>
      <c r="Q782" t="s">
        <v>2041</v>
      </c>
      <c r="R782" t="s">
        <v>2044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7">
        <f t="shared" si="49"/>
        <v>78.821428571428569</v>
      </c>
      <c r="Q783" t="s">
        <v>2039</v>
      </c>
      <c r="R783" t="s">
        <v>2040</v>
      </c>
      <c r="S783" s="10">
        <f t="shared" si="50"/>
        <v>40482.208333333336</v>
      </c>
      <c r="T783" s="10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7">
        <f t="shared" si="49"/>
        <v>68.204968944099377</v>
      </c>
      <c r="Q784" t="s">
        <v>2041</v>
      </c>
      <c r="R784" t="s">
        <v>2049</v>
      </c>
      <c r="S784" s="10">
        <f t="shared" si="50"/>
        <v>40603.25</v>
      </c>
      <c r="T784" s="10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7">
        <f t="shared" si="49"/>
        <v>75.731884057971016</v>
      </c>
      <c r="Q785" t="s">
        <v>2035</v>
      </c>
      <c r="R785" t="s">
        <v>2036</v>
      </c>
      <c r="S785" s="10">
        <f t="shared" si="50"/>
        <v>41625.25</v>
      </c>
      <c r="T785" s="10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7">
        <f t="shared" si="49"/>
        <v>30.996070133010882</v>
      </c>
      <c r="Q786" t="s">
        <v>2037</v>
      </c>
      <c r="R786" t="s">
        <v>2038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7">
        <f t="shared" si="49"/>
        <v>101.88188976377953</v>
      </c>
      <c r="Q787" t="s">
        <v>2041</v>
      </c>
      <c r="R787" t="s">
        <v>2049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7">
        <f t="shared" si="49"/>
        <v>52.879227053140099</v>
      </c>
      <c r="Q788" t="s">
        <v>2035</v>
      </c>
      <c r="R788" t="s">
        <v>2058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7">
        <f t="shared" si="49"/>
        <v>71.005820721769496</v>
      </c>
      <c r="Q789" t="s">
        <v>2035</v>
      </c>
      <c r="R789" t="s">
        <v>2036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7">
        <f t="shared" si="49"/>
        <v>102.38709677419355</v>
      </c>
      <c r="Q790" t="s">
        <v>2041</v>
      </c>
      <c r="R790" t="s">
        <v>2049</v>
      </c>
      <c r="S790" s="10">
        <f t="shared" si="50"/>
        <v>41202.208333333336</v>
      </c>
      <c r="T790" s="10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7">
        <f t="shared" si="49"/>
        <v>74.466666666666669</v>
      </c>
      <c r="Q791" t="s">
        <v>2039</v>
      </c>
      <c r="R791" t="s">
        <v>2040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7">
        <f t="shared" si="49"/>
        <v>51.009883198562441</v>
      </c>
      <c r="Q792" t="s">
        <v>2039</v>
      </c>
      <c r="R792" t="s">
        <v>2040</v>
      </c>
      <c r="S792" s="10">
        <f t="shared" si="50"/>
        <v>40223.25</v>
      </c>
      <c r="T792" s="10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7">
        <f t="shared" si="49"/>
        <v>90</v>
      </c>
      <c r="Q793" t="s">
        <v>2033</v>
      </c>
      <c r="R793" t="s">
        <v>2034</v>
      </c>
      <c r="S793" s="10">
        <f t="shared" si="50"/>
        <v>42715.25</v>
      </c>
      <c r="T793" s="10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7">
        <f t="shared" si="49"/>
        <v>97.142857142857139</v>
      </c>
      <c r="Q794" t="s">
        <v>2039</v>
      </c>
      <c r="R794" t="s">
        <v>2040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7">
        <f t="shared" si="49"/>
        <v>72.071823204419886</v>
      </c>
      <c r="Q795" t="s">
        <v>2047</v>
      </c>
      <c r="R795" t="s">
        <v>2048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7">
        <f t="shared" si="49"/>
        <v>75.236363636363635</v>
      </c>
      <c r="Q796" t="s">
        <v>2035</v>
      </c>
      <c r="R796" t="s">
        <v>2036</v>
      </c>
      <c r="S796" s="10">
        <f t="shared" si="50"/>
        <v>43091.25</v>
      </c>
      <c r="T796" s="10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7">
        <f t="shared" si="49"/>
        <v>32.967741935483872</v>
      </c>
      <c r="Q797" t="s">
        <v>2041</v>
      </c>
      <c r="R797" t="s">
        <v>2044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7">
        <f t="shared" si="49"/>
        <v>54.807692307692307</v>
      </c>
      <c r="Q798" t="s">
        <v>2050</v>
      </c>
      <c r="R798" t="s">
        <v>2061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7">
        <f t="shared" si="49"/>
        <v>45.037837837837834</v>
      </c>
      <c r="Q799" t="s">
        <v>2037</v>
      </c>
      <c r="R799" t="s">
        <v>2038</v>
      </c>
      <c r="S799" s="10">
        <f t="shared" si="50"/>
        <v>43464.25</v>
      </c>
      <c r="T799" s="10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7">
        <f t="shared" si="49"/>
        <v>52.958677685950413</v>
      </c>
      <c r="Q800" t="s">
        <v>2039</v>
      </c>
      <c r="R800" t="s">
        <v>2040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7">
        <f t="shared" si="49"/>
        <v>60.017959183673469</v>
      </c>
      <c r="Q801" t="s">
        <v>2039</v>
      </c>
      <c r="R801" t="s">
        <v>2040</v>
      </c>
      <c r="S801" s="10">
        <f t="shared" si="50"/>
        <v>42399.25</v>
      </c>
      <c r="T801" s="10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7">
        <f t="shared" si="49"/>
        <v>1</v>
      </c>
      <c r="Q802" t="s">
        <v>2035</v>
      </c>
      <c r="R802" t="s">
        <v>2036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7">
        <f t="shared" si="49"/>
        <v>44.028301886792455</v>
      </c>
      <c r="Q803" t="s">
        <v>2054</v>
      </c>
      <c r="R803" t="s">
        <v>2055</v>
      </c>
      <c r="S803" s="10">
        <f t="shared" si="50"/>
        <v>43830.25</v>
      </c>
      <c r="T803" s="10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7">
        <f t="shared" si="49"/>
        <v>86.028169014084511</v>
      </c>
      <c r="Q804" t="s">
        <v>2054</v>
      </c>
      <c r="R804" t="s">
        <v>2055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7">
        <f t="shared" si="49"/>
        <v>28.012875536480685</v>
      </c>
      <c r="Q805" t="s">
        <v>2039</v>
      </c>
      <c r="R805" t="s">
        <v>2040</v>
      </c>
      <c r="S805" s="10">
        <f t="shared" si="50"/>
        <v>43492.25</v>
      </c>
      <c r="T805" s="10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7">
        <f t="shared" si="49"/>
        <v>32.050458715596328</v>
      </c>
      <c r="Q806" t="s">
        <v>2035</v>
      </c>
      <c r="R806" t="s">
        <v>2036</v>
      </c>
      <c r="S806" s="10">
        <f t="shared" si="50"/>
        <v>43102.25</v>
      </c>
      <c r="T806" s="10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7">
        <f t="shared" si="49"/>
        <v>73.611940298507463</v>
      </c>
      <c r="Q807" t="s">
        <v>2041</v>
      </c>
      <c r="R807" t="s">
        <v>2042</v>
      </c>
      <c r="S807" s="10">
        <f t="shared" si="50"/>
        <v>41958.25</v>
      </c>
      <c r="T807" s="10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7">
        <f t="shared" si="49"/>
        <v>108.71052631578948</v>
      </c>
      <c r="Q808" t="s">
        <v>2041</v>
      </c>
      <c r="R808" t="s">
        <v>2044</v>
      </c>
      <c r="S808" s="10">
        <f t="shared" si="50"/>
        <v>40973.25</v>
      </c>
      <c r="T808" s="10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7">
        <f t="shared" si="49"/>
        <v>42.97674418604651</v>
      </c>
      <c r="Q809" t="s">
        <v>2039</v>
      </c>
      <c r="R809" t="s">
        <v>2040</v>
      </c>
      <c r="S809" s="10">
        <f t="shared" si="50"/>
        <v>43753.208333333328</v>
      </c>
      <c r="T809" s="10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7">
        <f t="shared" si="49"/>
        <v>83.315789473684205</v>
      </c>
      <c r="Q810" t="s">
        <v>2033</v>
      </c>
      <c r="R810" t="s">
        <v>2034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7">
        <f t="shared" si="49"/>
        <v>42</v>
      </c>
      <c r="Q811" t="s">
        <v>2041</v>
      </c>
      <c r="R811" t="s">
        <v>2042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7">
        <f t="shared" si="49"/>
        <v>55.927601809954751</v>
      </c>
      <c r="Q812" t="s">
        <v>2039</v>
      </c>
      <c r="R812" t="s">
        <v>2040</v>
      </c>
      <c r="S812" s="10">
        <f t="shared" si="50"/>
        <v>43067.25</v>
      </c>
      <c r="T812" s="10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7">
        <f t="shared" si="49"/>
        <v>105.03681885125184</v>
      </c>
      <c r="Q813" t="s">
        <v>2050</v>
      </c>
      <c r="R813" t="s">
        <v>2051</v>
      </c>
      <c r="S813" s="10">
        <f t="shared" si="50"/>
        <v>42378.25</v>
      </c>
      <c r="T813" s="10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7">
        <f t="shared" si="49"/>
        <v>48</v>
      </c>
      <c r="Q814" t="s">
        <v>2047</v>
      </c>
      <c r="R814" t="s">
        <v>2048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7">
        <f t="shared" si="49"/>
        <v>112.66176470588235</v>
      </c>
      <c r="Q815" t="s">
        <v>2050</v>
      </c>
      <c r="R815" t="s">
        <v>2051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7">
        <f t="shared" si="49"/>
        <v>81.944444444444443</v>
      </c>
      <c r="Q816" t="s">
        <v>2035</v>
      </c>
      <c r="R816" t="s">
        <v>2036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7">
        <f t="shared" si="49"/>
        <v>64.049180327868854</v>
      </c>
      <c r="Q817" t="s">
        <v>2035</v>
      </c>
      <c r="R817" t="s">
        <v>2036</v>
      </c>
      <c r="S817" s="10">
        <f t="shared" si="50"/>
        <v>43068.25</v>
      </c>
      <c r="T817" s="10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7">
        <f t="shared" si="49"/>
        <v>106.39097744360902</v>
      </c>
      <c r="Q818" t="s">
        <v>2039</v>
      </c>
      <c r="R818" t="s">
        <v>2040</v>
      </c>
      <c r="S818" s="10">
        <f t="shared" si="50"/>
        <v>41680.25</v>
      </c>
      <c r="T818" s="10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7">
        <f t="shared" si="49"/>
        <v>76.011249497790274</v>
      </c>
      <c r="Q819" t="s">
        <v>2047</v>
      </c>
      <c r="R819" t="s">
        <v>2048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7">
        <f t="shared" si="49"/>
        <v>111.07246376811594</v>
      </c>
      <c r="Q820" t="s">
        <v>2039</v>
      </c>
      <c r="R820" t="s">
        <v>2040</v>
      </c>
      <c r="S820" s="10">
        <f t="shared" si="50"/>
        <v>43486.25</v>
      </c>
      <c r="T820" s="10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7">
        <f t="shared" si="49"/>
        <v>95.936170212765958</v>
      </c>
      <c r="Q821" t="s">
        <v>2050</v>
      </c>
      <c r="R821" t="s">
        <v>2051</v>
      </c>
      <c r="S821" s="10">
        <f t="shared" si="50"/>
        <v>41237.25</v>
      </c>
      <c r="T821" s="10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7">
        <f t="shared" si="49"/>
        <v>43.043010752688176</v>
      </c>
      <c r="Q822" t="s">
        <v>2035</v>
      </c>
      <c r="R822" t="s">
        <v>2036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7">
        <f t="shared" si="49"/>
        <v>67.966666666666669</v>
      </c>
      <c r="Q823" t="s">
        <v>2041</v>
      </c>
      <c r="R823" t="s">
        <v>2042</v>
      </c>
      <c r="S823" s="10">
        <f t="shared" si="50"/>
        <v>42794.25</v>
      </c>
      <c r="T823" s="10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7">
        <f t="shared" si="49"/>
        <v>89.991428571428571</v>
      </c>
      <c r="Q824" t="s">
        <v>2035</v>
      </c>
      <c r="R824" t="s">
        <v>2036</v>
      </c>
      <c r="S824" s="10">
        <f t="shared" si="50"/>
        <v>41698.25</v>
      </c>
      <c r="T824" s="10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7">
        <f t="shared" si="49"/>
        <v>58.095238095238095</v>
      </c>
      <c r="Q825" t="s">
        <v>2035</v>
      </c>
      <c r="R825" t="s">
        <v>2036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7">
        <f t="shared" si="49"/>
        <v>83.996875000000003</v>
      </c>
      <c r="Q826" t="s">
        <v>2047</v>
      </c>
      <c r="R826" t="s">
        <v>2048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7">
        <f t="shared" si="49"/>
        <v>88.853503184713375</v>
      </c>
      <c r="Q827" t="s">
        <v>2041</v>
      </c>
      <c r="R827" t="s">
        <v>2052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7">
        <f t="shared" si="49"/>
        <v>65.963917525773198</v>
      </c>
      <c r="Q828" t="s">
        <v>2039</v>
      </c>
      <c r="R828" t="s">
        <v>2040</v>
      </c>
      <c r="S828" s="10">
        <f t="shared" si="50"/>
        <v>40525.25</v>
      </c>
      <c r="T828" s="10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7">
        <f t="shared" si="49"/>
        <v>74.804878048780495</v>
      </c>
      <c r="Q829" t="s">
        <v>2041</v>
      </c>
      <c r="R829" t="s">
        <v>2044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7">
        <f t="shared" si="49"/>
        <v>69.98571428571428</v>
      </c>
      <c r="Q830" t="s">
        <v>2039</v>
      </c>
      <c r="R830" t="s">
        <v>2040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7">
        <f t="shared" si="49"/>
        <v>32.006493506493506</v>
      </c>
      <c r="Q831" t="s">
        <v>2039</v>
      </c>
      <c r="R831" t="s">
        <v>2040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7">
        <f t="shared" si="49"/>
        <v>64.727272727272734</v>
      </c>
      <c r="Q832" t="s">
        <v>2039</v>
      </c>
      <c r="R832" t="s">
        <v>2040</v>
      </c>
      <c r="S832" s="10">
        <f t="shared" si="50"/>
        <v>43103.25</v>
      </c>
      <c r="T832" s="10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7">
        <f t="shared" si="49"/>
        <v>24.998110087408456</v>
      </c>
      <c r="Q833" t="s">
        <v>2054</v>
      </c>
      <c r="R833" t="s">
        <v>2055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7">
        <f t="shared" si="49"/>
        <v>104.97764070932922</v>
      </c>
      <c r="Q834" t="s">
        <v>2047</v>
      </c>
      <c r="R834" t="s">
        <v>2059</v>
      </c>
      <c r="S834" s="10">
        <f t="shared" si="50"/>
        <v>42299.208333333328</v>
      </c>
      <c r="T834" s="10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7">
        <f t="shared" ref="P835:P898" si="53">E835/G835</f>
        <v>64.987878787878785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7">
        <f t="shared" si="53"/>
        <v>94.352941176470594</v>
      </c>
      <c r="Q836" t="s">
        <v>2039</v>
      </c>
      <c r="R836" t="s">
        <v>2040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7">
        <f t="shared" si="53"/>
        <v>44.001706484641637</v>
      </c>
      <c r="Q837" t="s">
        <v>2037</v>
      </c>
      <c r="R837" t="s">
        <v>2038</v>
      </c>
      <c r="S837" s="10">
        <f t="shared" si="54"/>
        <v>42063.25</v>
      </c>
      <c r="T837" s="10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7">
        <f t="shared" si="53"/>
        <v>64.744680851063833</v>
      </c>
      <c r="Q838" t="s">
        <v>2035</v>
      </c>
      <c r="R838" t="s">
        <v>2045</v>
      </c>
      <c r="S838" s="10">
        <f t="shared" si="54"/>
        <v>40214.25</v>
      </c>
      <c r="T838" s="10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7">
        <f t="shared" si="53"/>
        <v>84.00667779632721</v>
      </c>
      <c r="Q839" t="s">
        <v>2035</v>
      </c>
      <c r="R839" t="s">
        <v>2058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7">
        <f t="shared" si="53"/>
        <v>34.061302681992338</v>
      </c>
      <c r="Q840" t="s">
        <v>2039</v>
      </c>
      <c r="R840" t="s">
        <v>2040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7">
        <f t="shared" si="53"/>
        <v>93.273885350318466</v>
      </c>
      <c r="Q841" t="s">
        <v>2041</v>
      </c>
      <c r="R841" t="s">
        <v>2042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7">
        <f t="shared" si="53"/>
        <v>32.998301726577978</v>
      </c>
      <c r="Q842" t="s">
        <v>2039</v>
      </c>
      <c r="R842" t="s">
        <v>2040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7">
        <f t="shared" si="53"/>
        <v>83.812903225806451</v>
      </c>
      <c r="Q843" t="s">
        <v>2037</v>
      </c>
      <c r="R843" t="s">
        <v>2038</v>
      </c>
      <c r="S843" s="10">
        <f t="shared" si="54"/>
        <v>42419.25</v>
      </c>
      <c r="T843" s="10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7">
        <f t="shared" si="53"/>
        <v>63.992424242424242</v>
      </c>
      <c r="Q844" t="s">
        <v>2037</v>
      </c>
      <c r="R844" t="s">
        <v>2046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7">
        <f t="shared" si="53"/>
        <v>81.909090909090907</v>
      </c>
      <c r="Q845" t="s">
        <v>2054</v>
      </c>
      <c r="R845" t="s">
        <v>2055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7">
        <f t="shared" si="53"/>
        <v>93.053191489361708</v>
      </c>
      <c r="Q846" t="s">
        <v>2041</v>
      </c>
      <c r="R846" t="s">
        <v>2042</v>
      </c>
      <c r="S846" s="10">
        <f t="shared" si="54"/>
        <v>40930.25</v>
      </c>
      <c r="T846" s="10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7">
        <f t="shared" si="53"/>
        <v>101.98449039881831</v>
      </c>
      <c r="Q847" t="s">
        <v>2037</v>
      </c>
      <c r="R847" t="s">
        <v>2038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7">
        <f t="shared" si="53"/>
        <v>105.9375</v>
      </c>
      <c r="Q848" t="s">
        <v>2037</v>
      </c>
      <c r="R848" t="s">
        <v>2038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7">
        <f t="shared" si="53"/>
        <v>101.58181818181818</v>
      </c>
      <c r="Q849" t="s">
        <v>2033</v>
      </c>
      <c r="R849" t="s">
        <v>2034</v>
      </c>
      <c r="S849" s="10">
        <f t="shared" si="54"/>
        <v>43107.25</v>
      </c>
      <c r="T849" s="10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7">
        <f t="shared" si="53"/>
        <v>62.970930232558139</v>
      </c>
      <c r="Q850" t="s">
        <v>2041</v>
      </c>
      <c r="R850" t="s">
        <v>2044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7">
        <f t="shared" si="53"/>
        <v>29.045602605863191</v>
      </c>
      <c r="Q851" t="s">
        <v>2035</v>
      </c>
      <c r="R851" t="s">
        <v>2045</v>
      </c>
      <c r="S851" s="10">
        <f t="shared" si="54"/>
        <v>40948.25</v>
      </c>
      <c r="T851" s="10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7">
        <f t="shared" si="53"/>
        <v>1</v>
      </c>
      <c r="Q852" t="s">
        <v>2035</v>
      </c>
      <c r="R852" t="s">
        <v>2036</v>
      </c>
      <c r="S852" s="10">
        <f t="shared" si="54"/>
        <v>40866.25</v>
      </c>
      <c r="T852" s="10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7">
        <f t="shared" si="53"/>
        <v>77.924999999999997</v>
      </c>
      <c r="Q853" t="s">
        <v>2035</v>
      </c>
      <c r="R853" t="s">
        <v>2043</v>
      </c>
      <c r="S853" s="10">
        <f t="shared" si="54"/>
        <v>41031.208333333336</v>
      </c>
      <c r="T853" s="10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7">
        <f t="shared" si="53"/>
        <v>80.806451612903231</v>
      </c>
      <c r="Q854" t="s">
        <v>2050</v>
      </c>
      <c r="R854" t="s">
        <v>2051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7">
        <f t="shared" si="53"/>
        <v>76.006816632583508</v>
      </c>
      <c r="Q855" t="s">
        <v>2035</v>
      </c>
      <c r="R855" t="s">
        <v>2045</v>
      </c>
      <c r="S855" s="10">
        <f t="shared" si="54"/>
        <v>40714.208333333336</v>
      </c>
      <c r="T855" s="10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7">
        <f t="shared" si="53"/>
        <v>72.993613824192337</v>
      </c>
      <c r="Q856" t="s">
        <v>2047</v>
      </c>
      <c r="R856" t="s">
        <v>2053</v>
      </c>
      <c r="S856" s="10">
        <f t="shared" si="54"/>
        <v>43787.25</v>
      </c>
      <c r="T856" s="10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7">
        <f t="shared" si="53"/>
        <v>53</v>
      </c>
      <c r="Q857" t="s">
        <v>2039</v>
      </c>
      <c r="R857" t="s">
        <v>2040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7">
        <f t="shared" si="53"/>
        <v>54.164556962025316</v>
      </c>
      <c r="Q858" t="s">
        <v>2033</v>
      </c>
      <c r="R858" t="s">
        <v>2034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7">
        <f t="shared" si="53"/>
        <v>32.946666666666665</v>
      </c>
      <c r="Q859" t="s">
        <v>2041</v>
      </c>
      <c r="R859" t="s">
        <v>2052</v>
      </c>
      <c r="S859" s="10">
        <f t="shared" si="54"/>
        <v>40944.25</v>
      </c>
      <c r="T859" s="10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7">
        <f t="shared" si="53"/>
        <v>79.371428571428567</v>
      </c>
      <c r="Q860" t="s">
        <v>2033</v>
      </c>
      <c r="R860" t="s">
        <v>2034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7">
        <f t="shared" si="53"/>
        <v>41.174603174603178</v>
      </c>
      <c r="Q861" t="s">
        <v>2039</v>
      </c>
      <c r="R861" t="s">
        <v>2040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7">
        <f t="shared" si="53"/>
        <v>77.430769230769229</v>
      </c>
      <c r="Q862" t="s">
        <v>2037</v>
      </c>
      <c r="R862" t="s">
        <v>2046</v>
      </c>
      <c r="S862" s="10">
        <f t="shared" si="54"/>
        <v>43515.25</v>
      </c>
      <c r="T862" s="10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7">
        <f t="shared" si="53"/>
        <v>57.159509202453989</v>
      </c>
      <c r="Q863" t="s">
        <v>2039</v>
      </c>
      <c r="R863" t="s">
        <v>2040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7">
        <f t="shared" si="53"/>
        <v>77.17647058823529</v>
      </c>
      <c r="Q864" t="s">
        <v>2039</v>
      </c>
      <c r="R864" t="s">
        <v>2040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7">
        <f t="shared" si="53"/>
        <v>24.953917050691246</v>
      </c>
      <c r="Q865" t="s">
        <v>2041</v>
      </c>
      <c r="R865" t="s">
        <v>2060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7">
        <f t="shared" si="53"/>
        <v>97.18</v>
      </c>
      <c r="Q866" t="s">
        <v>2041</v>
      </c>
      <c r="R866" t="s">
        <v>2052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7">
        <f t="shared" si="53"/>
        <v>46.000916870415651</v>
      </c>
      <c r="Q867" t="s">
        <v>2039</v>
      </c>
      <c r="R867" t="s">
        <v>2040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7">
        <f t="shared" si="53"/>
        <v>88.023385300668153</v>
      </c>
      <c r="Q868" t="s">
        <v>2054</v>
      </c>
      <c r="R868" t="s">
        <v>2055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7">
        <f t="shared" si="53"/>
        <v>25.99</v>
      </c>
      <c r="Q869" t="s">
        <v>2033</v>
      </c>
      <c r="R869" t="s">
        <v>2034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7">
        <f t="shared" si="53"/>
        <v>102.69047619047619</v>
      </c>
      <c r="Q870" t="s">
        <v>2039</v>
      </c>
      <c r="R870" t="s">
        <v>2040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7">
        <f t="shared" si="53"/>
        <v>72.958174904942965</v>
      </c>
      <c r="Q871" t="s">
        <v>2041</v>
      </c>
      <c r="R871" t="s">
        <v>2044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7">
        <f t="shared" si="53"/>
        <v>57.190082644628099</v>
      </c>
      <c r="Q872" t="s">
        <v>2039</v>
      </c>
      <c r="R872" t="s">
        <v>2040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7">
        <f t="shared" si="53"/>
        <v>84.013793103448279</v>
      </c>
      <c r="Q873" t="s">
        <v>2039</v>
      </c>
      <c r="R873" t="s">
        <v>2040</v>
      </c>
      <c r="S873" s="10">
        <f t="shared" si="54"/>
        <v>43040.208333333328</v>
      </c>
      <c r="T873" s="10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7">
        <f t="shared" si="53"/>
        <v>98.666666666666671</v>
      </c>
      <c r="Q874" t="s">
        <v>2041</v>
      </c>
      <c r="R874" t="s">
        <v>2063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7">
        <f t="shared" si="53"/>
        <v>42.007419183889773</v>
      </c>
      <c r="Q875" t="s">
        <v>2054</v>
      </c>
      <c r="R875" t="s">
        <v>2055</v>
      </c>
      <c r="S875" s="10">
        <f t="shared" si="54"/>
        <v>41647.25</v>
      </c>
      <c r="T875" s="10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7">
        <f t="shared" si="53"/>
        <v>32.002753556677376</v>
      </c>
      <c r="Q876" t="s">
        <v>2054</v>
      </c>
      <c r="R876" t="s">
        <v>2055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7">
        <f t="shared" si="53"/>
        <v>81.567164179104481</v>
      </c>
      <c r="Q877" t="s">
        <v>2035</v>
      </c>
      <c r="R877" t="s">
        <v>2036</v>
      </c>
      <c r="S877" s="10">
        <f t="shared" si="54"/>
        <v>40556.25</v>
      </c>
      <c r="T877" s="10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7">
        <f t="shared" si="53"/>
        <v>37.035087719298247</v>
      </c>
      <c r="Q878" t="s">
        <v>2054</v>
      </c>
      <c r="R878" t="s">
        <v>2055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7">
        <f t="shared" si="53"/>
        <v>103.033360455655</v>
      </c>
      <c r="Q879" t="s">
        <v>2033</v>
      </c>
      <c r="R879" t="s">
        <v>2034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7">
        <f t="shared" si="53"/>
        <v>84.333333333333329</v>
      </c>
      <c r="Q880" t="s">
        <v>2035</v>
      </c>
      <c r="R880" t="s">
        <v>2057</v>
      </c>
      <c r="S880" s="10">
        <f t="shared" si="54"/>
        <v>43845.25</v>
      </c>
      <c r="T880" s="10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7">
        <f t="shared" si="53"/>
        <v>102.60377358490567</v>
      </c>
      <c r="Q881" t="s">
        <v>2047</v>
      </c>
      <c r="R881" t="s">
        <v>2048</v>
      </c>
      <c r="S881" s="10">
        <f t="shared" si="54"/>
        <v>42788.25</v>
      </c>
      <c r="T881" s="10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7">
        <f t="shared" si="53"/>
        <v>79.992129246064621</v>
      </c>
      <c r="Q882" t="s">
        <v>2035</v>
      </c>
      <c r="R882" t="s">
        <v>2043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7">
        <f t="shared" si="53"/>
        <v>70.055309734513273</v>
      </c>
      <c r="Q883" t="s">
        <v>2039</v>
      </c>
      <c r="R883" t="s">
        <v>2040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7">
        <f t="shared" si="53"/>
        <v>37</v>
      </c>
      <c r="Q884" t="s">
        <v>2039</v>
      </c>
      <c r="R884" t="s">
        <v>2040</v>
      </c>
      <c r="S884" s="10">
        <f t="shared" si="54"/>
        <v>42025.25</v>
      </c>
      <c r="T884" s="10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7">
        <f t="shared" si="53"/>
        <v>41.911917098445599</v>
      </c>
      <c r="Q885" t="s">
        <v>2041</v>
      </c>
      <c r="R885" t="s">
        <v>2052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7">
        <f t="shared" si="53"/>
        <v>57.992576882290564</v>
      </c>
      <c r="Q886" t="s">
        <v>2039</v>
      </c>
      <c r="R886" t="s">
        <v>2040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7">
        <f t="shared" si="53"/>
        <v>40.942307692307693</v>
      </c>
      <c r="Q887" t="s">
        <v>2039</v>
      </c>
      <c r="R887" t="s">
        <v>2040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7">
        <f t="shared" si="53"/>
        <v>69.9972602739726</v>
      </c>
      <c r="Q888" t="s">
        <v>2035</v>
      </c>
      <c r="R888" t="s">
        <v>2045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7">
        <f t="shared" si="53"/>
        <v>73.838709677419359</v>
      </c>
      <c r="Q889" t="s">
        <v>2039</v>
      </c>
      <c r="R889" t="s">
        <v>2040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7">
        <f t="shared" si="53"/>
        <v>41.979310344827589</v>
      </c>
      <c r="Q890" t="s">
        <v>2039</v>
      </c>
      <c r="R890" t="s">
        <v>2040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7">
        <f t="shared" si="53"/>
        <v>77.93442622950819</v>
      </c>
      <c r="Q891" t="s">
        <v>2035</v>
      </c>
      <c r="R891" t="s">
        <v>2043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7">
        <f t="shared" si="53"/>
        <v>106.01972789115646</v>
      </c>
      <c r="Q892" t="s">
        <v>2035</v>
      </c>
      <c r="R892" t="s">
        <v>2045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7">
        <f t="shared" si="53"/>
        <v>47.018181818181816</v>
      </c>
      <c r="Q893" t="s">
        <v>2041</v>
      </c>
      <c r="R893" t="s">
        <v>2042</v>
      </c>
      <c r="S893" s="10">
        <f t="shared" si="54"/>
        <v>40880.25</v>
      </c>
      <c r="T893" s="10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7">
        <f t="shared" si="53"/>
        <v>76.016483516483518</v>
      </c>
      <c r="Q894" t="s">
        <v>2047</v>
      </c>
      <c r="R894" t="s">
        <v>2059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7">
        <f t="shared" si="53"/>
        <v>54.120603015075375</v>
      </c>
      <c r="Q895" t="s">
        <v>2041</v>
      </c>
      <c r="R895" t="s">
        <v>2042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7">
        <f t="shared" si="53"/>
        <v>57.285714285714285</v>
      </c>
      <c r="Q896" t="s">
        <v>2041</v>
      </c>
      <c r="R896" t="s">
        <v>2060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7">
        <f t="shared" si="53"/>
        <v>103.81308411214954</v>
      </c>
      <c r="Q897" t="s">
        <v>2039</v>
      </c>
      <c r="R897" t="s">
        <v>2040</v>
      </c>
      <c r="S897" s="10">
        <f t="shared" si="54"/>
        <v>43134.25</v>
      </c>
      <c r="T897" s="10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7">
        <f t="shared" si="53"/>
        <v>105.02602739726028</v>
      </c>
      <c r="Q898" t="s">
        <v>2033</v>
      </c>
      <c r="R898" t="s">
        <v>2034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7">
        <f t="shared" ref="P899:P962" si="57">E899/G899</f>
        <v>90.259259259259252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7">
        <f t="shared" si="57"/>
        <v>76.978705978705975</v>
      </c>
      <c r="Q900" t="s">
        <v>2041</v>
      </c>
      <c r="R900" t="s">
        <v>2042</v>
      </c>
      <c r="S900" s="10">
        <f t="shared" si="58"/>
        <v>43815.25</v>
      </c>
      <c r="T900" s="10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7">
        <f t="shared" si="57"/>
        <v>102.60162601626017</v>
      </c>
      <c r="Q901" t="s">
        <v>2035</v>
      </c>
      <c r="R901" t="s">
        <v>2058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7">
        <f t="shared" si="57"/>
        <v>2</v>
      </c>
      <c r="Q902" t="s">
        <v>2037</v>
      </c>
      <c r="R902" t="s">
        <v>2038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7">
        <f t="shared" si="57"/>
        <v>55.0062893081761</v>
      </c>
      <c r="Q903" t="s">
        <v>2035</v>
      </c>
      <c r="R903" t="s">
        <v>2036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7">
        <f t="shared" si="57"/>
        <v>32.127272727272725</v>
      </c>
      <c r="Q904" t="s">
        <v>2037</v>
      </c>
      <c r="R904" t="s">
        <v>2038</v>
      </c>
      <c r="S904" s="10">
        <f t="shared" si="58"/>
        <v>42399.25</v>
      </c>
      <c r="T904" s="10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7">
        <f t="shared" si="57"/>
        <v>50.642857142857146</v>
      </c>
      <c r="Q905" t="s">
        <v>2047</v>
      </c>
      <c r="R905" t="s">
        <v>2048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7">
        <f t="shared" si="57"/>
        <v>49.6875</v>
      </c>
      <c r="Q906" t="s">
        <v>2047</v>
      </c>
      <c r="R906" t="s">
        <v>2056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7">
        <f t="shared" si="57"/>
        <v>54.894067796610166</v>
      </c>
      <c r="Q907" t="s">
        <v>2039</v>
      </c>
      <c r="R907" t="s">
        <v>2040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7">
        <f t="shared" si="57"/>
        <v>46.931937172774866</v>
      </c>
      <c r="Q908" t="s">
        <v>2041</v>
      </c>
      <c r="R908" t="s">
        <v>2042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7">
        <f t="shared" si="57"/>
        <v>44.951219512195124</v>
      </c>
      <c r="Q909" t="s">
        <v>2039</v>
      </c>
      <c r="R909" t="s">
        <v>2040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7">
        <f t="shared" si="57"/>
        <v>30.99898322318251</v>
      </c>
      <c r="Q910" t="s">
        <v>2050</v>
      </c>
      <c r="R910" t="s">
        <v>2051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7">
        <f t="shared" si="57"/>
        <v>107.7625</v>
      </c>
      <c r="Q911" t="s">
        <v>2039</v>
      </c>
      <c r="R911" t="s">
        <v>2040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7">
        <f t="shared" si="57"/>
        <v>102.07770270270271</v>
      </c>
      <c r="Q912" t="s">
        <v>2039</v>
      </c>
      <c r="R912" t="s">
        <v>2040</v>
      </c>
      <c r="S912" s="10">
        <f t="shared" si="58"/>
        <v>42026.25</v>
      </c>
      <c r="T912" s="10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7">
        <f t="shared" si="57"/>
        <v>24.976190476190474</v>
      </c>
      <c r="Q913" t="s">
        <v>2037</v>
      </c>
      <c r="R913" t="s">
        <v>2038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7">
        <f t="shared" si="57"/>
        <v>79.944134078212286</v>
      </c>
      <c r="Q914" t="s">
        <v>2041</v>
      </c>
      <c r="R914" t="s">
        <v>2044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7">
        <f t="shared" si="57"/>
        <v>67.946462715105156</v>
      </c>
      <c r="Q915" t="s">
        <v>2041</v>
      </c>
      <c r="R915" t="s">
        <v>2044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7">
        <f t="shared" si="57"/>
        <v>26.070921985815602</v>
      </c>
      <c r="Q916" t="s">
        <v>2039</v>
      </c>
      <c r="R916" t="s">
        <v>2040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7">
        <f t="shared" si="57"/>
        <v>105.0032154340836</v>
      </c>
      <c r="Q917" t="s">
        <v>2041</v>
      </c>
      <c r="R917" t="s">
        <v>2060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7">
        <f t="shared" si="57"/>
        <v>25.826923076923077</v>
      </c>
      <c r="Q918" t="s">
        <v>2054</v>
      </c>
      <c r="R918" t="s">
        <v>2055</v>
      </c>
      <c r="S918" s="10">
        <f t="shared" si="58"/>
        <v>41991.25</v>
      </c>
      <c r="T918" s="10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7">
        <f t="shared" si="57"/>
        <v>77.666666666666671</v>
      </c>
      <c r="Q919" t="s">
        <v>2041</v>
      </c>
      <c r="R919" t="s">
        <v>2052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7">
        <f t="shared" si="57"/>
        <v>57.82692307692308</v>
      </c>
      <c r="Q920" t="s">
        <v>2047</v>
      </c>
      <c r="R920" t="s">
        <v>2056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7">
        <f t="shared" si="57"/>
        <v>92.955555555555549</v>
      </c>
      <c r="Q921" t="s">
        <v>2039</v>
      </c>
      <c r="R921" t="s">
        <v>2040</v>
      </c>
      <c r="S921" s="10">
        <f t="shared" si="58"/>
        <v>43022.208333333328</v>
      </c>
      <c r="T921" s="10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7">
        <f t="shared" si="57"/>
        <v>37.945098039215686</v>
      </c>
      <c r="Q922" t="s">
        <v>2041</v>
      </c>
      <c r="R922" t="s">
        <v>2049</v>
      </c>
      <c r="S922" s="10">
        <f t="shared" si="58"/>
        <v>43503.25</v>
      </c>
      <c r="T922" s="10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7">
        <f t="shared" si="57"/>
        <v>31.842105263157894</v>
      </c>
      <c r="Q923" t="s">
        <v>2037</v>
      </c>
      <c r="R923" t="s">
        <v>2038</v>
      </c>
      <c r="S923" s="10">
        <f t="shared" si="58"/>
        <v>40951.25</v>
      </c>
      <c r="T923" s="10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7">
        <f t="shared" si="57"/>
        <v>40</v>
      </c>
      <c r="Q924" t="s">
        <v>2035</v>
      </c>
      <c r="R924" t="s">
        <v>2062</v>
      </c>
      <c r="S924" s="10">
        <f t="shared" si="58"/>
        <v>43443.25</v>
      </c>
      <c r="T924" s="10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7">
        <f t="shared" si="57"/>
        <v>101.1</v>
      </c>
      <c r="Q925" t="s">
        <v>2039</v>
      </c>
      <c r="R925" t="s">
        <v>2040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7">
        <f t="shared" si="57"/>
        <v>84.006989951944078</v>
      </c>
      <c r="Q926" t="s">
        <v>2039</v>
      </c>
      <c r="R926" t="s">
        <v>2040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7">
        <f t="shared" si="57"/>
        <v>103.41538461538461</v>
      </c>
      <c r="Q927" t="s">
        <v>2039</v>
      </c>
      <c r="R927" t="s">
        <v>2040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7">
        <f t="shared" si="57"/>
        <v>105.13333333333334</v>
      </c>
      <c r="Q928" t="s">
        <v>2033</v>
      </c>
      <c r="R928" t="s">
        <v>2034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7">
        <f t="shared" si="57"/>
        <v>89.21621621621621</v>
      </c>
      <c r="Q929" t="s">
        <v>2039</v>
      </c>
      <c r="R929" t="s">
        <v>2040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7">
        <f t="shared" si="57"/>
        <v>51.995234312946785</v>
      </c>
      <c r="Q930" t="s">
        <v>2037</v>
      </c>
      <c r="R930" t="s">
        <v>2038</v>
      </c>
      <c r="S930" s="10">
        <f t="shared" si="58"/>
        <v>41637.25</v>
      </c>
      <c r="T930" s="10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7">
        <f t="shared" si="57"/>
        <v>64.956521739130437</v>
      </c>
      <c r="Q931" t="s">
        <v>2039</v>
      </c>
      <c r="R931" t="s">
        <v>2040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7">
        <f t="shared" si="57"/>
        <v>46.235294117647058</v>
      </c>
      <c r="Q932" t="s">
        <v>2039</v>
      </c>
      <c r="R932" t="s">
        <v>2040</v>
      </c>
      <c r="S932" s="10">
        <f t="shared" si="58"/>
        <v>42060.25</v>
      </c>
      <c r="T932" s="10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7">
        <f t="shared" si="57"/>
        <v>51.151785714285715</v>
      </c>
      <c r="Q933" t="s">
        <v>2039</v>
      </c>
      <c r="R933" t="s">
        <v>2040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7">
        <f t="shared" si="57"/>
        <v>33.909722222222221</v>
      </c>
      <c r="Q934" t="s">
        <v>2035</v>
      </c>
      <c r="R934" t="s">
        <v>2036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7">
        <f t="shared" si="57"/>
        <v>92.016298633017882</v>
      </c>
      <c r="Q935" t="s">
        <v>2039</v>
      </c>
      <c r="R935" t="s">
        <v>2040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7">
        <f t="shared" si="57"/>
        <v>107.42857142857143</v>
      </c>
      <c r="Q936" t="s">
        <v>2039</v>
      </c>
      <c r="R936" t="s">
        <v>2040</v>
      </c>
      <c r="S936" s="10">
        <f t="shared" si="58"/>
        <v>42422.25</v>
      </c>
      <c r="T936" s="10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7">
        <f t="shared" si="57"/>
        <v>75.848484848484844</v>
      </c>
      <c r="Q937" t="s">
        <v>2039</v>
      </c>
      <c r="R937" t="s">
        <v>2040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7">
        <f t="shared" si="57"/>
        <v>80.476190476190482</v>
      </c>
      <c r="Q938" t="s">
        <v>2039</v>
      </c>
      <c r="R938" t="s">
        <v>2040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7">
        <f t="shared" si="57"/>
        <v>86.978483606557376</v>
      </c>
      <c r="Q939" t="s">
        <v>2041</v>
      </c>
      <c r="R939" t="s">
        <v>2042</v>
      </c>
      <c r="S939" s="10">
        <f t="shared" si="58"/>
        <v>42334.25</v>
      </c>
      <c r="T939" s="10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7">
        <f t="shared" si="57"/>
        <v>105.13541666666667</v>
      </c>
      <c r="Q940" t="s">
        <v>2047</v>
      </c>
      <c r="R940" t="s">
        <v>2053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7">
        <f t="shared" si="57"/>
        <v>57.298507462686565</v>
      </c>
      <c r="Q941" t="s">
        <v>2050</v>
      </c>
      <c r="R941" t="s">
        <v>2051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7">
        <f t="shared" si="57"/>
        <v>93.348484848484844</v>
      </c>
      <c r="Q942" t="s">
        <v>2037</v>
      </c>
      <c r="R942" t="s">
        <v>2038</v>
      </c>
      <c r="S942" s="10">
        <f t="shared" si="58"/>
        <v>41244.25</v>
      </c>
      <c r="T942" s="10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7">
        <f t="shared" si="57"/>
        <v>71.987179487179489</v>
      </c>
      <c r="Q943" t="s">
        <v>2039</v>
      </c>
      <c r="R943" t="s">
        <v>2040</v>
      </c>
      <c r="S943" s="10">
        <f t="shared" si="58"/>
        <v>40552.25</v>
      </c>
      <c r="T943" s="10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7">
        <f t="shared" si="57"/>
        <v>92.611940298507463</v>
      </c>
      <c r="Q944" t="s">
        <v>2039</v>
      </c>
      <c r="R944" t="s">
        <v>2040</v>
      </c>
      <c r="S944" s="10">
        <f t="shared" si="58"/>
        <v>40568.25</v>
      </c>
      <c r="T944" s="10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7">
        <f t="shared" si="57"/>
        <v>104.99122807017544</v>
      </c>
      <c r="Q945" t="s">
        <v>2033</v>
      </c>
      <c r="R945" t="s">
        <v>2034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7">
        <f t="shared" si="57"/>
        <v>30.958174904942965</v>
      </c>
      <c r="Q946" t="s">
        <v>2054</v>
      </c>
      <c r="R946" t="s">
        <v>2055</v>
      </c>
      <c r="S946" s="10">
        <f t="shared" si="58"/>
        <v>42776.25</v>
      </c>
      <c r="T946" s="10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7">
        <f t="shared" si="57"/>
        <v>33.001182732111175</v>
      </c>
      <c r="Q947" t="s">
        <v>2054</v>
      </c>
      <c r="R947" t="s">
        <v>2055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7">
        <f t="shared" si="57"/>
        <v>84.187845303867405</v>
      </c>
      <c r="Q948" t="s">
        <v>2039</v>
      </c>
      <c r="R948" t="s">
        <v>2040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7">
        <f t="shared" si="57"/>
        <v>73.92307692307692</v>
      </c>
      <c r="Q949" t="s">
        <v>2039</v>
      </c>
      <c r="R949" t="s">
        <v>2040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7">
        <f t="shared" si="57"/>
        <v>36.987499999999997</v>
      </c>
      <c r="Q950" t="s">
        <v>2041</v>
      </c>
      <c r="R950" t="s">
        <v>2042</v>
      </c>
      <c r="S950" s="10">
        <f t="shared" si="58"/>
        <v>41985.25</v>
      </c>
      <c r="T950" s="10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7">
        <f t="shared" si="57"/>
        <v>46.896551724137929</v>
      </c>
      <c r="Q951" t="s">
        <v>2037</v>
      </c>
      <c r="R951" t="s">
        <v>2038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7">
        <f t="shared" si="57"/>
        <v>5</v>
      </c>
      <c r="Q952" t="s">
        <v>2039</v>
      </c>
      <c r="R952" t="s">
        <v>2040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7">
        <f t="shared" si="57"/>
        <v>102.02437459910199</v>
      </c>
      <c r="Q953" t="s">
        <v>2035</v>
      </c>
      <c r="R953" t="s">
        <v>2036</v>
      </c>
      <c r="S953" s="10">
        <f t="shared" si="58"/>
        <v>42730.25</v>
      </c>
      <c r="T953" s="10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7">
        <f t="shared" si="57"/>
        <v>45.007502206531335</v>
      </c>
      <c r="Q954" t="s">
        <v>2041</v>
      </c>
      <c r="R954" t="s">
        <v>2042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7">
        <f t="shared" si="57"/>
        <v>94.285714285714292</v>
      </c>
      <c r="Q955" t="s">
        <v>2041</v>
      </c>
      <c r="R955" t="s">
        <v>2063</v>
      </c>
      <c r="S955" s="10">
        <f t="shared" si="58"/>
        <v>42358.25</v>
      </c>
      <c r="T955" s="10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7">
        <f t="shared" si="57"/>
        <v>101.02325581395348</v>
      </c>
      <c r="Q956" t="s">
        <v>2037</v>
      </c>
      <c r="R956" t="s">
        <v>2038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7">
        <f t="shared" si="57"/>
        <v>97.037499999999994</v>
      </c>
      <c r="Q957" t="s">
        <v>2039</v>
      </c>
      <c r="R957" t="s">
        <v>2040</v>
      </c>
      <c r="S957" s="10">
        <f t="shared" si="58"/>
        <v>41238.25</v>
      </c>
      <c r="T957" s="10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7">
        <f t="shared" si="57"/>
        <v>43.00963855421687</v>
      </c>
      <c r="Q958" t="s">
        <v>2041</v>
      </c>
      <c r="R958" t="s">
        <v>2063</v>
      </c>
      <c r="S958" s="10">
        <f t="shared" si="58"/>
        <v>42360.25</v>
      </c>
      <c r="T958" s="10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7">
        <f t="shared" si="57"/>
        <v>94.916030534351151</v>
      </c>
      <c r="Q959" t="s">
        <v>2039</v>
      </c>
      <c r="R959" t="s">
        <v>2040</v>
      </c>
      <c r="S959" s="10">
        <f t="shared" si="58"/>
        <v>40955.25</v>
      </c>
      <c r="T959" s="10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7">
        <f t="shared" si="57"/>
        <v>72.151785714285708</v>
      </c>
      <c r="Q960" t="s">
        <v>2041</v>
      </c>
      <c r="R960" t="s">
        <v>2049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7">
        <f t="shared" si="57"/>
        <v>51.007692307692309</v>
      </c>
      <c r="Q961" t="s">
        <v>2047</v>
      </c>
      <c r="R961" t="s">
        <v>2059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7">
        <f t="shared" si="57"/>
        <v>85.054545454545448</v>
      </c>
      <c r="Q962" t="s">
        <v>2037</v>
      </c>
      <c r="R962" t="s">
        <v>2038</v>
      </c>
      <c r="S962" s="10">
        <f t="shared" si="58"/>
        <v>42408.25</v>
      </c>
      <c r="T962" s="10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7">
        <f t="shared" ref="P963:P1001" si="61">E963/G963</f>
        <v>43.87096774193548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7">
        <f t="shared" si="61"/>
        <v>40.063909774436091</v>
      </c>
      <c r="Q964" t="s">
        <v>2033</v>
      </c>
      <c r="R964" t="s">
        <v>2034</v>
      </c>
      <c r="S964" s="10">
        <f t="shared" si="62"/>
        <v>41592.25</v>
      </c>
      <c r="T964" s="10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7">
        <f t="shared" si="61"/>
        <v>43.833333333333336</v>
      </c>
      <c r="Q965" t="s">
        <v>2054</v>
      </c>
      <c r="R965" t="s">
        <v>2055</v>
      </c>
      <c r="S965" s="10">
        <f t="shared" si="62"/>
        <v>40607.25</v>
      </c>
      <c r="T965" s="10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7">
        <f t="shared" si="61"/>
        <v>84.92903225806451</v>
      </c>
      <c r="Q966" t="s">
        <v>2039</v>
      </c>
      <c r="R966" t="s">
        <v>2040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7">
        <f t="shared" si="61"/>
        <v>41.067632850241544</v>
      </c>
      <c r="Q967" t="s">
        <v>2035</v>
      </c>
      <c r="R967" t="s">
        <v>2036</v>
      </c>
      <c r="S967" s="10">
        <f t="shared" si="62"/>
        <v>40203.25</v>
      </c>
      <c r="T967" s="10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7">
        <f t="shared" si="61"/>
        <v>54.971428571428568</v>
      </c>
      <c r="Q968" t="s">
        <v>2039</v>
      </c>
      <c r="R968" t="s">
        <v>2040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7">
        <f t="shared" si="61"/>
        <v>77.010807374443743</v>
      </c>
      <c r="Q969" t="s">
        <v>2035</v>
      </c>
      <c r="R969" t="s">
        <v>2062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7">
        <f t="shared" si="61"/>
        <v>71.201754385964918</v>
      </c>
      <c r="Q970" t="s">
        <v>2033</v>
      </c>
      <c r="R970" t="s">
        <v>2034</v>
      </c>
      <c r="S970" s="10">
        <f t="shared" si="62"/>
        <v>40544.25</v>
      </c>
      <c r="T970" s="10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7">
        <f t="shared" si="61"/>
        <v>91.935483870967744</v>
      </c>
      <c r="Q971" t="s">
        <v>2039</v>
      </c>
      <c r="R971" t="s">
        <v>2040</v>
      </c>
      <c r="S971" s="10">
        <f t="shared" si="62"/>
        <v>43821.25</v>
      </c>
      <c r="T971" s="10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7">
        <f t="shared" si="61"/>
        <v>97.069023569023571</v>
      </c>
      <c r="Q972" t="s">
        <v>2039</v>
      </c>
      <c r="R972" t="s">
        <v>2040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7">
        <f t="shared" si="61"/>
        <v>58.916666666666664</v>
      </c>
      <c r="Q973" t="s">
        <v>2041</v>
      </c>
      <c r="R973" t="s">
        <v>2060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7">
        <f t="shared" si="61"/>
        <v>58.015466983938133</v>
      </c>
      <c r="Q974" t="s">
        <v>2037</v>
      </c>
      <c r="R974" t="s">
        <v>2038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7">
        <f t="shared" si="61"/>
        <v>103.87301587301587</v>
      </c>
      <c r="Q975" t="s">
        <v>2039</v>
      </c>
      <c r="R975" t="s">
        <v>2040</v>
      </c>
      <c r="S975" s="10">
        <f t="shared" si="62"/>
        <v>40522.25</v>
      </c>
      <c r="T975" s="10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7">
        <f t="shared" si="61"/>
        <v>93.46875</v>
      </c>
      <c r="Q976" t="s">
        <v>2035</v>
      </c>
      <c r="R976" t="s">
        <v>2045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7">
        <f t="shared" si="61"/>
        <v>61.970370370370368</v>
      </c>
      <c r="Q977" t="s">
        <v>2039</v>
      </c>
      <c r="R977" t="s">
        <v>2040</v>
      </c>
      <c r="S977" s="10">
        <f t="shared" si="62"/>
        <v>42337.25</v>
      </c>
      <c r="T977" s="10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7">
        <f t="shared" si="61"/>
        <v>92.042857142857144</v>
      </c>
      <c r="Q978" t="s">
        <v>2039</v>
      </c>
      <c r="R978" t="s">
        <v>2040</v>
      </c>
      <c r="S978" s="10">
        <f t="shared" si="62"/>
        <v>40571.25</v>
      </c>
      <c r="T978" s="10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7">
        <f t="shared" si="61"/>
        <v>77.268656716417908</v>
      </c>
      <c r="Q979" t="s">
        <v>2033</v>
      </c>
      <c r="R979" t="s">
        <v>2034</v>
      </c>
      <c r="S979" s="10">
        <f t="shared" si="62"/>
        <v>43138.25</v>
      </c>
      <c r="T979" s="10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7">
        <f t="shared" si="61"/>
        <v>93.923913043478265</v>
      </c>
      <c r="Q980" t="s">
        <v>2050</v>
      </c>
      <c r="R980" t="s">
        <v>2051</v>
      </c>
      <c r="S980" s="10">
        <f t="shared" si="62"/>
        <v>42686.25</v>
      </c>
      <c r="T980" s="10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7">
        <f t="shared" si="61"/>
        <v>84.969458128078813</v>
      </c>
      <c r="Q981" t="s">
        <v>2039</v>
      </c>
      <c r="R981" t="s">
        <v>2040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7">
        <f t="shared" si="61"/>
        <v>105.97035040431267</v>
      </c>
      <c r="Q982" t="s">
        <v>2047</v>
      </c>
      <c r="R982" t="s">
        <v>2048</v>
      </c>
      <c r="S982" s="10">
        <f t="shared" si="62"/>
        <v>42307.208333333328</v>
      </c>
      <c r="T982" s="10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7">
        <f t="shared" si="61"/>
        <v>36.969040247678016</v>
      </c>
      <c r="Q983" t="s">
        <v>2037</v>
      </c>
      <c r="R983" t="s">
        <v>2038</v>
      </c>
      <c r="S983" s="10">
        <f t="shared" si="62"/>
        <v>43094.25</v>
      </c>
      <c r="T983" s="10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7">
        <f t="shared" si="61"/>
        <v>81.533333333333331</v>
      </c>
      <c r="Q984" t="s">
        <v>2041</v>
      </c>
      <c r="R984" t="s">
        <v>2042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7">
        <f t="shared" si="61"/>
        <v>80.999140154772135</v>
      </c>
      <c r="Q985" t="s">
        <v>2041</v>
      </c>
      <c r="R985" t="s">
        <v>2042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7">
        <f t="shared" si="61"/>
        <v>26.010498687664043</v>
      </c>
      <c r="Q986" t="s">
        <v>2039</v>
      </c>
      <c r="R986" t="s">
        <v>2040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7">
        <f t="shared" si="61"/>
        <v>25.998410896708286</v>
      </c>
      <c r="Q987" t="s">
        <v>2035</v>
      </c>
      <c r="R987" t="s">
        <v>2036</v>
      </c>
      <c r="S987" s="10">
        <f t="shared" si="62"/>
        <v>41614.25</v>
      </c>
      <c r="T987" s="10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7">
        <f t="shared" si="61"/>
        <v>34.173913043478258</v>
      </c>
      <c r="Q988" t="s">
        <v>2035</v>
      </c>
      <c r="R988" t="s">
        <v>2036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7">
        <f t="shared" si="61"/>
        <v>28.002083333333335</v>
      </c>
      <c r="Q989" t="s">
        <v>2041</v>
      </c>
      <c r="R989" t="s">
        <v>2042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7">
        <f t="shared" si="61"/>
        <v>76.546875</v>
      </c>
      <c r="Q990" t="s">
        <v>2047</v>
      </c>
      <c r="R990" t="s">
        <v>2056</v>
      </c>
      <c r="S990" s="10">
        <f t="shared" si="62"/>
        <v>42686.25</v>
      </c>
      <c r="T990" s="10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7">
        <f t="shared" si="61"/>
        <v>53.053097345132741</v>
      </c>
      <c r="Q991" t="s">
        <v>2047</v>
      </c>
      <c r="R991" t="s">
        <v>2059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7">
        <f t="shared" si="61"/>
        <v>106.859375</v>
      </c>
      <c r="Q992" t="s">
        <v>2041</v>
      </c>
      <c r="R992" t="s">
        <v>2044</v>
      </c>
      <c r="S992" s="10">
        <f t="shared" si="62"/>
        <v>42432.25</v>
      </c>
      <c r="T992" s="10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7">
        <f t="shared" si="61"/>
        <v>46.020746887966808</v>
      </c>
      <c r="Q993" t="s">
        <v>2035</v>
      </c>
      <c r="R993" t="s">
        <v>2036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7">
        <f t="shared" si="61"/>
        <v>100.17424242424242</v>
      </c>
      <c r="Q994" t="s">
        <v>2041</v>
      </c>
      <c r="R994" t="s">
        <v>2044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7">
        <f t="shared" si="61"/>
        <v>101.44</v>
      </c>
      <c r="Q995" t="s">
        <v>2054</v>
      </c>
      <c r="R995" t="s">
        <v>2055</v>
      </c>
      <c r="S995" s="10">
        <f t="shared" si="62"/>
        <v>42362.25</v>
      </c>
      <c r="T995" s="10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7">
        <f t="shared" si="61"/>
        <v>87.972684085510693</v>
      </c>
      <c r="Q996" t="s">
        <v>2047</v>
      </c>
      <c r="R996" t="s">
        <v>2059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7">
        <f t="shared" si="61"/>
        <v>74.995594713656388</v>
      </c>
      <c r="Q997" t="s">
        <v>2033</v>
      </c>
      <c r="R997" t="s">
        <v>2034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7">
        <f t="shared" si="61"/>
        <v>42.982142857142854</v>
      </c>
      <c r="Q998" t="s">
        <v>2039</v>
      </c>
      <c r="R998" t="s">
        <v>2040</v>
      </c>
      <c r="S998" s="10">
        <f t="shared" si="62"/>
        <v>41276.25</v>
      </c>
      <c r="T998" s="10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7">
        <f t="shared" si="61"/>
        <v>33.115107913669064</v>
      </c>
      <c r="Q999" t="s">
        <v>2039</v>
      </c>
      <c r="R999" t="s">
        <v>2040</v>
      </c>
      <c r="S999" s="10">
        <f t="shared" si="62"/>
        <v>41659.25</v>
      </c>
      <c r="T999" s="10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7">
        <f t="shared" si="61"/>
        <v>101.13101604278074</v>
      </c>
      <c r="Q1000" t="s">
        <v>2035</v>
      </c>
      <c r="R1000" t="s">
        <v>2045</v>
      </c>
      <c r="S1000" s="10">
        <f t="shared" si="62"/>
        <v>40220.25</v>
      </c>
      <c r="T1000" s="10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7">
        <f t="shared" si="61"/>
        <v>55.98841354723708</v>
      </c>
      <c r="Q1001" t="s">
        <v>2033</v>
      </c>
      <c r="R1001" t="s">
        <v>2034</v>
      </c>
      <c r="S1001" s="10">
        <f t="shared" si="62"/>
        <v>42550.208333333328</v>
      </c>
      <c r="T1001" s="10">
        <f t="shared" si="63"/>
        <v>42557.208333333328</v>
      </c>
    </row>
  </sheetData>
  <autoFilter ref="F1:F1001" xr:uid="{00000000-0001-0000-0000-000000000000}"/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F88D-570F-4DB8-81E4-5754AEF74243}">
  <dimension ref="A1:F14"/>
  <sheetViews>
    <sheetView workbookViewId="0">
      <selection activeCell="S29" sqref="S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5.625" bestFit="1" customWidth="1"/>
    <col min="9" max="9" width="9.25" bestFit="1" customWidth="1"/>
    <col min="10" max="10" width="9.75" bestFit="1" customWidth="1"/>
    <col min="11" max="11" width="8.375" bestFit="1" customWidth="1"/>
    <col min="12" max="12" width="5.625" bestFit="1" customWidth="1"/>
    <col min="13" max="13" width="3.875" bestFit="1" customWidth="1"/>
    <col min="14" max="14" width="9.25" bestFit="1" customWidth="1"/>
    <col min="15" max="15" width="11.125" bestFit="1" customWidth="1"/>
    <col min="16" max="16" width="11.625" bestFit="1" customWidth="1"/>
    <col min="17" max="17" width="14.875" bestFit="1" customWidth="1"/>
    <col min="18" max="18" width="8.375" bestFit="1" customWidth="1"/>
    <col min="19" max="19" width="5.625" bestFit="1" customWidth="1"/>
    <col min="20" max="20" width="9.25" bestFit="1" customWidth="1"/>
    <col min="21" max="21" width="10.625" bestFit="1" customWidth="1"/>
    <col min="22" max="22" width="13.875" bestFit="1" customWidth="1"/>
    <col min="23" max="23" width="5.625" bestFit="1" customWidth="1"/>
    <col min="24" max="24" width="3.875" bestFit="1" customWidth="1"/>
    <col min="25" max="25" width="9.25" bestFit="1" customWidth="1"/>
    <col min="26" max="26" width="17.25" bestFit="1" customWidth="1"/>
    <col min="27" max="27" width="11.5" bestFit="1" customWidth="1"/>
    <col min="28" max="28" width="5.625" bestFit="1" customWidth="1"/>
    <col min="29" max="29" width="3.875" bestFit="1" customWidth="1"/>
    <col min="30" max="30" width="9.25" bestFit="1" customWidth="1"/>
    <col min="31" max="31" width="14.75" bestFit="1" customWidth="1"/>
    <col min="32" max="32" width="12.25" bestFit="1" customWidth="1"/>
    <col min="33" max="33" width="5.625" bestFit="1" customWidth="1"/>
    <col min="34" max="34" width="3.875" bestFit="1" customWidth="1"/>
    <col min="35" max="35" width="9.25" bestFit="1" customWidth="1"/>
    <col min="36" max="36" width="15.5" bestFit="1" customWidth="1"/>
    <col min="38" max="38" width="5.625" bestFit="1" customWidth="1"/>
    <col min="39" max="39" width="3.875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1" spans="1:6" x14ac:dyDescent="0.25">
      <c r="A1" s="8" t="s">
        <v>6</v>
      </c>
      <c r="B1" t="s">
        <v>2071</v>
      </c>
    </row>
    <row r="3" spans="1:6" x14ac:dyDescent="0.25">
      <c r="A3" s="8" t="s">
        <v>2069</v>
      </c>
      <c r="B3" s="8" t="s">
        <v>2070</v>
      </c>
    </row>
    <row r="4" spans="1:6" x14ac:dyDescent="0.25">
      <c r="A4" s="8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9" t="s">
        <v>2064</v>
      </c>
      <c r="E8">
        <v>4</v>
      </c>
      <c r="F8">
        <v>4</v>
      </c>
    </row>
    <row r="9" spans="1:6" x14ac:dyDescent="0.25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9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C1E4-B4A9-47EB-9954-49B3882E6160}">
  <dimension ref="A1:F30"/>
  <sheetViews>
    <sheetView workbookViewId="0">
      <selection activeCell="E11" sqref="E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2066</v>
      </c>
      <c r="B1" t="s">
        <v>2071</v>
      </c>
    </row>
    <row r="2" spans="1:6" x14ac:dyDescent="0.25">
      <c r="A2" s="8" t="s">
        <v>6</v>
      </c>
      <c r="B2" t="s">
        <v>2071</v>
      </c>
    </row>
    <row r="4" spans="1:6" x14ac:dyDescent="0.25">
      <c r="A4" s="8" t="s">
        <v>2069</v>
      </c>
      <c r="B4" s="8" t="s">
        <v>2070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9" t="s">
        <v>2065</v>
      </c>
      <c r="E7">
        <v>4</v>
      </c>
      <c r="F7">
        <v>4</v>
      </c>
    </row>
    <row r="8" spans="1:6" x14ac:dyDescent="0.25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9" t="s">
        <v>2043</v>
      </c>
      <c r="C10">
        <v>8</v>
      </c>
      <c r="E10">
        <v>10</v>
      </c>
      <c r="F10">
        <v>18</v>
      </c>
    </row>
    <row r="11" spans="1:6" x14ac:dyDescent="0.25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9" t="s">
        <v>2057</v>
      </c>
      <c r="C15">
        <v>3</v>
      </c>
      <c r="E15">
        <v>4</v>
      </c>
      <c r="F15">
        <v>7</v>
      </c>
    </row>
    <row r="16" spans="1:6" x14ac:dyDescent="0.25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9" t="s">
        <v>2056</v>
      </c>
      <c r="C20">
        <v>4</v>
      </c>
      <c r="E20">
        <v>4</v>
      </c>
      <c r="F20">
        <v>8</v>
      </c>
    </row>
    <row r="21" spans="1:6" x14ac:dyDescent="0.25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9" t="s">
        <v>2063</v>
      </c>
      <c r="C22">
        <v>9</v>
      </c>
      <c r="E22">
        <v>5</v>
      </c>
      <c r="F22">
        <v>14</v>
      </c>
    </row>
    <row r="23" spans="1:6" x14ac:dyDescent="0.25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9" t="s">
        <v>2059</v>
      </c>
      <c r="C25">
        <v>7</v>
      </c>
      <c r="E25">
        <v>14</v>
      </c>
      <c r="F25">
        <v>21</v>
      </c>
    </row>
    <row r="26" spans="1:6" x14ac:dyDescent="0.25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9" t="s">
        <v>2062</v>
      </c>
      <c r="E29">
        <v>3</v>
      </c>
      <c r="F29">
        <v>3</v>
      </c>
    </row>
    <row r="30" spans="1:6" x14ac:dyDescent="0.25">
      <c r="A30" s="9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38C-68DF-4464-8F35-09D2F0B659BE}">
  <dimension ref="A1:E18"/>
  <sheetViews>
    <sheetView workbookViewId="0">
      <selection activeCell="D19" sqref="D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8" t="s">
        <v>2031</v>
      </c>
      <c r="B1" t="s">
        <v>2071</v>
      </c>
    </row>
    <row r="2" spans="1:5" x14ac:dyDescent="0.25">
      <c r="A2" s="8" t="s">
        <v>2086</v>
      </c>
      <c r="B2" t="s">
        <v>2071</v>
      </c>
    </row>
    <row r="4" spans="1:5" x14ac:dyDescent="0.25">
      <c r="A4" s="8" t="s">
        <v>2069</v>
      </c>
      <c r="B4" s="8" t="s">
        <v>2070</v>
      </c>
    </row>
    <row r="5" spans="1:5" x14ac:dyDescent="0.25">
      <c r="A5" s="8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DEB3-30A1-43CF-91B9-D39843D8AA36}">
  <dimension ref="A1:H13"/>
  <sheetViews>
    <sheetView topLeftCell="A4" workbookViewId="0">
      <selection activeCell="B5" sqref="B5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style="12" bestFit="1" customWidth="1"/>
    <col min="7" max="7" width="16.125" style="12" bestFit="1" customWidth="1"/>
    <col min="8" max="8" width="18.875" style="12" bestFit="1" customWidth="1"/>
  </cols>
  <sheetData>
    <row r="1" spans="1:8" s="1" customFormat="1" x14ac:dyDescent="0.25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25">
      <c r="A2" t="s">
        <v>2095</v>
      </c>
      <c r="B2">
        <f>COUNTIFS(Crowdfunding!$F:$F, "successful", Crowdfunding!$D:$D, "&lt;1000")</f>
        <v>30</v>
      </c>
      <c r="C2">
        <f>COUNTIFS(Crowdfunding!$F:$F, "failed", Crowdfunding!$D:$D, "&lt;1000")</f>
        <v>20</v>
      </c>
      <c r="D2">
        <f>COUNTIFS(Crowdfunding!$F:$F, "canceled", Crowdfunding!$D:$D, "&lt;1000")</f>
        <v>1</v>
      </c>
      <c r="E2">
        <f>B2+C2+D2</f>
        <v>51</v>
      </c>
      <c r="F2" s="12">
        <f>B2/$E2</f>
        <v>0.58823529411764708</v>
      </c>
      <c r="G2" s="12">
        <f t="shared" ref="G2:H13" si="0">C2/$E2</f>
        <v>0.39215686274509803</v>
      </c>
      <c r="H2" s="12">
        <f t="shared" si="0"/>
        <v>1.9607843137254902E-2</v>
      </c>
    </row>
    <row r="3" spans="1:8" x14ac:dyDescent="0.25">
      <c r="A3" t="s">
        <v>2106</v>
      </c>
      <c r="B3">
        <f>COUNTIFS(Crowdfunding!$F:$F, "successful", Crowdfunding!$D:$D, "&gt;=1000", Crowdfunding!$D:$D, "&lt;5000")</f>
        <v>191</v>
      </c>
      <c r="C3">
        <f>COUNTIFS(Crowdfunding!$F:$F, "failed", Crowdfunding!$D:$D, "&gt;=1000", Crowdfunding!$D:$D, "&lt;5000")</f>
        <v>38</v>
      </c>
      <c r="D3">
        <f>COUNTIFS(Crowdfunding!$F:$F, "canceled", Crowdfunding!$D:$D, "&gt;=1000", Crowdfunding!$D:$D, "&lt;5000")</f>
        <v>2</v>
      </c>
      <c r="E3">
        <f t="shared" ref="E3:E13" si="1">B3+C3+D3</f>
        <v>231</v>
      </c>
      <c r="F3" s="12">
        <f t="shared" ref="F3:F13" si="2">B3/$E3</f>
        <v>0.82683982683982682</v>
      </c>
      <c r="G3" s="12">
        <f t="shared" si="0"/>
        <v>0.16450216450216451</v>
      </c>
      <c r="H3" s="12">
        <f t="shared" si="0"/>
        <v>8.658008658008658E-3</v>
      </c>
    </row>
    <row r="4" spans="1:8" x14ac:dyDescent="0.25">
      <c r="A4" t="s">
        <v>2096</v>
      </c>
      <c r="B4">
        <f>COUNTIFS(Crowdfunding!$F:$F, "successful", Crowdfunding!$D:$D, "&gt;=5000", Crowdfunding!$D:$D, "&lt;10000")</f>
        <v>164</v>
      </c>
      <c r="C4">
        <f>COUNTIFS(Crowdfunding!$F:$F, "failed", Crowdfunding!$D:$D, "&gt;=5000", Crowdfunding!$D:$D, "&lt;10000")</f>
        <v>126</v>
      </c>
      <c r="D4">
        <f>COUNTIFS(Crowdfunding!$F:$F,  "canceled", Crowdfunding!$D:$D, "&gt;=5000", Crowdfunding!$D:$D, "&lt;10000")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0"/>
        <v>7.9365079365079361E-2</v>
      </c>
    </row>
    <row r="5" spans="1:8" x14ac:dyDescent="0.25">
      <c r="A5" t="s">
        <v>2097</v>
      </c>
      <c r="B5">
        <f>COUNTIFS(Crowdfunding!$F:$F, "successful", Crowdfunding!$D:$D, "&gt;=10000", Crowdfunding!$D:$D, "&lt;15000")</f>
        <v>4</v>
      </c>
      <c r="C5">
        <f>COUNTIFS(Crowdfunding!$F:$F, "failed", Crowdfunding!$D:$D, "&gt;=10000", Crowdfunding!$D:$D, "&lt;15000")</f>
        <v>5</v>
      </c>
      <c r="D5">
        <f>COUNTIFS(Crowdfunding!$F:$F,  "canceled", Crowdfunding!$D:$D, "&gt;=10000", Crowdfunding!$D:$D, "&lt;15000")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0"/>
        <v>0</v>
      </c>
    </row>
    <row r="6" spans="1:8" x14ac:dyDescent="0.25">
      <c r="A6" t="s">
        <v>2098</v>
      </c>
      <c r="B6">
        <f>COUNTIFS(Crowdfunding!$F:$F, "successful", Crowdfunding!$D:$D, "&gt;=15000", Crowdfunding!$D:$D, "&lt;20000")</f>
        <v>10</v>
      </c>
      <c r="C6">
        <f>COUNTIFS(Crowdfunding!$F:$F, "failed", Crowdfunding!$D:$D, "&gt;=15000", Crowdfunding!$D:$D, "&lt;20000")</f>
        <v>0</v>
      </c>
      <c r="D6">
        <f>COUNTIFS(Crowdfunding!$F:$F,  "canceled", Crowdfunding!$D:$D, "&gt;=15000", Crowdfunding!$D:$D, "&lt;20000")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0"/>
        <v>0</v>
      </c>
    </row>
    <row r="7" spans="1:8" x14ac:dyDescent="0.25">
      <c r="A7" t="s">
        <v>2099</v>
      </c>
      <c r="B7">
        <f>COUNTIFS(Crowdfunding!$F:$F, "successful", Crowdfunding!$D:$D, "&gt;=20000", Crowdfunding!$D:$D, "&lt;25000")</f>
        <v>7</v>
      </c>
      <c r="C7">
        <f>COUNTIFS(Crowdfunding!$F:$F, "failed", Crowdfunding!$D:$D, "&gt;=20000", Crowdfunding!$D:$D, "&lt;25000")</f>
        <v>0</v>
      </c>
      <c r="D7">
        <f>COUNTIFS(Crowdfunding!$F:$F,  "canceled", Crowdfunding!$D:$D, "&gt;=20000", Crowdfunding!$D:$D, "&lt;25000")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0"/>
        <v>0</v>
      </c>
    </row>
    <row r="8" spans="1:8" x14ac:dyDescent="0.25">
      <c r="A8" t="s">
        <v>2100</v>
      </c>
      <c r="B8">
        <f>COUNTIFS(Crowdfunding!$F:$F, "successful", Crowdfunding!$D:$D, "&gt;=25000", Crowdfunding!$D:$D, "&lt;30000")</f>
        <v>11</v>
      </c>
      <c r="C8">
        <f>COUNTIFS(Crowdfunding!$F:$F, "failed", Crowdfunding!$D:$D, "&gt;=25000", Crowdfunding!$D:$D, "&lt;30000")</f>
        <v>3</v>
      </c>
      <c r="D8">
        <f>COUNTIFS(Crowdfunding!$F:$F,  "canceled", Crowdfunding!$D:$D, "&gt;=25000", Crowdfunding!$D:$D, "&lt;30000")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0"/>
        <v>0</v>
      </c>
    </row>
    <row r="9" spans="1:8" x14ac:dyDescent="0.25">
      <c r="A9" t="s">
        <v>2104</v>
      </c>
      <c r="B9">
        <f>COUNTIFS(Crowdfunding!$F:$F, "successful", Crowdfunding!$D:$D, "&gt;=30000", Crowdfunding!$D:$D, "&lt;35000")</f>
        <v>7</v>
      </c>
      <c r="C9">
        <f>COUNTIFS(Crowdfunding!$F:$F, "failed", Crowdfunding!$D:$D, "&gt;=30000", Crowdfunding!$D:$D, "&lt;35000")</f>
        <v>0</v>
      </c>
      <c r="D9">
        <f>COUNTIFS(Crowdfunding!$F:$F,  "canceled", Crowdfunding!$D:$D, "&gt;=30000", Crowdfunding!$D:$D, "&lt;35000")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0"/>
        <v>0</v>
      </c>
    </row>
    <row r="10" spans="1:8" x14ac:dyDescent="0.25">
      <c r="A10" t="s">
        <v>2101</v>
      </c>
      <c r="B10">
        <f>COUNTIFS(Crowdfunding!$F:$F, "successful", Crowdfunding!$D:$D, "&gt;=35000", Crowdfunding!$D:$D, "&lt;40000")</f>
        <v>8</v>
      </c>
      <c r="C10">
        <f>COUNTIFS(Crowdfunding!$F:$F, "failed", Crowdfunding!$D:$D, "&gt;=35000", Crowdfunding!$D:$D, "&lt;40000")</f>
        <v>3</v>
      </c>
      <c r="D10">
        <f>COUNTIFS(Crowdfunding!$F:$F,  "canceled", Crowdfunding!$D:$D, "&gt;=35000", Crowdfunding!$D:$D, "&lt;40000")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0"/>
        <v>8.3333333333333329E-2</v>
      </c>
    </row>
    <row r="11" spans="1:8" x14ac:dyDescent="0.25">
      <c r="A11" t="s">
        <v>2105</v>
      </c>
      <c r="B11">
        <f>COUNTIFS(Crowdfunding!$F:$F, "successful", Crowdfunding!$D:$D, "&gt;=40000", Crowdfunding!$D:$D, "&lt;45000")</f>
        <v>11</v>
      </c>
      <c r="C11">
        <f>COUNTIFS(Crowdfunding!$F:$F, "failed", Crowdfunding!$D:$D, "&gt;=40000", Crowdfunding!$D:$D, "&lt;45000")</f>
        <v>3</v>
      </c>
      <c r="D11">
        <f>COUNTIFS(Crowdfunding!$F:$F,  "canceled", Crowdfunding!$D:$D, "&gt;=40000", Crowdfunding!$D:$D, "&lt;45000")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0"/>
        <v>0</v>
      </c>
    </row>
    <row r="12" spans="1:8" x14ac:dyDescent="0.25">
      <c r="A12" t="s">
        <v>2102</v>
      </c>
      <c r="B12">
        <f>COUNTIFS(Crowdfunding!$F:$F, "successful", Crowdfunding!$D:$D, "&gt;=45000", Crowdfunding!$D:$D, "&lt;50000")</f>
        <v>8</v>
      </c>
      <c r="C12">
        <f>COUNTIFS(Crowdfunding!$F:$F, "failed", Crowdfunding!$D:$D, "&gt;=45000", Crowdfunding!$D:$D, "&lt;50000")</f>
        <v>3</v>
      </c>
      <c r="D12">
        <f>COUNTIFS(Crowdfunding!$F:$F,  "canceled", Crowdfunding!$D:$D, "&gt;=45000", Crowdfunding!$D:$D, "&lt;50000")</f>
        <v>0</v>
      </c>
      <c r="E12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0"/>
        <v>0</v>
      </c>
    </row>
    <row r="13" spans="1:8" x14ac:dyDescent="0.25">
      <c r="A13" t="s">
        <v>2103</v>
      </c>
      <c r="B13">
        <f>COUNTIFS(Crowdfunding!$F:$F, "successful", Crowdfunding!$D:$D, "&gt;=50000")</f>
        <v>114</v>
      </c>
      <c r="C13">
        <f>COUNTIFS(Crowdfunding!$F:$F, "failed", Crowdfunding!$D:$D, "&gt;=50000")</f>
        <v>163</v>
      </c>
      <c r="D13">
        <f>COUNTIFS(Crowdfunding!$F:$F,  "canceled", Crowdfunding!$D:$D, "&gt;=50000")</f>
        <v>28</v>
      </c>
      <c r="E13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0"/>
        <v>9.1803278688524587E-2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19FE-844F-4D2D-8E5D-2173940604E8}">
  <dimension ref="A1:C7"/>
  <sheetViews>
    <sheetView tabSelected="1" workbookViewId="0">
      <selection activeCell="L27" sqref="L27"/>
    </sheetView>
  </sheetViews>
  <sheetFormatPr defaultRowHeight="15.75" x14ac:dyDescent="0.25"/>
  <cols>
    <col min="1" max="1" width="9" style="13"/>
    <col min="2" max="3" width="11.875" bestFit="1" customWidth="1"/>
  </cols>
  <sheetData>
    <row r="1" spans="1:3" x14ac:dyDescent="0.25">
      <c r="B1" s="15" t="s">
        <v>2107</v>
      </c>
      <c r="C1" s="16" t="s">
        <v>2108</v>
      </c>
    </row>
    <row r="2" spans="1:3" x14ac:dyDescent="0.25">
      <c r="A2" s="17" t="s">
        <v>2109</v>
      </c>
      <c r="B2" s="14">
        <f>AVERAGEIF(Crowdfunding!F:F, "=successful", Crowdfunding!G:G)</f>
        <v>851.14690265486729</v>
      </c>
      <c r="C2" s="14">
        <f>AVERAGEIF(Crowdfunding!F:F, "=failed", Crowdfunding!G:G)</f>
        <v>585.61538461538464</v>
      </c>
    </row>
    <row r="3" spans="1:3" x14ac:dyDescent="0.25">
      <c r="A3" s="17" t="s">
        <v>2110</v>
      </c>
      <c r="B3" s="14" cm="1">
        <f t="array" ref="B3">MEDIAN(IF(Crowdfunding!F:F="successful",Crowdfunding!G:G))</f>
        <v>201</v>
      </c>
      <c r="C3" s="14" cm="1">
        <f t="array" ref="C3">MEDIAN(IF(Crowdfunding!F:F="failed",Crowdfunding!G:G))</f>
        <v>114.5</v>
      </c>
    </row>
    <row r="4" spans="1:3" x14ac:dyDescent="0.25">
      <c r="A4" s="17" t="s">
        <v>2111</v>
      </c>
      <c r="B4" s="14">
        <f>_xlfn.MINIFS(Crowdfunding!G:G, Crowdfunding!F:F, "=successful")</f>
        <v>16</v>
      </c>
      <c r="C4" s="14">
        <f>_xlfn.MINIFS(Crowdfunding!G:G, Crowdfunding!F:F, "=failed")</f>
        <v>0</v>
      </c>
    </row>
    <row r="5" spans="1:3" x14ac:dyDescent="0.25">
      <c r="A5" s="17" t="s">
        <v>2112</v>
      </c>
      <c r="B5" s="14">
        <f>_xlfn.MAXIFS(Crowdfunding!G:G, Crowdfunding!F:F, "=successful")</f>
        <v>7295</v>
      </c>
      <c r="C5" s="14">
        <f>_xlfn.MAXIFS(Crowdfunding!G:G, Crowdfunding!F:F, "=failed")</f>
        <v>6080</v>
      </c>
    </row>
    <row r="6" spans="1:3" x14ac:dyDescent="0.25">
      <c r="A6" s="17" t="s">
        <v>2113</v>
      </c>
      <c r="B6" s="14" cm="1">
        <f t="array" ref="B6">_xlfn.VAR.P(IF(Crowdfunding!F:F="successful",Crowdfunding!G:G))</f>
        <v>1603373.7324019109</v>
      </c>
      <c r="C6" s="14" cm="1">
        <f t="array" ref="C6">_xlfn.VAR.P(IF(Crowdfunding!F:F="failed",Crowdfunding!G:G))</f>
        <v>921574.68174133555</v>
      </c>
    </row>
    <row r="7" spans="1:3" x14ac:dyDescent="0.25">
      <c r="A7" s="17" t="s">
        <v>2114</v>
      </c>
      <c r="B7" s="14" cm="1">
        <f t="array" ref="B7">_xlfn.STDEV.P(IF(Crowdfunding!F:F="successful", Crowdfunding!G:G))</f>
        <v>1266.2439466397898</v>
      </c>
      <c r="C7" s="14" cm="1">
        <f t="array" ref="C7">_xlfn.STDEV.P(IF(Crowdfunding!F:F="failed", Crowdfunding!G:G))</f>
        <v>959.98681331637863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Launch-Date Outcomes</vt:lpstr>
      <vt:lpstr>Goal Outcomes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Peter Holgerson</cp:lastModifiedBy>
  <dcterms:created xsi:type="dcterms:W3CDTF">2021-09-29T18:52:28Z</dcterms:created>
  <dcterms:modified xsi:type="dcterms:W3CDTF">2022-12-16T03:54:55Z</dcterms:modified>
</cp:coreProperties>
</file>