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5A2D9B6-7E93-403C-88AD-0EE78147A563}" xr6:coauthVersionLast="46" xr6:coauthVersionMax="46" xr10:uidLastSave="{00000000-0000-0000-0000-000000000000}"/>
  <bookViews>
    <workbookView xWindow="-108" yWindow="-108" windowWidth="23256" windowHeight="12576" firstSheet="1" activeTab="4" xr2:uid="{64BFA751-3509-4EBD-98C1-C4308DEF926F}"/>
  </bookViews>
  <sheets>
    <sheet name="Drag_Data" sheetId="1" r:id="rId1"/>
    <sheet name="Lift Data" sheetId="2" r:id="rId2"/>
    <sheet name="Drag_Comp(10cm)" sheetId="4" r:id="rId3"/>
    <sheet name="Lift_Comp(10cm)" sheetId="5" r:id="rId4"/>
    <sheet name="Drag + Lif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F3" i="6" s="1"/>
  <c r="J3" i="4"/>
  <c r="I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I4" i="5" s="1"/>
  <c r="G3" i="5"/>
  <c r="F3" i="5"/>
  <c r="E3" i="5"/>
  <c r="F4" i="4"/>
  <c r="G4" i="4"/>
  <c r="F5" i="4"/>
  <c r="G5" i="4"/>
  <c r="F6" i="4"/>
  <c r="G6" i="4"/>
  <c r="F7" i="4"/>
  <c r="G7" i="4"/>
  <c r="F8" i="4"/>
  <c r="G8" i="4"/>
  <c r="J8" i="4" s="1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3" i="4"/>
  <c r="G3" i="4"/>
  <c r="E14" i="6" l="1"/>
  <c r="E6" i="6"/>
  <c r="F9" i="6"/>
  <c r="E7" i="6"/>
  <c r="F17" i="6"/>
  <c r="E2" i="6"/>
  <c r="E13" i="6"/>
  <c r="E5" i="6"/>
  <c r="F16" i="6"/>
  <c r="F8" i="6"/>
  <c r="E20" i="6"/>
  <c r="E12" i="6"/>
  <c r="E4" i="6"/>
  <c r="F15" i="6"/>
  <c r="F7" i="6"/>
  <c r="E15" i="6"/>
  <c r="E19" i="6"/>
  <c r="E11" i="6"/>
  <c r="E3" i="6"/>
  <c r="F14" i="6"/>
  <c r="F6" i="6"/>
  <c r="F10" i="6"/>
  <c r="E18" i="6"/>
  <c r="E10" i="6"/>
  <c r="F2" i="6"/>
  <c r="F13" i="6"/>
  <c r="F5" i="6"/>
  <c r="F18" i="6"/>
  <c r="E17" i="6"/>
  <c r="E9" i="6"/>
  <c r="F20" i="6"/>
  <c r="F12" i="6"/>
  <c r="F4" i="6"/>
  <c r="E16" i="6"/>
  <c r="E8" i="6"/>
  <c r="F19" i="6"/>
  <c r="F11" i="6"/>
  <c r="J9" i="5"/>
  <c r="J4" i="5"/>
  <c r="J11" i="5"/>
  <c r="J12" i="5"/>
  <c r="J5" i="5"/>
  <c r="J6" i="5"/>
  <c r="J3" i="5"/>
  <c r="J8" i="5"/>
  <c r="J7" i="5"/>
  <c r="I10" i="5"/>
  <c r="I6" i="5"/>
  <c r="I3" i="5"/>
  <c r="I7" i="5"/>
  <c r="I11" i="5"/>
  <c r="J10" i="5"/>
  <c r="I8" i="5"/>
  <c r="I12" i="5"/>
  <c r="I5" i="5"/>
  <c r="I9" i="5"/>
  <c r="I16" i="4"/>
  <c r="I19" i="4"/>
  <c r="I9" i="4"/>
  <c r="I11" i="4"/>
  <c r="J13" i="4"/>
  <c r="I5" i="4"/>
  <c r="I10" i="4"/>
  <c r="I15" i="4"/>
  <c r="I7" i="4"/>
  <c r="I17" i="4"/>
  <c r="J21" i="4"/>
  <c r="I18" i="4"/>
  <c r="I8" i="4"/>
  <c r="J17" i="4"/>
  <c r="J19" i="4"/>
  <c r="J14" i="4"/>
  <c r="J11" i="4"/>
  <c r="J6" i="4"/>
  <c r="J12" i="4"/>
  <c r="J4" i="4"/>
  <c r="J9" i="4"/>
  <c r="I14" i="4"/>
  <c r="I6" i="4"/>
  <c r="J7" i="4"/>
  <c r="J20" i="4"/>
  <c r="J16" i="4"/>
  <c r="I21" i="4"/>
  <c r="I13" i="4"/>
  <c r="J15" i="4"/>
  <c r="J18" i="4"/>
  <c r="J10" i="4"/>
  <c r="J5" i="4"/>
  <c r="I20" i="4"/>
  <c r="I12" i="4"/>
  <c r="I4" i="4"/>
</calcChain>
</file>

<file path=xl/sharedStrings.xml><?xml version="1.0" encoding="utf-8"?>
<sst xmlns="http://schemas.openxmlformats.org/spreadsheetml/2006/main" count="53" uniqueCount="24">
  <si>
    <t>Angle(degrees)</t>
  </si>
  <si>
    <t>Drag</t>
  </si>
  <si>
    <t>Lift</t>
  </si>
  <si>
    <t>10cm</t>
  </si>
  <si>
    <t>5cm</t>
  </si>
  <si>
    <t>Reading 1 (g)</t>
  </si>
  <si>
    <t>Reading 2 (g)</t>
  </si>
  <si>
    <t>Reading 3 (g)</t>
  </si>
  <si>
    <t>STDEV</t>
  </si>
  <si>
    <t>Average Drag</t>
  </si>
  <si>
    <t>Drag 3</t>
  </si>
  <si>
    <t>Drag 2</t>
  </si>
  <si>
    <t>Drag 1</t>
  </si>
  <si>
    <t>Lift 1</t>
  </si>
  <si>
    <t>Lift 2</t>
  </si>
  <si>
    <t>Lift 3</t>
  </si>
  <si>
    <t>Average Lift</t>
  </si>
  <si>
    <t>Wind Dir</t>
  </si>
  <si>
    <t>Wind Dir in Degrees</t>
  </si>
  <si>
    <t>^Input wind direction</t>
  </si>
  <si>
    <t>(Will automatically change to</t>
  </si>
  <si>
    <t>radians)</t>
  </si>
  <si>
    <t>Side Force(N)</t>
  </si>
  <si>
    <t>Driving 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</si>
</sst>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drag(n) vs</a:t>
            </a:r>
            <a:r>
              <a:rPr lang="en-SG" baseline="0"/>
              <a:t> Aoa(</a:t>
            </a:r>
            <a:r>
              <a:rPr lang="en-SG" baseline="0">
                <a:latin typeface="Garamond" panose="02020404030301010803" pitchFamily="18" charset="0"/>
              </a:rPr>
              <a:t>°)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'Drag_Comp(10cm)'!$J$3:$J$21</c:f>
                <c:numCache>
                  <c:formatCode>General</c:formatCode>
                  <c:ptCount val="19"/>
                  <c:pt idx="0">
                    <c:v>1.4952286282306165E-3</c:v>
                  </c:pt>
                  <c:pt idx="1">
                    <c:v>1.9780015517412322E-3</c:v>
                  </c:pt>
                  <c:pt idx="2">
                    <c:v>1.97800155174123E-3</c:v>
                  </c:pt>
                  <c:pt idx="3">
                    <c:v>1.2949059765134643E-3</c:v>
                  </c:pt>
                  <c:pt idx="4">
                    <c:v>2.6955617438135853E-3</c:v>
                  </c:pt>
                  <c:pt idx="5">
                    <c:v>5.1796239060538894E-3</c:v>
                  </c:pt>
                  <c:pt idx="6">
                    <c:v>7.5874566064670591E-3</c:v>
                  </c:pt>
                  <c:pt idx="7">
                    <c:v>6.3876194998541899E-3</c:v>
                  </c:pt>
                  <c:pt idx="8">
                    <c:v>3.9560031034824601E-3</c:v>
                  </c:pt>
                  <c:pt idx="9">
                    <c:v>1.297062357651705E-2</c:v>
                  </c:pt>
                  <c:pt idx="10">
                    <c:v>5.9340046552236935E-3</c:v>
                  </c:pt>
                  <c:pt idx="11">
                    <c:v>1.2949059765134724E-3</c:v>
                  </c:pt>
                  <c:pt idx="12">
                    <c:v>7.476143141153061E-4</c:v>
                  </c:pt>
                  <c:pt idx="13">
                    <c:v>1.9780015517412322E-3</c:v>
                  </c:pt>
                  <c:pt idx="14">
                    <c:v>2.5898119530269425E-3</c:v>
                  </c:pt>
                  <c:pt idx="15">
                    <c:v>1.9780015517412313E-3</c:v>
                  </c:pt>
                  <c:pt idx="16">
                    <c:v>3.9560031034824627E-3</c:v>
                  </c:pt>
                  <c:pt idx="17">
                    <c:v>1.9780015517412313E-3</c:v>
                  </c:pt>
                  <c:pt idx="18">
                    <c:v>0</c:v>
                  </c:pt>
                </c:numCache>
              </c:numRef>
            </c:plus>
            <c:minus>
              <c:numRef>
                <c:f>'Drag_Comp(10cm)'!$J$3:$J$21</c:f>
                <c:numCache>
                  <c:formatCode>General</c:formatCode>
                  <c:ptCount val="19"/>
                  <c:pt idx="0">
                    <c:v>1.4952286282306165E-3</c:v>
                  </c:pt>
                  <c:pt idx="1">
                    <c:v>1.9780015517412322E-3</c:v>
                  </c:pt>
                  <c:pt idx="2">
                    <c:v>1.97800155174123E-3</c:v>
                  </c:pt>
                  <c:pt idx="3">
                    <c:v>1.2949059765134643E-3</c:v>
                  </c:pt>
                  <c:pt idx="4">
                    <c:v>2.6955617438135853E-3</c:v>
                  </c:pt>
                  <c:pt idx="5">
                    <c:v>5.1796239060538894E-3</c:v>
                  </c:pt>
                  <c:pt idx="6">
                    <c:v>7.5874566064670591E-3</c:v>
                  </c:pt>
                  <c:pt idx="7">
                    <c:v>6.3876194998541899E-3</c:v>
                  </c:pt>
                  <c:pt idx="8">
                    <c:v>3.9560031034824601E-3</c:v>
                  </c:pt>
                  <c:pt idx="9">
                    <c:v>1.297062357651705E-2</c:v>
                  </c:pt>
                  <c:pt idx="10">
                    <c:v>5.9340046552236935E-3</c:v>
                  </c:pt>
                  <c:pt idx="11">
                    <c:v>1.2949059765134724E-3</c:v>
                  </c:pt>
                  <c:pt idx="12">
                    <c:v>7.476143141153061E-4</c:v>
                  </c:pt>
                  <c:pt idx="13">
                    <c:v>1.9780015517412322E-3</c:v>
                  </c:pt>
                  <c:pt idx="14">
                    <c:v>2.5898119530269425E-3</c:v>
                  </c:pt>
                  <c:pt idx="15">
                    <c:v>1.9780015517412313E-3</c:v>
                  </c:pt>
                  <c:pt idx="16">
                    <c:v>3.9560031034824627E-3</c:v>
                  </c:pt>
                  <c:pt idx="17">
                    <c:v>1.9780015517412313E-3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xVal>
            <c:numRef>
              <c:f>'Drag_Comp(10cm)'!$H$3:$H$21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'Drag_Comp(10cm)'!$I$3:$I$21</c:f>
              <c:numCache>
                <c:formatCode>General</c:formatCode>
                <c:ptCount val="19"/>
                <c:pt idx="0">
                  <c:v>1.4952286282306165E-3</c:v>
                </c:pt>
                <c:pt idx="1">
                  <c:v>1.4204671968190858E-2</c:v>
                </c:pt>
                <c:pt idx="2">
                  <c:v>4.1866401590457264E-2</c:v>
                </c:pt>
                <c:pt idx="3">
                  <c:v>7.8499502982107366E-2</c:v>
                </c:pt>
                <c:pt idx="4">
                  <c:v>9.4947017892644148E-2</c:v>
                </c:pt>
                <c:pt idx="5">
                  <c:v>0.11214214711729624</c:v>
                </c:pt>
                <c:pt idx="6">
                  <c:v>0.12036590457256462</c:v>
                </c:pt>
                <c:pt idx="7">
                  <c:v>0.11363737574552685</c:v>
                </c:pt>
                <c:pt idx="8">
                  <c:v>0.11288976143141154</c:v>
                </c:pt>
                <c:pt idx="9">
                  <c:v>0.12036590457256463</c:v>
                </c:pt>
                <c:pt idx="10">
                  <c:v>9.1956560636182905E-2</c:v>
                </c:pt>
                <c:pt idx="11">
                  <c:v>7.4013817097415516E-2</c:v>
                </c:pt>
                <c:pt idx="12">
                  <c:v>6.8780516898608354E-2</c:v>
                </c:pt>
                <c:pt idx="13">
                  <c:v>5.7566302186878728E-2</c:v>
                </c:pt>
                <c:pt idx="14">
                  <c:v>4.9342544731610344E-2</c:v>
                </c:pt>
                <c:pt idx="15">
                  <c:v>2.1680815109343939E-2</c:v>
                </c:pt>
                <c:pt idx="16">
                  <c:v>7.4761431411530825E-3</c:v>
                </c:pt>
                <c:pt idx="17">
                  <c:v>5.233300198807158E-3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9-4BB5-ABAF-AADDD2DA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77864"/>
        <c:axId val="687878192"/>
      </c:scatterChart>
      <c:valAx>
        <c:axId val="6878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78192"/>
        <c:crosses val="autoZero"/>
        <c:crossBetween val="midCat"/>
      </c:valAx>
      <c:valAx>
        <c:axId val="6878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Lift (N) vs AoA°</a:t>
            </a:r>
          </a:p>
        </c:rich>
      </c:tx>
      <c:layout>
        <c:manualLayout>
          <c:xMode val="edge"/>
          <c:yMode val="edge"/>
          <c:x val="0.276291557305336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'Lift_Comp(10cm)'!$I$2</c:f>
              <c:strCache>
                <c:ptCount val="1"/>
                <c:pt idx="0">
                  <c:v>Average Lift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'Lift_Comp(10cm)'!$J$3:$J$12</c:f>
                <c:numCache>
                  <c:formatCode>General</c:formatCode>
                  <c:ptCount val="10"/>
                  <c:pt idx="0">
                    <c:v>1.2949059765134721E-3</c:v>
                  </c:pt>
                  <c:pt idx="1">
                    <c:v>1.9780015517412279E-3</c:v>
                  </c:pt>
                  <c:pt idx="2">
                    <c:v>2.6955617438135767E-3</c:v>
                  </c:pt>
                  <c:pt idx="3">
                    <c:v>3.4259991850658896E-3</c:v>
                  </c:pt>
                  <c:pt idx="4">
                    <c:v>1.97800155174123E-3</c:v>
                  </c:pt>
                  <c:pt idx="5">
                    <c:v>2.6955617438135875E-3</c:v>
                  </c:pt>
                  <c:pt idx="6">
                    <c:v>1.2949059765134704E-3</c:v>
                  </c:pt>
                  <c:pt idx="7">
                    <c:v>7.4761431411530849E-4</c:v>
                  </c:pt>
                  <c:pt idx="8">
                    <c:v>7.4761431411530903E-4</c:v>
                  </c:pt>
                  <c:pt idx="9">
                    <c:v>0</c:v>
                  </c:pt>
                </c:numCache>
              </c:numRef>
            </c:plus>
            <c:minus>
              <c:numRef>
                <c:f>'Lift_Comp(10cm)'!$J$3:$J$12</c:f>
                <c:numCache>
                  <c:formatCode>General</c:formatCode>
                  <c:ptCount val="10"/>
                  <c:pt idx="0">
                    <c:v>1.2949059765134721E-3</c:v>
                  </c:pt>
                  <c:pt idx="1">
                    <c:v>1.9780015517412279E-3</c:v>
                  </c:pt>
                  <c:pt idx="2">
                    <c:v>2.6955617438135767E-3</c:v>
                  </c:pt>
                  <c:pt idx="3">
                    <c:v>3.4259991850658896E-3</c:v>
                  </c:pt>
                  <c:pt idx="4">
                    <c:v>1.97800155174123E-3</c:v>
                  </c:pt>
                  <c:pt idx="5">
                    <c:v>2.6955617438135875E-3</c:v>
                  </c:pt>
                  <c:pt idx="6">
                    <c:v>1.2949059765134704E-3</c:v>
                  </c:pt>
                  <c:pt idx="7">
                    <c:v>7.4761431411530849E-4</c:v>
                  </c:pt>
                  <c:pt idx="8">
                    <c:v>7.4761431411530903E-4</c:v>
                  </c:pt>
                  <c:pt idx="9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xVal>
            <c:numRef>
              <c:f>'Lift_Comp(10cm)'!$H$3:$H$12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'Lift_Comp(10cm)'!$I$3:$I$12</c:f>
              <c:numCache>
                <c:formatCode>General</c:formatCode>
                <c:ptCount val="10"/>
                <c:pt idx="0">
                  <c:v>2.2428429423459249E-3</c:v>
                </c:pt>
                <c:pt idx="1">
                  <c:v>9.718986083499007E-3</c:v>
                </c:pt>
                <c:pt idx="2">
                  <c:v>2.1680815109343939E-2</c:v>
                </c:pt>
                <c:pt idx="3">
                  <c:v>6.0556759443339964E-2</c:v>
                </c:pt>
                <c:pt idx="4">
                  <c:v>6.429483101391649E-2</c:v>
                </c:pt>
                <c:pt idx="5">
                  <c:v>5.9061530815109349E-2</c:v>
                </c:pt>
                <c:pt idx="6">
                  <c:v>5.8313916500994045E-2</c:v>
                </c:pt>
                <c:pt idx="7">
                  <c:v>4.3361630218687879E-2</c:v>
                </c:pt>
                <c:pt idx="8">
                  <c:v>1.4204671968190856E-2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A-4355-9230-CA274E5A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4984"/>
        <c:axId val="706305968"/>
      </c:scatterChart>
      <c:valAx>
        <c:axId val="70630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5968"/>
        <c:crosses val="autoZero"/>
        <c:crossBetween val="midCat"/>
      </c:valAx>
      <c:valAx>
        <c:axId val="706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Driving Force(n) vs AoA(</a:t>
            </a:r>
            <a:r>
              <a:rPr lang="en-SG">
                <a:latin typeface="Garamond" panose="02020404030301010803" pitchFamily="18" charset="0"/>
              </a:rPr>
              <a:t>°</a:t>
            </a:r>
            <a:r>
              <a:rPr lang="en-SG" sz="1500" b="1" i="0" u="none" strike="noStrike" cap="all" normalizeH="0" baseline="0">
                <a:effectLst/>
              </a:rPr>
              <a:t>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'Drag + Lift'!$D$2:$D$20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'Drag + Lift'!$E$2:$E$20</c:f>
              <c:numCache>
                <c:formatCode>General</c:formatCode>
                <c:ptCount val="19"/>
                <c:pt idx="0">
                  <c:v>2.2428429423459249E-3</c:v>
                </c:pt>
                <c:pt idx="1">
                  <c:v>9.7189860834990052E-3</c:v>
                </c:pt>
                <c:pt idx="2">
                  <c:v>2.1680815109343936E-2</c:v>
                </c:pt>
                <c:pt idx="3">
                  <c:v>6.0556759443339957E-2</c:v>
                </c:pt>
                <c:pt idx="4">
                  <c:v>6.429483101391649E-2</c:v>
                </c:pt>
                <c:pt idx="5">
                  <c:v>5.9061530815109342E-2</c:v>
                </c:pt>
                <c:pt idx="6">
                  <c:v>5.8313916500994038E-2</c:v>
                </c:pt>
                <c:pt idx="7">
                  <c:v>4.3361630218687872E-2</c:v>
                </c:pt>
                <c:pt idx="8">
                  <c:v>1.4204671968190849E-2</c:v>
                </c:pt>
                <c:pt idx="9">
                  <c:v>-7.3733051005377984E-18</c:v>
                </c:pt>
                <c:pt idx="10">
                  <c:v>-1.4204671968190904E-2</c:v>
                </c:pt>
                <c:pt idx="11">
                  <c:v>-4.3361630218687906E-2</c:v>
                </c:pt>
                <c:pt idx="12">
                  <c:v>-5.8313916500994004E-2</c:v>
                </c:pt>
                <c:pt idx="13">
                  <c:v>-5.9061530815109307E-2</c:v>
                </c:pt>
                <c:pt idx="14">
                  <c:v>-6.4294831013916504E-2</c:v>
                </c:pt>
                <c:pt idx="15">
                  <c:v>-6.0556759443339998E-2</c:v>
                </c:pt>
                <c:pt idx="16">
                  <c:v>-2.1680815109343901E-2</c:v>
                </c:pt>
                <c:pt idx="17">
                  <c:v>-9.7189860834990104E-3</c:v>
                </c:pt>
                <c:pt idx="18">
                  <c:v>-2.2428429423459201E-3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7-4923-BC1D-4DBC6B9B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93104"/>
        <c:axId val="682795728"/>
      </c:scatterChart>
      <c:valAx>
        <c:axId val="6827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5728"/>
        <c:crosses val="autoZero"/>
        <c:crossBetween val="midCat"/>
      </c:valAx>
      <c:valAx>
        <c:axId val="6827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lift</a:t>
            </a:r>
            <a:r>
              <a:rPr lang="en-SG" baseline="0"/>
              <a:t> vs drag/polar diagram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'Drag + Lift'!$B$2:$B$20</c:f>
              <c:numCache>
                <c:formatCode>General</c:formatCode>
                <c:ptCount val="19"/>
                <c:pt idx="0">
                  <c:v>2.2428429423459249E-3</c:v>
                </c:pt>
                <c:pt idx="1">
                  <c:v>9.718986083499007E-3</c:v>
                </c:pt>
                <c:pt idx="2">
                  <c:v>2.1680815109343939E-2</c:v>
                </c:pt>
                <c:pt idx="3">
                  <c:v>6.0556759443339964E-2</c:v>
                </c:pt>
                <c:pt idx="4">
                  <c:v>6.429483101391649E-2</c:v>
                </c:pt>
                <c:pt idx="5">
                  <c:v>5.9061530815109349E-2</c:v>
                </c:pt>
                <c:pt idx="6">
                  <c:v>5.8313916500994045E-2</c:v>
                </c:pt>
                <c:pt idx="7">
                  <c:v>4.3361630218687879E-2</c:v>
                </c:pt>
                <c:pt idx="8">
                  <c:v>1.4204671968190856E-2</c:v>
                </c:pt>
                <c:pt idx="9">
                  <c:v>0</c:v>
                </c:pt>
                <c:pt idx="10">
                  <c:v>-1.4204671968190899E-2</c:v>
                </c:pt>
                <c:pt idx="11">
                  <c:v>-4.3361630218687899E-2</c:v>
                </c:pt>
                <c:pt idx="12">
                  <c:v>-5.8313916500993997E-2</c:v>
                </c:pt>
                <c:pt idx="13">
                  <c:v>-5.90615308151093E-2</c:v>
                </c:pt>
                <c:pt idx="14">
                  <c:v>-6.4294831013916504E-2</c:v>
                </c:pt>
                <c:pt idx="15">
                  <c:v>-6.0556759443339998E-2</c:v>
                </c:pt>
                <c:pt idx="16">
                  <c:v>-2.1680815109343901E-2</c:v>
                </c:pt>
                <c:pt idx="17">
                  <c:v>-9.7189860834990104E-3</c:v>
                </c:pt>
                <c:pt idx="18">
                  <c:v>-2.2428429423459201E-3</c:v>
                </c:pt>
              </c:numCache>
            </c:numRef>
          </c:xVal>
          <c:yVal>
            <c:numRef>
              <c:f>'Drag + Lift'!$C$2:$C$20</c:f>
              <c:numCache>
                <c:formatCode>General</c:formatCode>
                <c:ptCount val="19"/>
                <c:pt idx="0">
                  <c:v>1.4952286282306165E-3</c:v>
                </c:pt>
                <c:pt idx="1">
                  <c:v>1.4204671968190858E-2</c:v>
                </c:pt>
                <c:pt idx="2">
                  <c:v>4.1866401590457264E-2</c:v>
                </c:pt>
                <c:pt idx="3">
                  <c:v>7.8499502982107366E-2</c:v>
                </c:pt>
                <c:pt idx="4">
                  <c:v>9.4947017892644148E-2</c:v>
                </c:pt>
                <c:pt idx="5">
                  <c:v>0.11214214711729624</c:v>
                </c:pt>
                <c:pt idx="6">
                  <c:v>0.12036590457256462</c:v>
                </c:pt>
                <c:pt idx="7">
                  <c:v>0.11363737574552685</c:v>
                </c:pt>
                <c:pt idx="8">
                  <c:v>0.11288976143141154</c:v>
                </c:pt>
                <c:pt idx="9">
                  <c:v>0.12036590457256463</c:v>
                </c:pt>
                <c:pt idx="10">
                  <c:v>9.1956560636182905E-2</c:v>
                </c:pt>
                <c:pt idx="11">
                  <c:v>7.4013817097415516E-2</c:v>
                </c:pt>
                <c:pt idx="12">
                  <c:v>6.8780516898608354E-2</c:v>
                </c:pt>
                <c:pt idx="13">
                  <c:v>5.7566302186878728E-2</c:v>
                </c:pt>
                <c:pt idx="14">
                  <c:v>4.9342544731610344E-2</c:v>
                </c:pt>
                <c:pt idx="15">
                  <c:v>2.1680815109343939E-2</c:v>
                </c:pt>
                <c:pt idx="16">
                  <c:v>7.4761431411530825E-3</c:v>
                </c:pt>
                <c:pt idx="17">
                  <c:v>5.233300198807158E-3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6-4D48-BD10-628C7F36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35744"/>
        <c:axId val="707635416"/>
      </c:scatterChart>
      <c:valAx>
        <c:axId val="7076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35416"/>
        <c:crosses val="autoZero"/>
        <c:crossBetween val="midCat"/>
      </c:valAx>
      <c:valAx>
        <c:axId val="7076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Force(N) </a:t>
            </a:r>
            <a:r>
              <a:rPr lang="en-SG" sz="1500" b="1" i="0" u="none" strike="noStrike" cap="all" normalizeH="0" baseline="0">
                <a:effectLst/>
              </a:rPr>
              <a:t>vs AoA(°)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'Drag + Lift'!$F$1</c:f>
              <c:strCache>
                <c:ptCount val="1"/>
                <c:pt idx="0">
                  <c:v>Side Force(N)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'Drag + Lift'!$A$2:$A$20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'Drag + Lift'!$F$2:$F$20</c:f>
              <c:numCache>
                <c:formatCode>General</c:formatCode>
                <c:ptCount val="19"/>
                <c:pt idx="0">
                  <c:v>1.4952286282306168E-3</c:v>
                </c:pt>
                <c:pt idx="1">
                  <c:v>1.4204671968190858E-2</c:v>
                </c:pt>
                <c:pt idx="2">
                  <c:v>4.1866401590457264E-2</c:v>
                </c:pt>
                <c:pt idx="3">
                  <c:v>7.8499502982107366E-2</c:v>
                </c:pt>
                <c:pt idx="4">
                  <c:v>9.4947017892644148E-2</c:v>
                </c:pt>
                <c:pt idx="5">
                  <c:v>0.11214214711729624</c:v>
                </c:pt>
                <c:pt idx="6">
                  <c:v>0.12036590457256462</c:v>
                </c:pt>
                <c:pt idx="7">
                  <c:v>0.11363737574552685</c:v>
                </c:pt>
                <c:pt idx="8">
                  <c:v>0.11288976143141154</c:v>
                </c:pt>
                <c:pt idx="9">
                  <c:v>0.12036590457256463</c:v>
                </c:pt>
                <c:pt idx="10">
                  <c:v>9.1956560636182905E-2</c:v>
                </c:pt>
                <c:pt idx="11">
                  <c:v>7.4013817097415516E-2</c:v>
                </c:pt>
                <c:pt idx="12">
                  <c:v>6.8780516898608354E-2</c:v>
                </c:pt>
                <c:pt idx="13">
                  <c:v>5.7566302186878721E-2</c:v>
                </c:pt>
                <c:pt idx="14">
                  <c:v>4.9342544731610337E-2</c:v>
                </c:pt>
                <c:pt idx="15">
                  <c:v>2.1680815109343936E-2</c:v>
                </c:pt>
                <c:pt idx="16">
                  <c:v>7.4761431411530807E-3</c:v>
                </c:pt>
                <c:pt idx="17">
                  <c:v>5.2333001988071571E-3</c:v>
                </c:pt>
                <c:pt idx="18">
                  <c:v>-1.3739077827089037E-19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2-4A60-870A-9997E081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11488"/>
        <c:axId val="695011816"/>
      </c:scatterChart>
      <c:valAx>
        <c:axId val="6950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1816"/>
        <c:crosses val="autoZero"/>
        <c:crossBetween val="midCat"/>
      </c:valAx>
      <c:valAx>
        <c:axId val="6950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7</xdr:row>
      <xdr:rowOff>3810</xdr:rowOff>
    </xdr:from>
    <xdr:to>
      <xdr:col>18</xdr:col>
      <xdr:colOff>541020</xdr:colOff>
      <xdr:row>22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4F223-0392-4936-B4C1-630E55355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19050</xdr:rowOff>
    </xdr:from>
    <xdr:to>
      <xdr:col>13</xdr:col>
      <xdr:colOff>563880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AD78C-FB92-4601-A42F-15A45CCA4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22</xdr:row>
      <xdr:rowOff>19050</xdr:rowOff>
    </xdr:from>
    <xdr:to>
      <xdr:col>16</xdr:col>
      <xdr:colOff>30480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395B4-5332-442B-A1EF-9A67FD0D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22</xdr:row>
      <xdr:rowOff>19050</xdr:rowOff>
    </xdr:from>
    <xdr:to>
      <xdr:col>8</xdr:col>
      <xdr:colOff>91440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F498D-7758-4086-A894-B763B6955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37</xdr:row>
      <xdr:rowOff>95250</xdr:rowOff>
    </xdr:from>
    <xdr:to>
      <xdr:col>8</xdr:col>
      <xdr:colOff>91440</xdr:colOff>
      <xdr:row>52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3B89D-9F4B-45F5-8B0D-66D1F2FA9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3335-247D-49DD-B668-D05C10A9D6E3}">
  <dimension ref="A1:J21"/>
  <sheetViews>
    <sheetView workbookViewId="0">
      <selection activeCell="B2" sqref="B2:D2"/>
    </sheetView>
  </sheetViews>
  <sheetFormatPr defaultRowHeight="14.4" x14ac:dyDescent="0.3"/>
  <cols>
    <col min="8" max="8" width="14.109375" customWidth="1"/>
    <col min="9" max="9" width="13" customWidth="1"/>
    <col min="10" max="10" width="12.77734375" customWidth="1"/>
    <col min="11" max="11" width="13.88671875" customWidth="1"/>
  </cols>
  <sheetData>
    <row r="1" spans="1:10" x14ac:dyDescent="0.3">
      <c r="A1" t="s">
        <v>4</v>
      </c>
      <c r="E1" s="2"/>
      <c r="F1" t="s">
        <v>3</v>
      </c>
      <c r="J1" s="2"/>
    </row>
    <row r="2" spans="1:10" x14ac:dyDescent="0.3">
      <c r="A2" t="s">
        <v>0</v>
      </c>
      <c r="B2" t="s">
        <v>5</v>
      </c>
      <c r="C2" t="s">
        <v>6</v>
      </c>
      <c r="D2" t="s">
        <v>7</v>
      </c>
      <c r="E2" s="2"/>
      <c r="F2" t="s">
        <v>0</v>
      </c>
      <c r="G2" t="s">
        <v>5</v>
      </c>
      <c r="H2" t="s">
        <v>6</v>
      </c>
      <c r="I2" t="s">
        <v>7</v>
      </c>
      <c r="J2" s="2"/>
    </row>
    <row r="3" spans="1:10" x14ac:dyDescent="0.3">
      <c r="A3">
        <v>0</v>
      </c>
      <c r="B3">
        <v>0</v>
      </c>
      <c r="C3">
        <v>0</v>
      </c>
      <c r="D3">
        <v>0</v>
      </c>
      <c r="E3" s="2"/>
      <c r="F3">
        <v>0</v>
      </c>
      <c r="G3">
        <v>0</v>
      </c>
      <c r="H3">
        <v>0</v>
      </c>
      <c r="I3">
        <v>2</v>
      </c>
      <c r="J3" s="2"/>
    </row>
    <row r="4" spans="1:10" x14ac:dyDescent="0.3">
      <c r="A4">
        <v>10</v>
      </c>
      <c r="B4">
        <v>3</v>
      </c>
      <c r="C4">
        <v>4</v>
      </c>
      <c r="D4">
        <v>3</v>
      </c>
      <c r="E4" s="2"/>
      <c r="F4">
        <v>10</v>
      </c>
      <c r="G4">
        <v>6</v>
      </c>
      <c r="H4">
        <v>5</v>
      </c>
      <c r="I4">
        <v>8</v>
      </c>
      <c r="J4" s="2"/>
    </row>
    <row r="5" spans="1:10" x14ac:dyDescent="0.3">
      <c r="A5">
        <v>20</v>
      </c>
      <c r="B5">
        <v>13</v>
      </c>
      <c r="C5">
        <v>15</v>
      </c>
      <c r="D5">
        <v>14</v>
      </c>
      <c r="E5" s="2"/>
      <c r="F5">
        <v>20</v>
      </c>
      <c r="G5">
        <v>19</v>
      </c>
      <c r="H5">
        <v>20</v>
      </c>
      <c r="I5">
        <v>17</v>
      </c>
      <c r="J5" s="2"/>
    </row>
    <row r="6" spans="1:10" x14ac:dyDescent="0.3">
      <c r="A6">
        <v>30</v>
      </c>
      <c r="B6">
        <v>23</v>
      </c>
      <c r="C6">
        <v>25</v>
      </c>
      <c r="D6">
        <v>22</v>
      </c>
      <c r="E6" s="2"/>
      <c r="F6">
        <v>30</v>
      </c>
      <c r="G6">
        <v>34</v>
      </c>
      <c r="H6">
        <v>36</v>
      </c>
      <c r="I6">
        <v>35</v>
      </c>
      <c r="J6" s="2"/>
    </row>
    <row r="7" spans="1:10" x14ac:dyDescent="0.3">
      <c r="A7">
        <v>40</v>
      </c>
      <c r="B7">
        <v>30</v>
      </c>
      <c r="C7">
        <v>30</v>
      </c>
      <c r="D7">
        <v>29</v>
      </c>
      <c r="E7" s="2"/>
      <c r="F7">
        <v>40</v>
      </c>
      <c r="G7">
        <v>40</v>
      </c>
      <c r="H7">
        <v>44</v>
      </c>
      <c r="I7">
        <v>43</v>
      </c>
      <c r="J7" s="2"/>
    </row>
    <row r="8" spans="1:10" x14ac:dyDescent="0.3">
      <c r="A8">
        <v>50</v>
      </c>
      <c r="B8">
        <v>35</v>
      </c>
      <c r="C8">
        <v>38</v>
      </c>
      <c r="D8">
        <v>36</v>
      </c>
      <c r="E8" s="2"/>
      <c r="F8">
        <v>50</v>
      </c>
      <c r="G8">
        <v>46</v>
      </c>
      <c r="H8">
        <v>54</v>
      </c>
      <c r="I8">
        <v>50</v>
      </c>
      <c r="J8" s="2"/>
    </row>
    <row r="9" spans="1:10" x14ac:dyDescent="0.3">
      <c r="A9">
        <v>60</v>
      </c>
      <c r="B9">
        <v>40</v>
      </c>
      <c r="C9">
        <v>43</v>
      </c>
      <c r="D9">
        <v>37</v>
      </c>
      <c r="E9" s="2"/>
      <c r="F9">
        <v>60</v>
      </c>
      <c r="G9">
        <v>47</v>
      </c>
      <c r="H9">
        <v>56</v>
      </c>
      <c r="I9">
        <v>58</v>
      </c>
      <c r="J9" s="2"/>
    </row>
    <row r="10" spans="1:10" x14ac:dyDescent="0.3">
      <c r="A10">
        <v>70</v>
      </c>
      <c r="B10">
        <v>42</v>
      </c>
      <c r="C10">
        <v>43</v>
      </c>
      <c r="D10">
        <v>42</v>
      </c>
      <c r="E10" s="2"/>
      <c r="F10">
        <v>70</v>
      </c>
      <c r="G10">
        <v>45</v>
      </c>
      <c r="H10">
        <v>53</v>
      </c>
      <c r="I10">
        <v>54</v>
      </c>
      <c r="J10" s="2"/>
    </row>
    <row r="11" spans="1:10" x14ac:dyDescent="0.3">
      <c r="A11">
        <v>80</v>
      </c>
      <c r="B11">
        <v>36</v>
      </c>
      <c r="C11">
        <v>38</v>
      </c>
      <c r="D11">
        <v>36</v>
      </c>
      <c r="E11" s="2"/>
      <c r="F11">
        <v>80</v>
      </c>
      <c r="G11">
        <v>47</v>
      </c>
      <c r="H11">
        <v>53</v>
      </c>
      <c r="I11">
        <v>51</v>
      </c>
      <c r="J11" s="2"/>
    </row>
    <row r="12" spans="1:10" x14ac:dyDescent="0.3">
      <c r="A12">
        <v>90</v>
      </c>
      <c r="B12">
        <v>39</v>
      </c>
      <c r="C12">
        <v>40</v>
      </c>
      <c r="D12">
        <v>37</v>
      </c>
      <c r="E12" s="2"/>
      <c r="F12">
        <v>90</v>
      </c>
      <c r="G12">
        <v>53</v>
      </c>
      <c r="H12">
        <v>64</v>
      </c>
      <c r="I12">
        <v>44</v>
      </c>
      <c r="J12" s="2"/>
    </row>
    <row r="13" spans="1:10" x14ac:dyDescent="0.3">
      <c r="A13">
        <v>100</v>
      </c>
      <c r="B13">
        <v>34</v>
      </c>
      <c r="C13">
        <v>35</v>
      </c>
      <c r="D13">
        <v>35</v>
      </c>
      <c r="E13" s="2"/>
      <c r="F13">
        <v>100</v>
      </c>
      <c r="G13">
        <v>46</v>
      </c>
      <c r="H13">
        <v>37</v>
      </c>
      <c r="I13">
        <v>40</v>
      </c>
      <c r="J13" s="2"/>
    </row>
    <row r="14" spans="1:10" x14ac:dyDescent="0.3">
      <c r="A14">
        <v>110</v>
      </c>
      <c r="B14">
        <v>34</v>
      </c>
      <c r="C14">
        <v>35</v>
      </c>
      <c r="D14">
        <v>34</v>
      </c>
      <c r="E14" s="2"/>
      <c r="F14">
        <v>110</v>
      </c>
      <c r="G14">
        <v>32</v>
      </c>
      <c r="H14">
        <v>34</v>
      </c>
      <c r="I14">
        <v>33</v>
      </c>
      <c r="J14" s="2"/>
    </row>
    <row r="15" spans="1:10" x14ac:dyDescent="0.3">
      <c r="A15">
        <v>120</v>
      </c>
      <c r="B15">
        <v>26</v>
      </c>
      <c r="C15">
        <v>29</v>
      </c>
      <c r="D15">
        <v>30</v>
      </c>
      <c r="E15" s="2"/>
      <c r="F15">
        <v>120</v>
      </c>
      <c r="G15">
        <v>30</v>
      </c>
      <c r="H15">
        <v>31</v>
      </c>
      <c r="I15">
        <v>31</v>
      </c>
      <c r="J15" s="2"/>
    </row>
    <row r="16" spans="1:10" x14ac:dyDescent="0.3">
      <c r="A16">
        <v>130</v>
      </c>
      <c r="B16">
        <v>22</v>
      </c>
      <c r="C16">
        <v>24</v>
      </c>
      <c r="D16">
        <v>23</v>
      </c>
      <c r="E16" s="2"/>
      <c r="F16">
        <v>130</v>
      </c>
      <c r="G16">
        <v>24</v>
      </c>
      <c r="H16">
        <v>26</v>
      </c>
      <c r="I16">
        <v>27</v>
      </c>
      <c r="J16" s="2"/>
    </row>
    <row r="17" spans="1:10" x14ac:dyDescent="0.3">
      <c r="A17">
        <v>140</v>
      </c>
      <c r="B17">
        <v>13</v>
      </c>
      <c r="C17">
        <v>16</v>
      </c>
      <c r="D17">
        <v>15</v>
      </c>
      <c r="E17" s="2"/>
      <c r="F17">
        <v>140</v>
      </c>
      <c r="G17">
        <v>20</v>
      </c>
      <c r="H17">
        <v>22</v>
      </c>
      <c r="I17">
        <v>24</v>
      </c>
      <c r="J17" s="2"/>
    </row>
    <row r="18" spans="1:10" x14ac:dyDescent="0.3">
      <c r="A18">
        <v>150</v>
      </c>
      <c r="B18">
        <v>12</v>
      </c>
      <c r="C18">
        <v>13</v>
      </c>
      <c r="D18">
        <v>12</v>
      </c>
      <c r="E18" s="2"/>
      <c r="F18">
        <v>150</v>
      </c>
      <c r="G18">
        <v>8</v>
      </c>
      <c r="H18">
        <v>10</v>
      </c>
      <c r="I18">
        <v>11</v>
      </c>
      <c r="J18" s="2"/>
    </row>
    <row r="19" spans="1:10" x14ac:dyDescent="0.3">
      <c r="A19">
        <v>160</v>
      </c>
      <c r="B19">
        <v>3</v>
      </c>
      <c r="C19">
        <v>5</v>
      </c>
      <c r="D19">
        <v>4</v>
      </c>
      <c r="E19" s="2"/>
      <c r="F19">
        <v>160</v>
      </c>
      <c r="G19">
        <v>0</v>
      </c>
      <c r="H19">
        <v>6</v>
      </c>
      <c r="I19">
        <v>4</v>
      </c>
      <c r="J19" s="2"/>
    </row>
    <row r="20" spans="1:10" x14ac:dyDescent="0.3">
      <c r="A20">
        <v>170</v>
      </c>
      <c r="B20">
        <v>0</v>
      </c>
      <c r="C20">
        <v>0</v>
      </c>
      <c r="D20">
        <v>0</v>
      </c>
      <c r="E20" s="2"/>
      <c r="F20">
        <v>170</v>
      </c>
      <c r="G20">
        <v>1</v>
      </c>
      <c r="H20">
        <v>2</v>
      </c>
      <c r="I20">
        <v>4</v>
      </c>
      <c r="J20" s="2"/>
    </row>
    <row r="21" spans="1:10" x14ac:dyDescent="0.3">
      <c r="A21">
        <v>180</v>
      </c>
      <c r="B21">
        <v>0</v>
      </c>
      <c r="C21">
        <v>0</v>
      </c>
      <c r="D21">
        <v>0</v>
      </c>
      <c r="E21" s="2"/>
      <c r="F21">
        <v>180</v>
      </c>
      <c r="G21">
        <v>0</v>
      </c>
      <c r="H21">
        <v>0</v>
      </c>
      <c r="I21">
        <v>0</v>
      </c>
      <c r="J2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C214-1FF4-4CB8-9068-1D02F714F539}">
  <dimension ref="A1:J12"/>
  <sheetViews>
    <sheetView workbookViewId="0">
      <selection activeCell="G2" sqref="G2:J12"/>
    </sheetView>
  </sheetViews>
  <sheetFormatPr defaultRowHeight="14.4" x14ac:dyDescent="0.3"/>
  <sheetData>
    <row r="1" spans="1:10" x14ac:dyDescent="0.3">
      <c r="A1" s="2"/>
      <c r="B1" t="s">
        <v>4</v>
      </c>
      <c r="F1" s="2"/>
      <c r="G1" t="s">
        <v>3</v>
      </c>
    </row>
    <row r="2" spans="1:10" x14ac:dyDescent="0.3">
      <c r="A2" s="2"/>
      <c r="B2" t="s">
        <v>0</v>
      </c>
      <c r="C2" t="s">
        <v>5</v>
      </c>
      <c r="D2" t="s">
        <v>6</v>
      </c>
      <c r="E2" t="s">
        <v>7</v>
      </c>
      <c r="F2" s="2"/>
      <c r="G2" t="s">
        <v>0</v>
      </c>
      <c r="H2" t="s">
        <v>5</v>
      </c>
      <c r="I2" t="s">
        <v>6</v>
      </c>
      <c r="J2" t="s">
        <v>7</v>
      </c>
    </row>
    <row r="3" spans="1:10" x14ac:dyDescent="0.3">
      <c r="A3" s="2"/>
      <c r="B3">
        <v>0</v>
      </c>
      <c r="C3">
        <v>0</v>
      </c>
      <c r="D3">
        <v>0</v>
      </c>
      <c r="E3">
        <v>1</v>
      </c>
      <c r="F3" s="2"/>
      <c r="G3">
        <v>0</v>
      </c>
      <c r="H3">
        <v>0</v>
      </c>
      <c r="I3">
        <v>2</v>
      </c>
      <c r="J3">
        <v>1</v>
      </c>
    </row>
    <row r="4" spans="1:10" x14ac:dyDescent="0.3">
      <c r="A4" s="2"/>
      <c r="B4">
        <v>10</v>
      </c>
      <c r="C4">
        <v>8</v>
      </c>
      <c r="D4">
        <v>7</v>
      </c>
      <c r="E4">
        <v>9</v>
      </c>
      <c r="F4" s="2"/>
      <c r="G4">
        <v>10</v>
      </c>
      <c r="H4">
        <v>3</v>
      </c>
      <c r="I4">
        <v>4</v>
      </c>
      <c r="J4">
        <v>6</v>
      </c>
    </row>
    <row r="5" spans="1:10" x14ac:dyDescent="0.3">
      <c r="A5" s="2"/>
      <c r="B5">
        <v>20</v>
      </c>
      <c r="C5">
        <v>15</v>
      </c>
      <c r="D5">
        <v>16</v>
      </c>
      <c r="E5">
        <v>18</v>
      </c>
      <c r="F5" s="2"/>
      <c r="G5">
        <v>20</v>
      </c>
      <c r="H5">
        <v>8</v>
      </c>
      <c r="I5">
        <v>9</v>
      </c>
      <c r="J5">
        <v>12</v>
      </c>
    </row>
    <row r="6" spans="1:10" x14ac:dyDescent="0.3">
      <c r="A6" s="2"/>
      <c r="B6">
        <v>30</v>
      </c>
      <c r="C6">
        <v>19</v>
      </c>
      <c r="D6">
        <v>24</v>
      </c>
      <c r="E6">
        <v>26</v>
      </c>
      <c r="F6" s="2"/>
      <c r="G6">
        <v>30</v>
      </c>
      <c r="H6">
        <v>25</v>
      </c>
      <c r="I6">
        <v>26</v>
      </c>
      <c r="J6">
        <v>30</v>
      </c>
    </row>
    <row r="7" spans="1:10" x14ac:dyDescent="0.3">
      <c r="A7" s="2"/>
      <c r="B7">
        <v>40</v>
      </c>
      <c r="C7">
        <v>26</v>
      </c>
      <c r="D7">
        <v>27</v>
      </c>
      <c r="E7">
        <v>23</v>
      </c>
      <c r="F7" s="2"/>
      <c r="G7">
        <v>40</v>
      </c>
      <c r="H7">
        <v>29</v>
      </c>
      <c r="I7">
        <v>27</v>
      </c>
      <c r="J7">
        <v>30</v>
      </c>
    </row>
    <row r="8" spans="1:10" x14ac:dyDescent="0.3">
      <c r="A8" s="2"/>
      <c r="B8">
        <v>50</v>
      </c>
      <c r="C8">
        <v>23</v>
      </c>
      <c r="D8">
        <v>23</v>
      </c>
      <c r="E8">
        <v>22</v>
      </c>
      <c r="F8" s="2"/>
      <c r="G8">
        <v>50</v>
      </c>
      <c r="H8">
        <v>28</v>
      </c>
      <c r="I8">
        <v>24</v>
      </c>
      <c r="J8">
        <v>27</v>
      </c>
    </row>
    <row r="9" spans="1:10" x14ac:dyDescent="0.3">
      <c r="A9" s="2"/>
      <c r="B9">
        <v>60</v>
      </c>
      <c r="C9">
        <v>14</v>
      </c>
      <c r="D9">
        <v>17</v>
      </c>
      <c r="E9">
        <v>15</v>
      </c>
      <c r="F9" s="2"/>
      <c r="G9">
        <v>60</v>
      </c>
      <c r="H9">
        <v>27</v>
      </c>
      <c r="I9">
        <v>25</v>
      </c>
      <c r="J9">
        <v>26</v>
      </c>
    </row>
    <row r="10" spans="1:10" x14ac:dyDescent="0.3">
      <c r="A10" s="2"/>
      <c r="B10">
        <v>70</v>
      </c>
      <c r="C10">
        <v>10</v>
      </c>
      <c r="D10">
        <v>9</v>
      </c>
      <c r="E10">
        <v>8</v>
      </c>
      <c r="F10" s="2"/>
      <c r="G10">
        <v>70</v>
      </c>
      <c r="H10">
        <v>19</v>
      </c>
      <c r="I10">
        <v>19</v>
      </c>
      <c r="J10">
        <v>20</v>
      </c>
    </row>
    <row r="11" spans="1:10" x14ac:dyDescent="0.3">
      <c r="A11" s="2"/>
      <c r="B11">
        <v>80</v>
      </c>
      <c r="C11">
        <v>6</v>
      </c>
      <c r="D11">
        <v>7</v>
      </c>
      <c r="E11">
        <v>6</v>
      </c>
      <c r="F11" s="2"/>
      <c r="G11">
        <v>80</v>
      </c>
      <c r="H11">
        <v>7</v>
      </c>
      <c r="I11">
        <v>6</v>
      </c>
      <c r="J11">
        <v>6</v>
      </c>
    </row>
    <row r="12" spans="1:10" x14ac:dyDescent="0.3">
      <c r="A12" s="2"/>
      <c r="B12">
        <v>90</v>
      </c>
      <c r="C12">
        <v>4</v>
      </c>
      <c r="D12">
        <v>3</v>
      </c>
      <c r="E12">
        <v>3</v>
      </c>
      <c r="F12" s="2"/>
      <c r="G12">
        <v>90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6B6C-87E0-4394-9317-917753F67C4A}">
  <dimension ref="A1:J21"/>
  <sheetViews>
    <sheetView workbookViewId="0">
      <selection activeCell="H3" sqref="H3:I21"/>
    </sheetView>
  </sheetViews>
  <sheetFormatPr defaultRowHeight="14.4" x14ac:dyDescent="0.3"/>
  <cols>
    <col min="9" max="9" width="13" customWidth="1"/>
  </cols>
  <sheetData>
    <row r="1" spans="1:10" x14ac:dyDescent="0.3">
      <c r="A1" t="s">
        <v>3</v>
      </c>
    </row>
    <row r="2" spans="1:10" x14ac:dyDescent="0.3">
      <c r="A2" t="s">
        <v>0</v>
      </c>
      <c r="B2" t="s">
        <v>5</v>
      </c>
      <c r="C2" t="s">
        <v>6</v>
      </c>
      <c r="D2" t="s">
        <v>7</v>
      </c>
      <c r="E2" t="s">
        <v>12</v>
      </c>
      <c r="F2" t="s">
        <v>11</v>
      </c>
      <c r="G2" t="s">
        <v>10</v>
      </c>
      <c r="H2" t="s">
        <v>0</v>
      </c>
      <c r="I2" t="s">
        <v>9</v>
      </c>
      <c r="J2" t="s">
        <v>8</v>
      </c>
    </row>
    <row r="3" spans="1:10" x14ac:dyDescent="0.3">
      <c r="A3">
        <v>0</v>
      </c>
      <c r="B3">
        <v>0</v>
      </c>
      <c r="C3">
        <v>0</v>
      </c>
      <c r="D3">
        <v>2</v>
      </c>
      <c r="E3">
        <f>(B3/1000)*9.81*(11.5/50.3)</f>
        <v>0</v>
      </c>
      <c r="F3">
        <f t="shared" ref="F3:G3" si="0">(C3/1000)*9.81*(11.5/50.3)</f>
        <v>0</v>
      </c>
      <c r="G3">
        <f t="shared" si="0"/>
        <v>4.4856858846918498E-3</v>
      </c>
      <c r="H3">
        <v>0</v>
      </c>
      <c r="I3">
        <f>AVERAGE(E3,F3,G3)</f>
        <v>1.4952286282306165E-3</v>
      </c>
      <c r="J3">
        <f>STDEV(E3,F3,G3)/SQRT(3)</f>
        <v>1.4952286282306165E-3</v>
      </c>
    </row>
    <row r="4" spans="1:10" x14ac:dyDescent="0.3">
      <c r="A4">
        <v>10</v>
      </c>
      <c r="B4">
        <v>6</v>
      </c>
      <c r="C4">
        <v>5</v>
      </c>
      <c r="D4">
        <v>8</v>
      </c>
      <c r="E4">
        <f t="shared" ref="E4:E21" si="1">(B4/1000)*9.81*(11.5/50.3)</f>
        <v>1.3457057654075547E-2</v>
      </c>
      <c r="F4">
        <f t="shared" ref="F4:F21" si="2">(C4/1000)*9.81*(11.5/50.3)</f>
        <v>1.1214214711729623E-2</v>
      </c>
      <c r="G4">
        <f t="shared" ref="G4:G21" si="3">(D4/1000)*9.81*(11.5/50.3)</f>
        <v>1.7942743538767399E-2</v>
      </c>
      <c r="H4">
        <v>10</v>
      </c>
      <c r="I4">
        <f>AVERAGE(E4,F4,G4)</f>
        <v>1.4204671968190858E-2</v>
      </c>
      <c r="J4">
        <f>STDEV(E4,F4,G4)/SQRT(3)</f>
        <v>1.9780015517412322E-3</v>
      </c>
    </row>
    <row r="5" spans="1:10" x14ac:dyDescent="0.3">
      <c r="A5">
        <v>20</v>
      </c>
      <c r="B5">
        <v>19</v>
      </c>
      <c r="C5">
        <v>20</v>
      </c>
      <c r="D5">
        <v>17</v>
      </c>
      <c r="E5">
        <f t="shared" si="1"/>
        <v>4.2614015904572568E-2</v>
      </c>
      <c r="F5">
        <f t="shared" si="2"/>
        <v>4.4856858846918493E-2</v>
      </c>
      <c r="G5">
        <f t="shared" si="3"/>
        <v>3.8128330019880724E-2</v>
      </c>
      <c r="H5">
        <v>20</v>
      </c>
      <c r="I5">
        <f>AVERAGE(E5,F5,G5)</f>
        <v>4.1866401590457264E-2</v>
      </c>
      <c r="J5">
        <f>STDEV(E5,F5,G5)/SQRT(3)</f>
        <v>1.97800155174123E-3</v>
      </c>
    </row>
    <row r="6" spans="1:10" x14ac:dyDescent="0.3">
      <c r="A6">
        <v>30</v>
      </c>
      <c r="B6">
        <v>34</v>
      </c>
      <c r="C6">
        <v>36</v>
      </c>
      <c r="D6">
        <v>35</v>
      </c>
      <c r="E6">
        <f t="shared" si="1"/>
        <v>7.6256660039761448E-2</v>
      </c>
      <c r="F6">
        <f t="shared" si="2"/>
        <v>8.0742345924453271E-2</v>
      </c>
      <c r="G6">
        <f t="shared" si="3"/>
        <v>7.8499502982107366E-2</v>
      </c>
      <c r="H6">
        <v>30</v>
      </c>
      <c r="I6">
        <f>AVERAGE(E6,F6,G6)</f>
        <v>7.8499502982107366E-2</v>
      </c>
      <c r="J6">
        <f>STDEV(E6,F6,G6)/SQRT(3)</f>
        <v>1.2949059765134643E-3</v>
      </c>
    </row>
    <row r="7" spans="1:10" x14ac:dyDescent="0.3">
      <c r="A7">
        <v>40</v>
      </c>
      <c r="B7">
        <v>40</v>
      </c>
      <c r="C7">
        <v>44</v>
      </c>
      <c r="D7">
        <v>43</v>
      </c>
      <c r="E7">
        <f t="shared" si="1"/>
        <v>8.9713717693836986E-2</v>
      </c>
      <c r="F7">
        <f t="shared" si="2"/>
        <v>9.8685089463220688E-2</v>
      </c>
      <c r="G7">
        <f t="shared" si="3"/>
        <v>9.6442246520874755E-2</v>
      </c>
      <c r="H7">
        <v>40</v>
      </c>
      <c r="I7">
        <f>AVERAGE(E7,F7,G7)</f>
        <v>9.4947017892644148E-2</v>
      </c>
      <c r="J7">
        <f>STDEV(E7,F7,G7)/SQRT(3)</f>
        <v>2.6955617438135853E-3</v>
      </c>
    </row>
    <row r="8" spans="1:10" x14ac:dyDescent="0.3">
      <c r="A8">
        <v>50</v>
      </c>
      <c r="B8">
        <v>46</v>
      </c>
      <c r="C8">
        <v>54</v>
      </c>
      <c r="D8">
        <v>50</v>
      </c>
      <c r="E8">
        <f t="shared" si="1"/>
        <v>0.10317077534791252</v>
      </c>
      <c r="F8">
        <f t="shared" si="2"/>
        <v>0.12111351888667993</v>
      </c>
      <c r="G8">
        <f t="shared" si="3"/>
        <v>0.11214214711729624</v>
      </c>
      <c r="H8">
        <v>50</v>
      </c>
      <c r="I8">
        <f>AVERAGE(E8,F8,G8)</f>
        <v>0.11214214711729624</v>
      </c>
      <c r="J8">
        <f>STDEV(E8,F8,G8)/SQRT(3)</f>
        <v>5.1796239060538894E-3</v>
      </c>
    </row>
    <row r="9" spans="1:10" x14ac:dyDescent="0.3">
      <c r="A9">
        <v>60</v>
      </c>
      <c r="B9">
        <v>47</v>
      </c>
      <c r="C9">
        <v>56</v>
      </c>
      <c r="D9">
        <v>58</v>
      </c>
      <c r="E9">
        <f t="shared" si="1"/>
        <v>0.10541361829025846</v>
      </c>
      <c r="F9">
        <f t="shared" si="2"/>
        <v>0.12559920477137179</v>
      </c>
      <c r="G9">
        <f t="shared" si="3"/>
        <v>0.13008489065606363</v>
      </c>
      <c r="H9">
        <v>60</v>
      </c>
      <c r="I9">
        <f>AVERAGE(E9,F9,G9)</f>
        <v>0.12036590457256462</v>
      </c>
      <c r="J9">
        <f>STDEV(E9,F9,G9)/SQRT(3)</f>
        <v>7.5874566064670591E-3</v>
      </c>
    </row>
    <row r="10" spans="1:10" x14ac:dyDescent="0.3">
      <c r="A10">
        <v>70</v>
      </c>
      <c r="B10">
        <v>45</v>
      </c>
      <c r="C10">
        <v>53</v>
      </c>
      <c r="D10">
        <v>54</v>
      </c>
      <c r="E10">
        <f t="shared" si="1"/>
        <v>0.10092793240556661</v>
      </c>
      <c r="F10">
        <f t="shared" si="2"/>
        <v>0.11887067594433399</v>
      </c>
      <c r="G10">
        <f t="shared" si="3"/>
        <v>0.12111351888667993</v>
      </c>
      <c r="H10">
        <v>70</v>
      </c>
      <c r="I10">
        <f>AVERAGE(E10,F10,G10)</f>
        <v>0.11363737574552685</v>
      </c>
      <c r="J10">
        <f>STDEV(E10,F10,G10)/SQRT(3)</f>
        <v>6.3876194998541899E-3</v>
      </c>
    </row>
    <row r="11" spans="1:10" x14ac:dyDescent="0.3">
      <c r="A11">
        <v>80</v>
      </c>
      <c r="B11">
        <v>47</v>
      </c>
      <c r="C11">
        <v>53</v>
      </c>
      <c r="D11">
        <v>51</v>
      </c>
      <c r="E11">
        <f t="shared" si="1"/>
        <v>0.10541361829025846</v>
      </c>
      <c r="F11">
        <f t="shared" si="2"/>
        <v>0.11887067594433399</v>
      </c>
      <c r="G11">
        <f t="shared" si="3"/>
        <v>0.11438499005964216</v>
      </c>
      <c r="H11">
        <v>80</v>
      </c>
      <c r="I11">
        <f>AVERAGE(E11,F11,G11)</f>
        <v>0.11288976143141154</v>
      </c>
      <c r="J11">
        <f>STDEV(E11,F11,G11)/SQRT(3)</f>
        <v>3.9560031034824601E-3</v>
      </c>
    </row>
    <row r="12" spans="1:10" x14ac:dyDescent="0.3">
      <c r="A12">
        <v>90</v>
      </c>
      <c r="B12">
        <v>53</v>
      </c>
      <c r="C12">
        <v>64</v>
      </c>
      <c r="D12">
        <v>44</v>
      </c>
      <c r="E12">
        <f t="shared" si="1"/>
        <v>0.11887067594433399</v>
      </c>
      <c r="F12">
        <f t="shared" si="2"/>
        <v>0.14354194831013919</v>
      </c>
      <c r="G12">
        <f t="shared" si="3"/>
        <v>9.8685089463220688E-2</v>
      </c>
      <c r="H12">
        <v>90</v>
      </c>
      <c r="I12">
        <f>AVERAGE(E12,F12,G12)</f>
        <v>0.12036590457256463</v>
      </c>
      <c r="J12">
        <f>STDEV(E12,F12,G12)/SQRT(3)</f>
        <v>1.297062357651705E-2</v>
      </c>
    </row>
    <row r="13" spans="1:10" x14ac:dyDescent="0.3">
      <c r="A13">
        <v>100</v>
      </c>
      <c r="B13">
        <v>46</v>
      </c>
      <c r="C13">
        <v>37</v>
      </c>
      <c r="D13">
        <v>40</v>
      </c>
      <c r="E13">
        <f t="shared" si="1"/>
        <v>0.10317077534791252</v>
      </c>
      <c r="F13">
        <f t="shared" si="2"/>
        <v>8.2985188866799203E-2</v>
      </c>
      <c r="G13">
        <f t="shared" si="3"/>
        <v>8.9713717693836986E-2</v>
      </c>
      <c r="H13">
        <v>100</v>
      </c>
      <c r="I13">
        <f>AVERAGE(E13,F13,G13)</f>
        <v>9.1956560636182905E-2</v>
      </c>
      <c r="J13">
        <f>STDEV(E13,F13,G13)/SQRT(3)</f>
        <v>5.9340046552236935E-3</v>
      </c>
    </row>
    <row r="14" spans="1:10" x14ac:dyDescent="0.3">
      <c r="A14">
        <v>110</v>
      </c>
      <c r="B14">
        <v>32</v>
      </c>
      <c r="C14">
        <v>34</v>
      </c>
      <c r="D14">
        <v>33</v>
      </c>
      <c r="E14">
        <f t="shared" si="1"/>
        <v>7.1770974155069597E-2</v>
      </c>
      <c r="F14">
        <f t="shared" si="2"/>
        <v>7.6256660039761448E-2</v>
      </c>
      <c r="G14">
        <f t="shared" si="3"/>
        <v>7.4013817097415516E-2</v>
      </c>
      <c r="H14">
        <v>110</v>
      </c>
      <c r="I14">
        <f>AVERAGE(E14,F14,G14)</f>
        <v>7.4013817097415516E-2</v>
      </c>
      <c r="J14">
        <f>STDEV(E14,F14,G14)/SQRT(3)</f>
        <v>1.2949059765134724E-3</v>
      </c>
    </row>
    <row r="15" spans="1:10" x14ac:dyDescent="0.3">
      <c r="A15">
        <v>120</v>
      </c>
      <c r="B15">
        <v>30</v>
      </c>
      <c r="C15">
        <v>31</v>
      </c>
      <c r="D15">
        <v>31</v>
      </c>
      <c r="E15">
        <f t="shared" si="1"/>
        <v>6.7285288270377733E-2</v>
      </c>
      <c r="F15">
        <f t="shared" si="2"/>
        <v>6.9528131212723651E-2</v>
      </c>
      <c r="G15">
        <f t="shared" si="3"/>
        <v>6.9528131212723651E-2</v>
      </c>
      <c r="H15">
        <v>120</v>
      </c>
      <c r="I15">
        <f>AVERAGE(E15,F15,G15)</f>
        <v>6.8780516898608354E-2</v>
      </c>
      <c r="J15">
        <f>STDEV(E15,F15,G15)/SQRT(3)</f>
        <v>7.476143141153061E-4</v>
      </c>
    </row>
    <row r="16" spans="1:10" x14ac:dyDescent="0.3">
      <c r="A16">
        <v>130</v>
      </c>
      <c r="B16">
        <v>24</v>
      </c>
      <c r="C16">
        <v>26</v>
      </c>
      <c r="D16">
        <v>27</v>
      </c>
      <c r="E16">
        <f t="shared" si="1"/>
        <v>5.3828230616302188E-2</v>
      </c>
      <c r="F16">
        <f t="shared" si="2"/>
        <v>5.8313916500994038E-2</v>
      </c>
      <c r="G16">
        <f t="shared" si="3"/>
        <v>6.0556759443339964E-2</v>
      </c>
      <c r="H16">
        <v>130</v>
      </c>
      <c r="I16">
        <f>AVERAGE(E16,F16,G16)</f>
        <v>5.7566302186878728E-2</v>
      </c>
      <c r="J16">
        <f>STDEV(E16,F16,G16)/SQRT(3)</f>
        <v>1.9780015517412322E-3</v>
      </c>
    </row>
    <row r="17" spans="1:10" x14ac:dyDescent="0.3">
      <c r="A17">
        <v>140</v>
      </c>
      <c r="B17">
        <v>20</v>
      </c>
      <c r="C17">
        <v>22</v>
      </c>
      <c r="D17">
        <v>24</v>
      </c>
      <c r="E17">
        <f t="shared" si="1"/>
        <v>4.4856858846918493E-2</v>
      </c>
      <c r="F17">
        <f t="shared" si="2"/>
        <v>4.9342544731610344E-2</v>
      </c>
      <c r="G17">
        <f t="shared" si="3"/>
        <v>5.3828230616302188E-2</v>
      </c>
      <c r="H17">
        <v>140</v>
      </c>
      <c r="I17">
        <f>AVERAGE(E17,F17,G17)</f>
        <v>4.9342544731610344E-2</v>
      </c>
      <c r="J17">
        <f>STDEV(E17,F17,G17)/SQRT(3)</f>
        <v>2.5898119530269425E-3</v>
      </c>
    </row>
    <row r="18" spans="1:10" x14ac:dyDescent="0.3">
      <c r="A18">
        <v>150</v>
      </c>
      <c r="B18">
        <v>8</v>
      </c>
      <c r="C18">
        <v>10</v>
      </c>
      <c r="D18">
        <v>11</v>
      </c>
      <c r="E18">
        <f t="shared" si="1"/>
        <v>1.7942743538767399E-2</v>
      </c>
      <c r="F18">
        <f t="shared" si="2"/>
        <v>2.2428429423459247E-2</v>
      </c>
      <c r="G18">
        <f t="shared" si="3"/>
        <v>2.4671272365805172E-2</v>
      </c>
      <c r="H18">
        <v>150</v>
      </c>
      <c r="I18">
        <f>AVERAGE(E18,F18,G18)</f>
        <v>2.1680815109343939E-2</v>
      </c>
      <c r="J18">
        <f>STDEV(E18,F18,G18)/SQRT(3)</f>
        <v>1.9780015517412313E-3</v>
      </c>
    </row>
    <row r="19" spans="1:10" x14ac:dyDescent="0.3">
      <c r="A19">
        <v>160</v>
      </c>
      <c r="B19">
        <v>0</v>
      </c>
      <c r="C19">
        <v>6</v>
      </c>
      <c r="D19">
        <v>4</v>
      </c>
      <c r="E19">
        <f t="shared" si="1"/>
        <v>0</v>
      </c>
      <c r="F19">
        <f t="shared" si="2"/>
        <v>1.3457057654075547E-2</v>
      </c>
      <c r="G19">
        <f t="shared" si="3"/>
        <v>8.9713717693836997E-3</v>
      </c>
      <c r="H19">
        <v>160</v>
      </c>
      <c r="I19">
        <f>AVERAGE(E19,F19,G19)</f>
        <v>7.4761431411530825E-3</v>
      </c>
      <c r="J19">
        <f>STDEV(E19,F19,G19)/SQRT(3)</f>
        <v>3.9560031034824627E-3</v>
      </c>
    </row>
    <row r="20" spans="1:10" x14ac:dyDescent="0.3">
      <c r="A20">
        <v>170</v>
      </c>
      <c r="B20">
        <v>1</v>
      </c>
      <c r="C20">
        <v>2</v>
      </c>
      <c r="D20">
        <v>4</v>
      </c>
      <c r="E20">
        <f t="shared" si="1"/>
        <v>2.2428429423459249E-3</v>
      </c>
      <c r="F20">
        <f t="shared" si="2"/>
        <v>4.4856858846918498E-3</v>
      </c>
      <c r="G20">
        <f t="shared" si="3"/>
        <v>8.9713717693836997E-3</v>
      </c>
      <c r="H20">
        <v>170</v>
      </c>
      <c r="I20">
        <f>AVERAGE(E20,F20,G20)</f>
        <v>5.233300198807158E-3</v>
      </c>
      <c r="J20">
        <f>STDEV(E20,F20,G20)/SQRT(3)</f>
        <v>1.9780015517412313E-3</v>
      </c>
    </row>
    <row r="21" spans="1:10" x14ac:dyDescent="0.3">
      <c r="A21">
        <v>180</v>
      </c>
      <c r="B21">
        <v>0</v>
      </c>
      <c r="C21">
        <v>0</v>
      </c>
      <c r="D21"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v>180</v>
      </c>
      <c r="I21">
        <f>AVERAGE(E21,F21,G21)</f>
        <v>0</v>
      </c>
      <c r="J21">
        <f>STDEV(E21,F21,G21)/SQRT(3)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4EFB-E7E2-4FF9-AF7F-9219AF8BDF1D}">
  <dimension ref="A1:J12"/>
  <sheetViews>
    <sheetView workbookViewId="0">
      <selection activeCell="K23" sqref="K23"/>
    </sheetView>
  </sheetViews>
  <sheetFormatPr defaultRowHeight="14.4" x14ac:dyDescent="0.3"/>
  <sheetData>
    <row r="1" spans="1:10" x14ac:dyDescent="0.3">
      <c r="A1" t="s">
        <v>3</v>
      </c>
    </row>
    <row r="2" spans="1:10" x14ac:dyDescent="0.3">
      <c r="A2" t="s">
        <v>0</v>
      </c>
      <c r="B2" t="s">
        <v>5</v>
      </c>
      <c r="C2" t="s">
        <v>6</v>
      </c>
      <c r="D2" t="s">
        <v>7</v>
      </c>
      <c r="E2" t="s">
        <v>13</v>
      </c>
      <c r="F2" t="s">
        <v>14</v>
      </c>
      <c r="G2" t="s">
        <v>15</v>
      </c>
      <c r="H2" t="s">
        <v>0</v>
      </c>
      <c r="I2" t="s">
        <v>16</v>
      </c>
      <c r="J2" t="s">
        <v>8</v>
      </c>
    </row>
    <row r="3" spans="1:10" x14ac:dyDescent="0.3">
      <c r="A3">
        <v>0</v>
      </c>
      <c r="B3">
        <v>0</v>
      </c>
      <c r="C3">
        <v>2</v>
      </c>
      <c r="D3">
        <v>1</v>
      </c>
      <c r="E3">
        <f>(B3/1000)*9.81*(11.5/50.3)</f>
        <v>0</v>
      </c>
      <c r="F3">
        <f t="shared" ref="F3:G12" si="0">(C3/1000)*9.81*(11.5/50.3)</f>
        <v>4.4856858846918498E-3</v>
      </c>
      <c r="G3">
        <f t="shared" si="0"/>
        <v>2.2428429423459249E-3</v>
      </c>
      <c r="H3">
        <v>0</v>
      </c>
      <c r="I3">
        <f>AVERAGE(E3,F3,G3)</f>
        <v>2.2428429423459249E-3</v>
      </c>
      <c r="J3">
        <f>STDEV(E3,F3,G3)/SQRT(3)</f>
        <v>1.2949059765134721E-3</v>
      </c>
    </row>
    <row r="4" spans="1:10" x14ac:dyDescent="0.3">
      <c r="A4">
        <v>10</v>
      </c>
      <c r="B4">
        <v>3</v>
      </c>
      <c r="C4">
        <v>4</v>
      </c>
      <c r="D4">
        <v>6</v>
      </c>
      <c r="E4">
        <f t="shared" ref="E4:E12" si="1">(B4/1000)*9.81*(11.5/50.3)</f>
        <v>6.7285288270377734E-3</v>
      </c>
      <c r="F4">
        <f t="shared" si="0"/>
        <v>8.9713717693836997E-3</v>
      </c>
      <c r="G4">
        <f t="shared" si="0"/>
        <v>1.3457057654075547E-2</v>
      </c>
      <c r="H4">
        <v>10</v>
      </c>
      <c r="I4">
        <f>AVERAGE(E4,F4,G4)</f>
        <v>9.718986083499007E-3</v>
      </c>
      <c r="J4">
        <f>STDEV(E4,F4,G4)/SQRT(3)</f>
        <v>1.9780015517412279E-3</v>
      </c>
    </row>
    <row r="5" spans="1:10" x14ac:dyDescent="0.3">
      <c r="A5">
        <v>20</v>
      </c>
      <c r="B5">
        <v>8</v>
      </c>
      <c r="C5">
        <v>9</v>
      </c>
      <c r="D5">
        <v>12</v>
      </c>
      <c r="E5">
        <f t="shared" si="1"/>
        <v>1.7942743538767399E-2</v>
      </c>
      <c r="F5">
        <f t="shared" si="0"/>
        <v>2.0185586481113318E-2</v>
      </c>
      <c r="G5">
        <f t="shared" si="0"/>
        <v>2.6914115308151094E-2</v>
      </c>
      <c r="H5">
        <v>20</v>
      </c>
      <c r="I5">
        <f>AVERAGE(E5,F5,G5)</f>
        <v>2.1680815109343939E-2</v>
      </c>
      <c r="J5">
        <f>STDEV(E5,F5,G5)/SQRT(3)</f>
        <v>2.6955617438135767E-3</v>
      </c>
    </row>
    <row r="6" spans="1:10" x14ac:dyDescent="0.3">
      <c r="A6">
        <v>30</v>
      </c>
      <c r="B6">
        <v>25</v>
      </c>
      <c r="C6">
        <v>26</v>
      </c>
      <c r="D6">
        <v>30</v>
      </c>
      <c r="E6">
        <f t="shared" si="1"/>
        <v>5.607107355864812E-2</v>
      </c>
      <c r="F6">
        <f t="shared" si="0"/>
        <v>5.8313916500994038E-2</v>
      </c>
      <c r="G6">
        <f t="shared" si="0"/>
        <v>6.7285288270377733E-2</v>
      </c>
      <c r="H6">
        <v>30</v>
      </c>
      <c r="I6">
        <f>AVERAGE(E6,F6,G6)</f>
        <v>6.0556759443339964E-2</v>
      </c>
      <c r="J6">
        <f>STDEV(E6,F6,G6)/SQRT(3)</f>
        <v>3.4259991850658896E-3</v>
      </c>
    </row>
    <row r="7" spans="1:10" x14ac:dyDescent="0.3">
      <c r="A7">
        <v>40</v>
      </c>
      <c r="B7">
        <v>29</v>
      </c>
      <c r="C7">
        <v>27</v>
      </c>
      <c r="D7">
        <v>30</v>
      </c>
      <c r="E7">
        <f t="shared" si="1"/>
        <v>6.5042445328031814E-2</v>
      </c>
      <c r="F7">
        <f t="shared" si="0"/>
        <v>6.0556759443339964E-2</v>
      </c>
      <c r="G7">
        <f t="shared" si="0"/>
        <v>6.7285288270377733E-2</v>
      </c>
      <c r="H7">
        <v>40</v>
      </c>
      <c r="I7">
        <f>AVERAGE(E7,F7,G7)</f>
        <v>6.429483101391649E-2</v>
      </c>
      <c r="J7">
        <f>STDEV(E7,F7,G7)/SQRT(3)</f>
        <v>1.97800155174123E-3</v>
      </c>
    </row>
    <row r="8" spans="1:10" x14ac:dyDescent="0.3">
      <c r="A8">
        <v>50</v>
      </c>
      <c r="B8">
        <v>28</v>
      </c>
      <c r="C8">
        <v>24</v>
      </c>
      <c r="D8">
        <v>27</v>
      </c>
      <c r="E8">
        <f t="shared" si="1"/>
        <v>6.2799602385685896E-2</v>
      </c>
      <c r="F8">
        <f t="shared" si="0"/>
        <v>5.3828230616302188E-2</v>
      </c>
      <c r="G8">
        <f t="shared" si="0"/>
        <v>6.0556759443339964E-2</v>
      </c>
      <c r="H8">
        <v>50</v>
      </c>
      <c r="I8">
        <f>AVERAGE(E8,F8,G8)</f>
        <v>5.9061530815109349E-2</v>
      </c>
      <c r="J8">
        <f>STDEV(E8,F8,G8)/SQRT(3)</f>
        <v>2.6955617438135875E-3</v>
      </c>
    </row>
    <row r="9" spans="1:10" x14ac:dyDescent="0.3">
      <c r="A9">
        <v>60</v>
      </c>
      <c r="B9">
        <v>27</v>
      </c>
      <c r="C9">
        <v>25</v>
      </c>
      <c r="D9">
        <v>26</v>
      </c>
      <c r="E9">
        <f t="shared" si="1"/>
        <v>6.0556759443339964E-2</v>
      </c>
      <c r="F9">
        <f t="shared" si="0"/>
        <v>5.607107355864812E-2</v>
      </c>
      <c r="G9">
        <f t="shared" si="0"/>
        <v>5.8313916500994038E-2</v>
      </c>
      <c r="H9">
        <v>60</v>
      </c>
      <c r="I9">
        <f>AVERAGE(E9,F9,G9)</f>
        <v>5.8313916500994045E-2</v>
      </c>
      <c r="J9">
        <f>STDEV(E9,F9,G9)/SQRT(3)</f>
        <v>1.2949059765134704E-3</v>
      </c>
    </row>
    <row r="10" spans="1:10" x14ac:dyDescent="0.3">
      <c r="A10">
        <v>70</v>
      </c>
      <c r="B10">
        <v>19</v>
      </c>
      <c r="C10">
        <v>19</v>
      </c>
      <c r="D10">
        <v>20</v>
      </c>
      <c r="E10">
        <f t="shared" si="1"/>
        <v>4.2614015904572568E-2</v>
      </c>
      <c r="F10">
        <f t="shared" si="0"/>
        <v>4.2614015904572568E-2</v>
      </c>
      <c r="G10">
        <f t="shared" si="0"/>
        <v>4.4856858846918493E-2</v>
      </c>
      <c r="H10">
        <v>70</v>
      </c>
      <c r="I10">
        <f>AVERAGE(E10,F10,G10)</f>
        <v>4.3361630218687879E-2</v>
      </c>
      <c r="J10">
        <f>STDEV(E10,F10,G10)/SQRT(3)</f>
        <v>7.4761431411530849E-4</v>
      </c>
    </row>
    <row r="11" spans="1:10" x14ac:dyDescent="0.3">
      <c r="A11">
        <v>80</v>
      </c>
      <c r="B11">
        <v>7</v>
      </c>
      <c r="C11">
        <v>6</v>
      </c>
      <c r="D11">
        <v>6</v>
      </c>
      <c r="E11">
        <f t="shared" si="1"/>
        <v>1.5699900596421474E-2</v>
      </c>
      <c r="F11">
        <f t="shared" si="0"/>
        <v>1.3457057654075547E-2</v>
      </c>
      <c r="G11">
        <f t="shared" si="0"/>
        <v>1.3457057654075547E-2</v>
      </c>
      <c r="H11">
        <v>80</v>
      </c>
      <c r="I11">
        <f>AVERAGE(E11,F11,G11)</f>
        <v>1.4204671968190856E-2</v>
      </c>
      <c r="J11">
        <f>STDEV(E11,F11,G11)/SQRT(3)</f>
        <v>7.4761431411530903E-4</v>
      </c>
    </row>
    <row r="12" spans="1:10" x14ac:dyDescent="0.3">
      <c r="A12">
        <v>90</v>
      </c>
      <c r="B12">
        <v>0</v>
      </c>
      <c r="C12">
        <v>0</v>
      </c>
      <c r="D12">
        <v>0</v>
      </c>
      <c r="E12">
        <f t="shared" si="1"/>
        <v>0</v>
      </c>
      <c r="F12">
        <f t="shared" si="0"/>
        <v>0</v>
      </c>
      <c r="G12">
        <f t="shared" si="0"/>
        <v>0</v>
      </c>
      <c r="H12">
        <v>90</v>
      </c>
      <c r="I12">
        <f>AVERAGE(E12,F12,G12)</f>
        <v>0</v>
      </c>
      <c r="J12">
        <f>STDEV(E12,F12,G12)/SQRT(3)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AF44-E5FE-40C6-B9D8-CBA2A847C94E}">
  <dimension ref="A1:Q20"/>
  <sheetViews>
    <sheetView tabSelected="1" workbookViewId="0">
      <selection activeCell="H2" sqref="H2"/>
    </sheetView>
  </sheetViews>
  <sheetFormatPr defaultRowHeight="14.4" x14ac:dyDescent="0.3"/>
  <sheetData>
    <row r="1" spans="1:17" x14ac:dyDescent="0.3">
      <c r="A1" t="s">
        <v>0</v>
      </c>
      <c r="B1" t="s">
        <v>2</v>
      </c>
      <c r="C1" t="s">
        <v>1</v>
      </c>
      <c r="D1" t="s">
        <v>0</v>
      </c>
      <c r="E1" t="s">
        <v>23</v>
      </c>
      <c r="F1" t="s">
        <v>22</v>
      </c>
    </row>
    <row r="2" spans="1:17" x14ac:dyDescent="0.3">
      <c r="A2">
        <v>0</v>
      </c>
      <c r="B2">
        <v>2.2428429423459249E-3</v>
      </c>
      <c r="C2">
        <v>1.4952286282306165E-3</v>
      </c>
      <c r="D2">
        <v>0</v>
      </c>
      <c r="E2">
        <f>$B2*SIN($K$6) - $C2*COS($K$6)</f>
        <v>2.2428429423459249E-3</v>
      </c>
      <c r="F2">
        <f>$B2*COS($K$6) + $C2*SIN($K$6)</f>
        <v>1.4952286282306168E-3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>
        <v>10</v>
      </c>
      <c r="B3">
        <v>9.718986083499007E-3</v>
      </c>
      <c r="C3">
        <v>1.4204671968190858E-2</v>
      </c>
      <c r="D3">
        <v>10</v>
      </c>
      <c r="E3">
        <f t="shared" ref="E3:F20" si="0">$B3*SIN($K$6) - $C3*COS($K$6)</f>
        <v>9.7189860834990052E-3</v>
      </c>
      <c r="F3">
        <f t="shared" ref="F3:G20" si="1">$B3*COS($K$6) + $C3*SIN($K$6)</f>
        <v>1.4204671968190858E-2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>
        <v>20</v>
      </c>
      <c r="B4">
        <v>2.1680815109343939E-2</v>
      </c>
      <c r="C4">
        <v>4.1866401590457264E-2</v>
      </c>
      <c r="D4">
        <v>20</v>
      </c>
      <c r="E4">
        <f t="shared" si="0"/>
        <v>2.1680815109343936E-2</v>
      </c>
      <c r="F4">
        <f t="shared" si="1"/>
        <v>4.1866401590457264E-2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>
        <v>30</v>
      </c>
      <c r="B5">
        <v>6.0556759443339964E-2</v>
      </c>
      <c r="C5">
        <v>7.8499502982107366E-2</v>
      </c>
      <c r="D5">
        <v>30</v>
      </c>
      <c r="E5">
        <f t="shared" si="0"/>
        <v>6.0556759443339957E-2</v>
      </c>
      <c r="F5">
        <f t="shared" si="1"/>
        <v>7.8499502982107366E-2</v>
      </c>
      <c r="H5" s="1"/>
      <c r="I5" s="1"/>
      <c r="J5" s="1"/>
      <c r="K5" t="s">
        <v>17</v>
      </c>
      <c r="L5" t="s">
        <v>18</v>
      </c>
      <c r="N5" s="1"/>
      <c r="O5" s="1"/>
      <c r="P5" s="1"/>
      <c r="Q5" s="1"/>
    </row>
    <row r="6" spans="1:17" x14ac:dyDescent="0.3">
      <c r="A6">
        <v>40</v>
      </c>
      <c r="B6">
        <v>6.429483101391649E-2</v>
      </c>
      <c r="C6">
        <v>9.4947017892644148E-2</v>
      </c>
      <c r="D6">
        <v>40</v>
      </c>
      <c r="E6">
        <f t="shared" si="0"/>
        <v>6.429483101391649E-2</v>
      </c>
      <c r="F6">
        <f t="shared" si="1"/>
        <v>9.4947017892644148E-2</v>
      </c>
      <c r="H6" s="1"/>
      <c r="I6" s="1"/>
      <c r="J6" s="1"/>
      <c r="K6">
        <f>L6*PI()/180</f>
        <v>1.5707963267948966</v>
      </c>
      <c r="L6">
        <v>90</v>
      </c>
      <c r="N6" s="1"/>
      <c r="O6" s="1"/>
      <c r="P6" s="1"/>
      <c r="Q6" s="1"/>
    </row>
    <row r="7" spans="1:17" x14ac:dyDescent="0.3">
      <c r="A7">
        <v>50</v>
      </c>
      <c r="B7">
        <v>5.9061530815109349E-2</v>
      </c>
      <c r="C7">
        <v>0.11214214711729624</v>
      </c>
      <c r="D7">
        <v>50</v>
      </c>
      <c r="E7">
        <f t="shared" si="0"/>
        <v>5.9061530815109342E-2</v>
      </c>
      <c r="F7">
        <f t="shared" si="1"/>
        <v>0.11214214711729624</v>
      </c>
      <c r="H7" s="1"/>
      <c r="I7" s="1"/>
      <c r="J7" s="1"/>
      <c r="K7" s="1"/>
      <c r="L7" s="3" t="s">
        <v>19</v>
      </c>
      <c r="M7" s="3"/>
      <c r="N7" s="1"/>
      <c r="O7" s="1"/>
      <c r="P7" s="1"/>
      <c r="Q7" s="1"/>
    </row>
    <row r="8" spans="1:17" x14ac:dyDescent="0.3">
      <c r="A8">
        <v>60</v>
      </c>
      <c r="B8">
        <v>5.8313916500994045E-2</v>
      </c>
      <c r="C8">
        <v>0.12036590457256462</v>
      </c>
      <c r="D8">
        <v>60</v>
      </c>
      <c r="E8">
        <f t="shared" si="0"/>
        <v>5.8313916500994038E-2</v>
      </c>
      <c r="F8">
        <f t="shared" si="1"/>
        <v>0.12036590457256462</v>
      </c>
      <c r="H8" s="1"/>
      <c r="I8" s="1"/>
      <c r="J8" s="1"/>
      <c r="K8" s="1"/>
      <c r="L8" s="3" t="s">
        <v>20</v>
      </c>
      <c r="M8" s="3"/>
      <c r="N8" s="1"/>
      <c r="O8" s="1"/>
      <c r="P8" s="1"/>
      <c r="Q8" s="1"/>
    </row>
    <row r="9" spans="1:17" x14ac:dyDescent="0.3">
      <c r="A9">
        <v>70</v>
      </c>
      <c r="B9">
        <v>4.3361630218687879E-2</v>
      </c>
      <c r="C9">
        <v>0.11363737574552685</v>
      </c>
      <c r="D9">
        <v>70</v>
      </c>
      <c r="E9">
        <f t="shared" si="0"/>
        <v>4.3361630218687872E-2</v>
      </c>
      <c r="F9">
        <f t="shared" si="1"/>
        <v>0.11363737574552685</v>
      </c>
      <c r="H9" s="1"/>
      <c r="I9" s="1"/>
      <c r="J9" s="1"/>
      <c r="K9" s="1"/>
      <c r="L9" s="3" t="s">
        <v>21</v>
      </c>
      <c r="M9" s="3"/>
      <c r="N9" s="1"/>
      <c r="O9" s="1"/>
      <c r="P9" s="1"/>
      <c r="Q9" s="1"/>
    </row>
    <row r="10" spans="1:17" x14ac:dyDescent="0.3">
      <c r="A10">
        <v>80</v>
      </c>
      <c r="B10">
        <v>1.4204671968190856E-2</v>
      </c>
      <c r="C10">
        <v>0.11288976143141154</v>
      </c>
      <c r="D10">
        <v>80</v>
      </c>
      <c r="E10">
        <f t="shared" si="0"/>
        <v>1.4204671968190849E-2</v>
      </c>
      <c r="F10">
        <f t="shared" si="1"/>
        <v>0.11288976143141154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>
        <v>90</v>
      </c>
      <c r="B11">
        <v>0</v>
      </c>
      <c r="C11">
        <v>0.12036590457256463</v>
      </c>
      <c r="D11">
        <v>90</v>
      </c>
      <c r="E11">
        <f t="shared" si="0"/>
        <v>-7.3733051005377984E-18</v>
      </c>
      <c r="F11">
        <f t="shared" si="1"/>
        <v>0.12036590457256463</v>
      </c>
      <c r="H11" s="1"/>
      <c r="I11" s="4"/>
      <c r="J11" s="4"/>
      <c r="K11" s="4"/>
      <c r="L11" s="1"/>
      <c r="M11" s="4"/>
      <c r="N11" s="1"/>
      <c r="O11" s="1"/>
      <c r="P11" s="4"/>
      <c r="Q11" s="1"/>
    </row>
    <row r="12" spans="1:17" x14ac:dyDescent="0.3">
      <c r="A12">
        <v>100</v>
      </c>
      <c r="B12">
        <v>-1.4204671968190899E-2</v>
      </c>
      <c r="C12">
        <v>9.1956560636182905E-2</v>
      </c>
      <c r="D12">
        <v>100</v>
      </c>
      <c r="E12">
        <f t="shared" si="0"/>
        <v>-1.4204671968190904E-2</v>
      </c>
      <c r="F12">
        <f t="shared" si="1"/>
        <v>9.1956560636182905E-2</v>
      </c>
      <c r="H12" s="1"/>
      <c r="I12" s="1"/>
      <c r="J12" s="4"/>
      <c r="K12" s="1"/>
      <c r="L12" s="1"/>
      <c r="M12" s="4"/>
      <c r="N12" s="4"/>
      <c r="O12" s="1"/>
      <c r="P12" s="4"/>
      <c r="Q12" s="1"/>
    </row>
    <row r="13" spans="1:17" x14ac:dyDescent="0.3">
      <c r="A13">
        <v>110</v>
      </c>
      <c r="B13">
        <v>-4.3361630218687899E-2</v>
      </c>
      <c r="C13">
        <v>7.4013817097415516E-2</v>
      </c>
      <c r="D13">
        <v>110</v>
      </c>
      <c r="E13">
        <f t="shared" si="0"/>
        <v>-4.3361630218687906E-2</v>
      </c>
      <c r="F13">
        <f t="shared" si="1"/>
        <v>7.4013817097415516E-2</v>
      </c>
      <c r="H13" s="1"/>
      <c r="I13" s="1"/>
      <c r="J13" s="4"/>
      <c r="K13" s="1"/>
      <c r="L13" s="1"/>
      <c r="M13" s="4"/>
      <c r="N13" s="4"/>
      <c r="O13" s="1"/>
      <c r="P13" s="4"/>
      <c r="Q13" s="1"/>
    </row>
    <row r="14" spans="1:17" x14ac:dyDescent="0.3">
      <c r="A14">
        <v>120</v>
      </c>
      <c r="B14">
        <v>-5.8313916500993997E-2</v>
      </c>
      <c r="C14">
        <v>6.8780516898608354E-2</v>
      </c>
      <c r="D14">
        <v>120</v>
      </c>
      <c r="E14">
        <f t="shared" si="0"/>
        <v>-5.8313916500994004E-2</v>
      </c>
      <c r="F14">
        <f t="shared" si="1"/>
        <v>6.8780516898608354E-2</v>
      </c>
      <c r="H14" s="1"/>
      <c r="I14" s="1"/>
      <c r="J14" s="4"/>
      <c r="K14" s="1"/>
      <c r="L14" s="1"/>
      <c r="M14" s="4"/>
      <c r="N14" s="1"/>
      <c r="O14" s="4"/>
      <c r="P14" s="4"/>
      <c r="Q14" s="1"/>
    </row>
    <row r="15" spans="1:17" x14ac:dyDescent="0.3">
      <c r="A15">
        <v>130</v>
      </c>
      <c r="B15">
        <v>-5.90615308151093E-2</v>
      </c>
      <c r="C15">
        <v>5.7566302186878728E-2</v>
      </c>
      <c r="D15">
        <v>130</v>
      </c>
      <c r="E15">
        <f t="shared" si="0"/>
        <v>-5.9061530815109307E-2</v>
      </c>
      <c r="F15">
        <f t="shared" si="1"/>
        <v>5.7566302186878721E-2</v>
      </c>
      <c r="H15" s="1"/>
      <c r="I15" s="1"/>
      <c r="J15" s="4"/>
      <c r="K15" s="1"/>
      <c r="L15" s="1"/>
      <c r="M15" s="4"/>
      <c r="N15" s="1"/>
      <c r="O15" s="4"/>
      <c r="P15" s="4"/>
      <c r="Q15" s="1"/>
    </row>
    <row r="16" spans="1:17" x14ac:dyDescent="0.3">
      <c r="A16">
        <v>140</v>
      </c>
      <c r="B16">
        <v>-6.4294831013916504E-2</v>
      </c>
      <c r="C16">
        <v>4.9342544731610344E-2</v>
      </c>
      <c r="D16">
        <v>140</v>
      </c>
      <c r="E16">
        <f t="shared" si="0"/>
        <v>-6.4294831013916504E-2</v>
      </c>
      <c r="F16">
        <f t="shared" si="1"/>
        <v>4.9342544731610337E-2</v>
      </c>
      <c r="H16" s="1"/>
      <c r="I16" s="1"/>
      <c r="J16" s="4"/>
      <c r="K16" s="1"/>
      <c r="L16" s="1"/>
      <c r="M16" s="4"/>
      <c r="N16" s="1"/>
      <c r="O16" s="4"/>
      <c r="P16" s="4"/>
      <c r="Q16" s="1"/>
    </row>
    <row r="17" spans="1:17" x14ac:dyDescent="0.3">
      <c r="A17">
        <v>150</v>
      </c>
      <c r="B17">
        <v>-6.0556759443339998E-2</v>
      </c>
      <c r="C17">
        <v>2.1680815109343939E-2</v>
      </c>
      <c r="D17">
        <v>150</v>
      </c>
      <c r="E17">
        <f t="shared" si="0"/>
        <v>-6.0556759443339998E-2</v>
      </c>
      <c r="F17">
        <f t="shared" si="1"/>
        <v>2.1680815109343936E-2</v>
      </c>
      <c r="H17" s="1"/>
      <c r="I17" s="1"/>
      <c r="J17" s="4"/>
      <c r="K17" s="1"/>
      <c r="L17" s="1"/>
      <c r="M17" s="4"/>
      <c r="N17" s="1"/>
      <c r="O17" s="1"/>
      <c r="P17" s="4"/>
      <c r="Q17" s="1"/>
    </row>
    <row r="18" spans="1:17" x14ac:dyDescent="0.3">
      <c r="A18">
        <v>160</v>
      </c>
      <c r="B18">
        <v>-2.1680815109343901E-2</v>
      </c>
      <c r="C18">
        <v>7.4761431411530825E-3</v>
      </c>
      <c r="D18">
        <v>160</v>
      </c>
      <c r="E18">
        <f t="shared" si="0"/>
        <v>-2.1680815109343901E-2</v>
      </c>
      <c r="F18">
        <f t="shared" si="1"/>
        <v>7.4761431411530807E-3</v>
      </c>
      <c r="H18" s="1"/>
      <c r="I18" s="4"/>
      <c r="J18" s="4"/>
      <c r="K18" s="4"/>
      <c r="L18" s="1"/>
      <c r="M18" s="4"/>
      <c r="N18" s="1"/>
      <c r="O18" s="1"/>
      <c r="P18" s="4"/>
      <c r="Q18" s="1"/>
    </row>
    <row r="19" spans="1:17" x14ac:dyDescent="0.3">
      <c r="A19">
        <v>170</v>
      </c>
      <c r="B19">
        <v>-9.7189860834990104E-3</v>
      </c>
      <c r="C19">
        <v>5.233300198807158E-3</v>
      </c>
      <c r="D19">
        <v>170</v>
      </c>
      <c r="E19">
        <f t="shared" si="0"/>
        <v>-9.7189860834990104E-3</v>
      </c>
      <c r="F19">
        <f t="shared" si="1"/>
        <v>5.2333001988071571E-3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>
        <v>180</v>
      </c>
      <c r="B20">
        <v>-2.2428429423459201E-3</v>
      </c>
      <c r="C20">
        <v>0</v>
      </c>
      <c r="D20">
        <v>180</v>
      </c>
      <c r="E20">
        <f t="shared" si="0"/>
        <v>-2.2428429423459201E-3</v>
      </c>
      <c r="F20">
        <f t="shared" si="1"/>
        <v>-1.3739077827089037E-19</v>
      </c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Drag_Data</vt:lpstr>
      <vt:lpstr>Lift Data</vt:lpstr>
      <vt:lpstr>Drag_Comp(10cm)</vt:lpstr>
      <vt:lpstr>Lift_Comp(10cm)</vt:lpstr>
      <vt:lpstr>Drag + 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2021-04-20T09:14:34Z</dcterms:created>
  <dcterms:modified xsi:type="dcterms:W3CDTF">2021-04-25T07:34:15Z</dcterms:modified>
</cp:coreProperties>
</file>