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d.docs.live.net/14c9b197c71a597b/Documents/"/>
    </mc:Choice>
  </mc:AlternateContent>
  <bookViews>
    <workbookView xWindow="0" yWindow="0" windowWidth="25600" windowHeight="16000"/>
  </bookViews>
  <sheets>
    <sheet name="Table" sheetId="1" r:id="rId1"/>
    <sheet name="Category" sheetId="11" r:id="rId2"/>
    <sheet name="Sub-Category" sheetId="12" r:id="rId3"/>
    <sheet name="Year" sheetId="14" r:id="rId4"/>
    <sheet name="Bonus1" sheetId="18" r:id="rId5"/>
    <sheet name="Bonus2" sheetId="19" r:id="rId6"/>
  </sheets>
  <definedNames>
    <definedName name="_xlnm._FilterDatabase" localSheetId="0" hidden="1">Table!$F$1:$F$4115</definedName>
  </definedNames>
  <calcPr calcId="150001" concurrentCalc="0"/>
  <pivotCaches>
    <pivotCache cacheId="71" r:id="rId7"/>
    <pivotCache cacheId="88" r:id="rId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3" i="18" l="1"/>
  <c r="H13" i="18"/>
  <c r="F13" i="18"/>
  <c r="D13" i="18"/>
  <c r="C13" i="18"/>
  <c r="B13" i="18"/>
  <c r="E13" i="18"/>
  <c r="G12" i="18"/>
  <c r="H12" i="18"/>
  <c r="F12" i="18"/>
  <c r="D12" i="18"/>
  <c r="C12" i="18"/>
  <c r="B12" i="18"/>
  <c r="E12" i="18"/>
  <c r="B11" i="18"/>
  <c r="E11" i="18"/>
  <c r="G11" i="18"/>
  <c r="H11" i="18"/>
  <c r="F11" i="18"/>
  <c r="D11" i="18"/>
  <c r="C11" i="18"/>
  <c r="G10" i="18"/>
  <c r="H10" i="18"/>
  <c r="F10" i="18"/>
  <c r="D10" i="18"/>
  <c r="C10" i="18"/>
  <c r="B10" i="18"/>
  <c r="E10" i="18"/>
  <c r="G9" i="18"/>
  <c r="H9" i="18"/>
  <c r="F9" i="18"/>
  <c r="D9" i="18"/>
  <c r="C9" i="18"/>
  <c r="B9" i="18"/>
  <c r="E9" i="18"/>
  <c r="G8" i="18"/>
  <c r="H8" i="18"/>
  <c r="F8" i="18"/>
  <c r="D8" i="18"/>
  <c r="C8" i="18"/>
  <c r="B8" i="18"/>
  <c r="E8" i="18"/>
  <c r="G7" i="18"/>
  <c r="H7" i="18"/>
  <c r="F7" i="18"/>
  <c r="D7" i="18"/>
  <c r="C7" i="18"/>
  <c r="B7" i="18"/>
  <c r="E7" i="18"/>
  <c r="G6" i="18"/>
  <c r="H6" i="18"/>
  <c r="F6" i="18"/>
  <c r="D6" i="18"/>
  <c r="C6" i="18"/>
  <c r="B6" i="18"/>
  <c r="E6" i="18"/>
  <c r="G5" i="18"/>
  <c r="H5" i="18"/>
  <c r="F5" i="18"/>
  <c r="D5" i="18"/>
  <c r="C5" i="18"/>
  <c r="B5" i="18"/>
  <c r="E5" i="18"/>
  <c r="G4" i="18"/>
  <c r="H4" i="18"/>
  <c r="F4" i="18"/>
  <c r="D4" i="18"/>
  <c r="C4" i="18"/>
  <c r="B4" i="18"/>
  <c r="E4" i="18"/>
  <c r="D3" i="18"/>
  <c r="B3" i="18"/>
  <c r="C3" i="18"/>
  <c r="E3" i="18"/>
  <c r="H3" i="18"/>
  <c r="G3" i="18"/>
  <c r="F3" i="18"/>
  <c r="C2" i="18"/>
  <c r="B2" i="18"/>
  <c r="D2" i="18"/>
  <c r="E2" i="18"/>
  <c r="G2" i="18"/>
  <c r="H2" i="18"/>
  <c r="F2" i="18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<sst xmlns="http://schemas.openxmlformats.org/spreadsheetml/2006/main" count="24818" uniqueCount="8402">
  <si>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</si>
  <si>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</si>
  <si>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</si>
  <si>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</si>
  <si>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</si>
  <si>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</si>
  <si>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</si>
  <si>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</si>
  <si>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</si>
  <si>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</si>
  <si>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</si>
  <si>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</si>
  <si>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</si>
  <si>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</si>
  <si>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</si>
  <si>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</si>
  <si>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</si>
  <si>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</si>
  <si>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</si>
  <si>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</si>
  <si>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</si>
  <si>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</si>
  <si>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</si>
  <si>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</si>
  <si>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</si>
  <si>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</si>
  <si>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</si>
  <si>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</si>
  <si>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</si>
  <si>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</si>
  <si>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</si>
  <si>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</si>
  <si>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</si>
  <si>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</si>
  <si>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</si>
  <si>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</si>
  <si>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</si>
  <si>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</si>
  <si>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</si>
  <si>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</si>
  <si>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</si>
  <si>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</si>
  <si>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</si>
  <si>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</si>
  <si>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</si>
  <si>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</si>
  <si>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</si>
  <si>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</si>
  <si>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</si>
  <si>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</si>
  <si>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</si>
  <si>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</si>
  <si>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</si>
  <si>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</si>
  <si>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</si>
  <si>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</si>
  <si>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</si>
  <si>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</si>
  <si>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</si>
  <si>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</si>
  <si>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</si>
  <si>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</si>
  <si>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</si>
  <si>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</si>
  <si>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</si>
  <si>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</si>
  <si>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</si>
  <si>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</si>
  <si>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</si>
  <si>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</si>
  <si>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</si>
  <si>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</si>
  <si>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</si>
  <si>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</si>
  <si>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</si>
  <si>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</si>
  <si>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</si>
  <si>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</si>
  <si>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</si>
  <si>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</si>
  <si>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</si>
  <si>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</si>
  <si>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</si>
  <si>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</si>
  <si>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</si>
  <si>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</si>
  <si>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</si>
  <si>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</si>
  <si>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</si>
  <si>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</si>
  <si>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</si>
  <si>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</si>
  <si>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</si>
  <si>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</si>
  <si>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</si>
  <si>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</si>
  <si>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</si>
  <si>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</si>
  <si>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</si>
  <si>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</si>
  <si>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</si>
  <si>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</si>
  <si>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</si>
  <si>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</si>
  <si>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</si>
  <si>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</si>
  <si>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</si>
  <si>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</si>
  <si>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</si>
  <si>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</si>
  <si>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</si>
  <si>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</si>
  <si>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</si>
  <si>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</si>
  <si>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</si>
  <si>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</si>
  <si>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</si>
  <si>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</si>
  <si>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</si>
  <si>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</si>
  <si>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</si>
  <si>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</si>
  <si>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</si>
  <si>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</si>
  <si>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</si>
  <si>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</si>
  <si>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</si>
  <si>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</si>
  <si>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</si>
  <si>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</si>
  <si>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</si>
  <si>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</si>
  <si>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</si>
  <si>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</si>
  <si>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</si>
  <si>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</si>
  <si>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</si>
  <si>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</si>
  <si>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</si>
  <si>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</si>
  <si>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</si>
  <si>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</si>
  <si>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</si>
  <si>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</si>
  <si>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</si>
  <si>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</si>
  <si>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</si>
  <si>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</si>
  <si>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</si>
  <si>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</si>
  <si>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</si>
  <si>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</si>
  <si>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</si>
  <si>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</si>
  <si>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</si>
  <si>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</si>
  <si>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</si>
  <si>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</si>
  <si>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</si>
  <si>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</si>
  <si>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</si>
  <si>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</si>
  <si>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</si>
  <si>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</si>
  <si>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</si>
  <si>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</si>
  <si>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</si>
  <si>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</si>
  <si>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</si>
  <si>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</si>
  <si>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</si>
  <si>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</si>
  <si>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</si>
  <si>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</si>
  <si>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</si>
  <si>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</si>
  <si>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</si>
  <si>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</si>
  <si>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</si>
  <si>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</si>
  <si>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</si>
  <si>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</si>
  <si>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</si>
  <si>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</si>
  <si>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</si>
  <si>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</si>
  <si>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</si>
  <si>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</si>
  <si>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</si>
  <si>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</si>
  <si>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</si>
  <si>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</si>
  <si>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</si>
  <si>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</si>
  <si>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</si>
  <si>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</si>
  <si>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</si>
  <si>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</si>
  <si>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</si>
  <si>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</si>
  <si>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</si>
  <si>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</si>
  <si>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</si>
  <si>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</si>
  <si>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</si>
  <si>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</si>
  <si>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</si>
  <si>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</si>
  <si>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</si>
  <si>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</si>
  <si>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</si>
  <si>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</si>
  <si>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</si>
  <si>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</si>
  <si>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</si>
  <si>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</si>
  <si>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</si>
  <si>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</si>
  <si>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</si>
  <si>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</si>
  <si>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</si>
  <si>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</si>
  <si>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</si>
  <si>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</si>
  <si>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</si>
  <si>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</si>
  <si>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</si>
  <si>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</si>
  <si>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</si>
  <si>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</si>
  <si>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</si>
  <si>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</si>
  <si>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</si>
  <si>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</si>
  <si>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</si>
  <si>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</si>
  <si>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</si>
  <si>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</si>
  <si>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</si>
  <si>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</si>
  <si>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</si>
  <si>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</si>
  <si>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</si>
  <si>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</si>
  <si>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</si>
  <si>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</si>
  <si>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</si>
  <si>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</si>
  <si>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</si>
  <si>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</si>
  <si>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</si>
  <si>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</si>
  <si>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</si>
  <si>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</si>
  <si>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</si>
  <si>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</si>
  <si>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</si>
  <si>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</si>
  <si>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</si>
  <si>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</si>
  <si>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</si>
  <si>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</si>
  <si>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</si>
  <si>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</si>
  <si>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</si>
  <si>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</si>
  <si>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</si>
  <si>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</si>
  <si>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</si>
  <si>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</si>
  <si>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</si>
  <si>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</si>
  <si>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</si>
  <si>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</si>
  <si>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</si>
  <si>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</si>
  <si>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</si>
  <si>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</si>
  <si>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</si>
  <si>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</si>
  <si>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</si>
  <si>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</si>
  <si>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</si>
  <si>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</si>
  <si>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</si>
  <si>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</si>
  <si>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</si>
  <si>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</si>
  <si>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</si>
  <si>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</si>
  <si>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</si>
  <si>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</si>
  <si>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</si>
  <si>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</si>
  <si>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</si>
  <si>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</si>
  <si>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</si>
  <si>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</si>
  <si>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</si>
  <si>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</si>
  <si>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</si>
  <si>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</si>
  <si>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</si>
  <si>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</si>
  <si>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</si>
  <si>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</si>
  <si>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</si>
  <si>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</si>
  <si>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</si>
  <si>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</si>
  <si>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</si>
  <si>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</si>
  <si>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</si>
  <si>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</si>
  <si>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</si>
  <si>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</si>
  <si>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</si>
  <si>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</si>
  <si>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</si>
  <si>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</si>
  <si>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</si>
  <si>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</si>
  <si>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</si>
  <si>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</si>
  <si>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</si>
  <si>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</si>
  <si>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</si>
  <si>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</si>
  <si>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</si>
  <si>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</si>
  <si>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</si>
  <si>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</si>
  <si>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</si>
  <si>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</si>
  <si>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</si>
  <si>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</si>
  <si>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</si>
  <si>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</si>
  <si>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</si>
  <si>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</si>
  <si>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</si>
  <si>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</si>
  <si>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</si>
  <si>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</si>
  <si>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</si>
  <si>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</si>
  <si>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</si>
  <si>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</si>
  <si>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</si>
  <si>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</si>
  <si>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</si>
  <si>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</si>
  <si>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</si>
  <si>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</si>
  <si>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</si>
  <si>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</si>
  <si>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</si>
  <si>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</si>
  <si>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</si>
  <si>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</si>
  <si>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</si>
  <si>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</si>
  <si>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</si>
  <si>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</si>
  <si>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</si>
  <si>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</si>
  <si>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</si>
  <si>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</si>
  <si>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</si>
  <si>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</si>
  <si>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</si>
  <si>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</si>
  <si>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</si>
  <si>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</si>
  <si>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</si>
  <si>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</si>
  <si>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</si>
  <si>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</si>
  <si>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</si>
  <si>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</si>
  <si>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</si>
  <si>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</si>
  <si>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</si>
  <si>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</si>
  <si>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</si>
  <si>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</si>
  <si>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</si>
  <si>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</si>
  <si>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</si>
  <si>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</si>
  <si>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</si>
  <si>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</si>
  <si>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</si>
  <si>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</si>
  <si>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</si>
  <si>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</si>
  <si>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</si>
  <si>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</si>
  <si>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</si>
  <si>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</si>
  <si>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</si>
  <si>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</si>
  <si>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</si>
  <si>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</si>
  <si>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</si>
  <si>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</si>
  <si>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</si>
  <si>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</si>
  <si>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</si>
  <si>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</si>
  <si>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</si>
  <si>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</si>
  <si>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</si>
  <si>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</si>
  <si>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</si>
  <si>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</si>
  <si>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</si>
  <si>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</si>
  <si>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</si>
  <si>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</si>
  <si>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</si>
  <si>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</si>
  <si>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</si>
  <si>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</si>
  <si>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</si>
  <si>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</si>
  <si>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</si>
  <si>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</si>
  <si>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</si>
  <si>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</si>
  <si>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</si>
  <si>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</si>
  <si>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</si>
  <si>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</si>
  <si>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</si>
  <si>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</si>
  <si>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</si>
  <si>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</si>
  <si>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</si>
  <si>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</si>
  <si>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</si>
  <si>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</si>
  <si>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</si>
  <si>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</si>
  <si>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</si>
  <si>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</si>
  <si>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</si>
  <si>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</si>
  <si>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</si>
  <si>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</si>
  <si>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</si>
  <si>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</si>
  <si>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</si>
  <si>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</si>
  <si>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</si>
  <si>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</si>
  <si>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</si>
  <si>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</si>
  <si>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</si>
  <si>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</si>
  <si>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</si>
  <si>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</si>
  <si>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</si>
  <si>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</si>
  <si>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</si>
  <si>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</si>
  <si>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</si>
  <si>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</si>
  <si>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</si>
  <si>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</si>
  <si>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</si>
  <si>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</si>
  <si>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</si>
  <si>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</si>
  <si>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</si>
  <si>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</si>
  <si>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</si>
  <si>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</si>
  <si>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</si>
  <si>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</si>
  <si>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</si>
  <si>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</si>
  <si>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</si>
  <si>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</si>
  <si>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</si>
  <si>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</si>
  <si>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</si>
  <si>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</si>
  <si>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</si>
  <si>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</si>
  <si>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</si>
  <si>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</si>
  <si>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</si>
  <si>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</si>
  <si>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</si>
  <si>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</si>
  <si>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</si>
  <si>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</si>
  <si>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</si>
  <si>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</si>
  <si>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</si>
  <si>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</si>
  <si>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</si>
  <si>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</si>
  <si>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</si>
  <si>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</si>
  <si>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</si>
  <si>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</si>
  <si>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</si>
  <si>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</si>
  <si>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</si>
  <si>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</si>
  <si>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</si>
  <si>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</si>
  <si>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</si>
  <si>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</si>
  <si>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</si>
  <si>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</si>
  <si>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</si>
  <si>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</si>
  <si>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</si>
  <si>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</si>
  <si>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</si>
  <si>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</si>
  <si>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</si>
  <si>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</si>
  <si>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</si>
  <si>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</si>
  <si>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</si>
  <si>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</si>
  <si>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</si>
  <si>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</si>
  <si>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</si>
  <si>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</si>
  <si>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</si>
  <si>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</si>
  <si>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</si>
  <si>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</si>
  <si>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</si>
  <si>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</si>
  <si>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</si>
  <si>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</si>
  <si>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</si>
  <si>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</si>
  <si>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</si>
  <si>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</si>
  <si>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</si>
  <si>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</si>
  <si>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</si>
  <si>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</si>
  <si>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</si>
  <si>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</si>
  <si>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</si>
  <si>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</si>
  <si>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</si>
  <si>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</si>
  <si>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</si>
  <si>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</si>
  <si>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</si>
  <si>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</si>
  <si>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</si>
  <si>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</si>
  <si>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</si>
  <si>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</si>
  <si>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</si>
  <si>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</si>
  <si>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</si>
  <si>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</si>
  <si>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</si>
  <si>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</si>
  <si>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</si>
  <si>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</si>
  <si>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</si>
  <si>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</si>
  <si>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</si>
  <si>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</si>
  <si>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</si>
  <si>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</si>
  <si>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</si>
  <si>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</si>
  <si>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</si>
  <si>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</si>
  <si>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</si>
  <si>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</si>
  <si>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</si>
  <si>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</si>
  <si>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</si>
  <si>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</si>
  <si>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</si>
  <si>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</si>
  <si>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</si>
  <si>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</si>
  <si>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</si>
  <si>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</si>
  <si>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</si>
  <si>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</si>
  <si>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</si>
  <si>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</si>
  <si>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</si>
  <si>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</si>
  <si>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</si>
  <si>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</si>
  <si>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</si>
  <si>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</si>
  <si>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</si>
  <si>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</si>
  <si>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</si>
  <si>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</si>
  <si>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</si>
  <si>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</si>
  <si>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</si>
  <si>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</si>
  <si>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</si>
  <si>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</si>
  <si>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</si>
  <si>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</si>
  <si>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</si>
  <si>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</si>
  <si>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</si>
  <si>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</si>
  <si>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</si>
  <si>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</si>
  <si>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</si>
  <si>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</si>
  <si>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</si>
  <si>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</si>
  <si>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</si>
  <si>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</si>
  <si>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</si>
  <si>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</si>
  <si>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</si>
  <si>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</si>
  <si>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</si>
  <si>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</si>
  <si>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</si>
  <si>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</si>
  <si>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</si>
  <si>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</si>
  <si>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</si>
  <si>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</si>
  <si>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</si>
  <si>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</si>
  <si>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</si>
  <si>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</si>
  <si>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</si>
  <si>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</si>
  <si>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</si>
  <si>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</si>
  <si>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</si>
  <si>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</si>
  <si>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</si>
  <si>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</si>
  <si>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</si>
  <si>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</si>
  <si>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</si>
  <si>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</si>
  <si>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</si>
  <si>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</si>
  <si>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</si>
  <si>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</si>
  <si>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</si>
  <si>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</si>
  <si>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</si>
  <si>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</si>
  <si>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</si>
  <si>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</si>
  <si>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</si>
  <si>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</si>
  <si>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</si>
  <si>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</si>
  <si>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</si>
  <si>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</si>
  <si>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</si>
  <si>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</si>
  <si>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</si>
  <si>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</si>
  <si>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</si>
  <si>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</si>
  <si>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</si>
  <si>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</si>
  <si>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</si>
  <si>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</si>
  <si>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</si>
  <si>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</si>
  <si>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</si>
  <si>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</si>
  <si>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</si>
  <si>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</si>
  <si>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</si>
  <si>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</si>
  <si>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</si>
  <si>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</si>
  <si>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</si>
  <si>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</si>
  <si>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</si>
  <si>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</si>
  <si>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</si>
  <si>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</si>
  <si>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</si>
  <si>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</si>
  <si>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</si>
  <si>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</si>
  <si>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</si>
  <si>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</si>
  <si>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</si>
  <si>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</si>
  <si>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</si>
  <si>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</si>
  <si>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</si>
  <si>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</si>
  <si>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</si>
  <si>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</si>
  <si>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</si>
  <si>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</si>
  <si>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</si>
  <si>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</si>
  <si>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</si>
  <si>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</si>
  <si>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</si>
  <si>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</si>
  <si>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</si>
  <si>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</si>
  <si>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</si>
  <si>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</si>
  <si>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</si>
  <si>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</si>
  <si>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</si>
  <si>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</si>
  <si>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</si>
  <si>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</si>
  <si>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</si>
  <si>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</si>
  <si>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</si>
  <si>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</si>
  <si>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</si>
  <si>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</si>
  <si>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</si>
  <si>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</si>
  <si>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</si>
  <si>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</si>
  <si>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</si>
  <si>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</si>
  <si>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</si>
  <si>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</si>
  <si>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</si>
  <si>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</si>
  <si>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</si>
  <si>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</si>
  <si>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</si>
  <si>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</si>
  <si>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</si>
  <si>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</si>
  <si>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</si>
  <si>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</si>
  <si>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</si>
  <si>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</si>
  <si>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</si>
  <si>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</si>
  <si>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</si>
  <si>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</si>
  <si>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</si>
  <si>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</si>
  <si>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</si>
  <si>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</si>
  <si>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</si>
  <si>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</si>
  <si>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</si>
  <si>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</si>
  <si>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</si>
  <si>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</si>
  <si>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</si>
  <si>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</si>
  <si>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</si>
  <si>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</si>
  <si>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</si>
  <si>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</si>
  <si>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</si>
  <si>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</si>
  <si>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</si>
  <si>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</si>
  <si>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</si>
  <si>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</si>
  <si>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</si>
  <si>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</si>
  <si>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</si>
  <si>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</si>
  <si>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</si>
  <si>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</si>
  <si>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</si>
  <si>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</si>
  <si>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</si>
  <si>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</si>
  <si>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</si>
  <si>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</si>
  <si>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</si>
  <si>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</si>
  <si>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</si>
  <si>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</si>
  <si>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</si>
  <si>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</si>
  <si>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</si>
  <si>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</si>
  <si>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</si>
  <si>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</si>
  <si>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</si>
  <si>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</si>
  <si>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</si>
  <si>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</si>
  <si>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</si>
  <si>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</si>
  <si>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</si>
  <si>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</si>
  <si>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</si>
  <si>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</si>
  <si>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</si>
  <si>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</si>
  <si>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</si>
  <si>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</si>
  <si>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</si>
  <si>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</si>
  <si>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</si>
  <si>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</si>
  <si>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</si>
  <si>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</si>
  <si>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</si>
  <si>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</si>
  <si>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</si>
  <si>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</si>
  <si>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</si>
  <si>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</si>
  <si>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</si>
  <si>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</si>
  <si>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</si>
  <si>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</si>
  <si>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</si>
  <si>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</si>
  <si>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</si>
  <si>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</si>
  <si>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</si>
  <si>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</si>
  <si>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</si>
  <si>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</si>
  <si>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</si>
  <si>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</si>
  <si>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</si>
  <si>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</si>
  <si>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</si>
  <si>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</si>
  <si>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</si>
  <si>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</si>
  <si>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</si>
  <si>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</si>
  <si>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</si>
  <si>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</si>
  <si>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</si>
  <si>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</si>
  <si>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</si>
  <si>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</si>
  <si>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</si>
  <si>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</si>
  <si>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</si>
  <si>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</si>
  <si>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</si>
  <si>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</si>
  <si>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</si>
  <si>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</si>
  <si>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</si>
  <si>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</si>
  <si>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</si>
  <si>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</si>
  <si>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</si>
  <si>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</si>
  <si>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</si>
  <si>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</si>
  <si>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</si>
  <si>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</si>
  <si>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</si>
  <si>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</si>
  <si>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</si>
  <si>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</si>
  <si>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</si>
  <si>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</si>
  <si>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</si>
  <si>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</si>
  <si>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</si>
  <si>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</si>
  <si>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</si>
  <si>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</si>
  <si>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</si>
  <si>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</si>
  <si>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</si>
  <si>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</si>
  <si>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</si>
  <si>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</si>
  <si>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</si>
  <si>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</si>
  <si>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</si>
  <si>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</si>
  <si>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</si>
  <si>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</si>
  <si>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</si>
  <si>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</si>
  <si>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</si>
  <si>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</si>
  <si>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</si>
  <si>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</si>
  <si>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</si>
  <si>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</si>
  <si>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</si>
  <si>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</si>
  <si>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</si>
  <si>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</si>
  <si>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</si>
  <si>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</si>
  <si>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</si>
  <si>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</si>
  <si>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</si>
  <si>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</si>
  <si>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</si>
  <si>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</si>
  <si>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</si>
  <si>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</si>
  <si>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</si>
  <si>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</si>
  <si>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</si>
  <si>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</si>
  <si>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</si>
  <si>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</si>
  <si>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</si>
  <si>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</si>
  <si>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</si>
  <si>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</si>
  <si>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</si>
  <si>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</si>
  <si>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</si>
  <si>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</si>
  <si>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</si>
  <si>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</si>
  <si>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</si>
  <si>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</si>
  <si>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</si>
  <si>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</si>
  <si>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</si>
  <si>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</si>
  <si>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</si>
  <si>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</si>
  <si>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</si>
  <si>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</si>
  <si>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</si>
  <si>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</si>
  <si>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</si>
  <si>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</si>
  <si>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</si>
  <si>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</si>
  <si>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</si>
  <si>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</si>
  <si>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</si>
  <si>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</si>
  <si>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</si>
  <si>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</si>
  <si>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</si>
  <si>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</si>
  <si>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</si>
  <si>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</si>
  <si>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</si>
  <si>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</si>
  <si>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</si>
  <si>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</si>
  <si>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</si>
  <si>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</si>
  <si>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</si>
  <si>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</si>
  <si>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</si>
  <si>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</si>
  <si>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</si>
  <si>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</si>
  <si>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</si>
  <si>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</si>
  <si>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</si>
  <si>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</si>
  <si>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</si>
  <si>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</si>
  <si>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</si>
  <si>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</si>
  <si>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</si>
  <si>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</si>
  <si>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</si>
  <si>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</si>
  <si>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</si>
  <si>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</si>
  <si>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</si>
  <si>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</si>
  <si>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</si>
  <si>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</si>
  <si>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</si>
  <si>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</si>
  <si>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</si>
  <si>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</si>
  <si>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</si>
  <si>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</si>
  <si>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</si>
  <si>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</si>
  <si>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</si>
  <si>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</si>
  <si>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</si>
  <si>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</si>
  <si>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</si>
  <si>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</si>
  <si>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</si>
  <si>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</si>
  <si>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</si>
  <si>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</si>
  <si>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</si>
  <si>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</si>
  <si>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</si>
  <si>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</si>
  <si>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</si>
  <si>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</si>
  <si>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</si>
  <si>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</si>
  <si>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</si>
  <si>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</si>
  <si>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</si>
  <si>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</si>
  <si>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</si>
  <si>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</si>
  <si>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</si>
  <si>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</si>
  <si>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</si>
  <si>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</si>
  <si>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</si>
  <si>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</si>
  <si>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</si>
  <si>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</si>
  <si>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</si>
  <si>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</si>
  <si>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</si>
  <si>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</si>
  <si>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</si>
  <si>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</si>
  <si>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</si>
  <si>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</si>
  <si>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</si>
  <si>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</si>
  <si>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</si>
  <si>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</si>
  <si>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</si>
  <si>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</si>
  <si>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</si>
  <si>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</si>
  <si>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</si>
  <si>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</si>
  <si>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</si>
  <si>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</si>
  <si>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</si>
  <si>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</si>
  <si>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</si>
  <si>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</si>
  <si>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</si>
  <si>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</si>
  <si>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</si>
  <si>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</si>
  <si>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</si>
  <si>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</si>
  <si>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</si>
  <si>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</si>
  <si>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</si>
  <si>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</si>
  <si>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</si>
  <si>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</si>
  <si>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</si>
  <si>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</si>
  <si>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</si>
  <si>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</si>
  <si>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</si>
  <si>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</si>
  <si>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</si>
  <si>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</si>
  <si>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</si>
  <si>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</si>
  <si>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</si>
  <si>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</si>
  <si>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</si>
  <si>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</si>
  <si>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</si>
  <si>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</si>
  <si>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</si>
  <si>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</si>
  <si>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</si>
  <si>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</si>
  <si>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</si>
  <si>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</si>
  <si>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</si>
  <si>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</si>
  <si>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</si>
  <si>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</si>
  <si>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</si>
  <si>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</si>
  <si>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</si>
  <si>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</si>
  <si>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</si>
  <si>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</si>
  <si>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</si>
  <si>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</si>
  <si>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</si>
  <si>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</si>
  <si>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</si>
  <si>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</si>
  <si>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</si>
  <si>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</si>
  <si>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</si>
  <si>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</si>
  <si>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</si>
  <si>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</si>
  <si>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</si>
  <si>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</si>
  <si>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</si>
  <si>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</si>
  <si>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</si>
  <si>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</si>
  <si>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</si>
  <si>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</si>
  <si>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</si>
  <si>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</si>
  <si>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</si>
  <si>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</si>
  <si>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</si>
  <si>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</si>
  <si>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</si>
  <si>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</si>
  <si>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</si>
  <si>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</si>
  <si>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</si>
  <si>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</si>
  <si>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</si>
  <si>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</si>
  <si>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</si>
  <si>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</si>
  <si>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</si>
  <si>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</si>
  <si>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</si>
  <si>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</si>
  <si>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</si>
  <si>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</si>
  <si>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</si>
  <si>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</si>
  <si>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</si>
  <si>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</si>
  <si>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</si>
  <si>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</si>
  <si>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</si>
  <si>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</si>
  <si>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</si>
  <si>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</si>
  <si>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</si>
  <si>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</si>
  <si>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</si>
  <si>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</si>
  <si>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</si>
  <si>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</si>
  <si>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</si>
  <si>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</si>
  <si>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</si>
  <si>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</si>
  <si>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</si>
  <si>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</si>
  <si>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</si>
  <si>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</si>
  <si>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</si>
  <si>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</si>
  <si>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</si>
  <si>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</si>
  <si>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</si>
  <si>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</si>
  <si>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</si>
  <si>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</si>
  <si>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</si>
  <si>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</si>
  <si>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</si>
  <si>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</si>
  <si>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</si>
  <si>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</si>
  <si>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</si>
  <si>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</si>
  <si>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</si>
  <si>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</si>
  <si>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</si>
  <si>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</si>
  <si>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</si>
  <si>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</si>
  <si>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</si>
  <si>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</si>
  <si>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</si>
  <si>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</si>
  <si>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</si>
  <si>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</si>
  <si>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</si>
  <si>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</si>
  <si>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</si>
  <si>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</si>
  <si>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</si>
  <si>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</si>
  <si>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</si>
  <si>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</si>
  <si>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</si>
  <si>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</si>
  <si>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</si>
  <si>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</si>
  <si>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</si>
  <si>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</si>
  <si>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</si>
  <si>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</si>
  <si>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</si>
  <si>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</si>
  <si>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</si>
  <si>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</si>
  <si>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</si>
  <si>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</si>
  <si>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</si>
  <si>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</si>
  <si>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</si>
  <si>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</si>
  <si>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</si>
  <si>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</si>
  <si>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</si>
  <si>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</si>
  <si>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</si>
  <si>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</si>
  <si>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</si>
  <si>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</si>
  <si>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</si>
  <si>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</si>
  <si>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</si>
  <si>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</si>
  <si>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</si>
  <si>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</si>
  <si>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</si>
  <si>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</si>
  <si>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</si>
  <si>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</si>
  <si>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</si>
  <si>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</si>
  <si>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</si>
  <si>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</si>
  <si>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</si>
  <si>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</si>
  <si>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</si>
  <si>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</si>
  <si>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</si>
  <si>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</si>
  <si>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</si>
  <si>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</si>
  <si>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</si>
  <si>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</si>
  <si>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</si>
  <si>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</si>
  <si>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</si>
  <si>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</si>
  <si>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</si>
  <si>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</si>
  <si>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</si>
  <si>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</si>
  <si>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</si>
  <si>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</si>
  <si>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</si>
  <si>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</si>
  <si>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</si>
  <si>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</si>
  <si>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</si>
  <si>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</si>
  <si>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</si>
  <si>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</si>
  <si>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</si>
  <si>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</si>
  <si>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</si>
  <si>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</si>
  <si>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</si>
  <si>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</si>
  <si>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</si>
  <si>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</si>
  <si>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</si>
  <si>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</si>
  <si>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</si>
  <si>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</si>
  <si>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</si>
  <si>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</si>
  <si>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</si>
  <si>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</si>
  <si>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</si>
  <si>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</si>
  <si>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</si>
  <si>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</si>
  <si>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</si>
  <si>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</si>
  <si>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</si>
  <si>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</si>
  <si>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</si>
  <si>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</si>
  <si>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</si>
  <si>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</si>
  <si>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</si>
  <si>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</si>
  <si>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</si>
  <si>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</si>
  <si>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</si>
  <si>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</si>
  <si>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</si>
  <si>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</si>
  <si>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</si>
  <si>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</si>
  <si>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</si>
  <si>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</si>
  <si>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</si>
  <si>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</si>
  <si>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</si>
  <si>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</si>
  <si>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</si>
  <si>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</si>
  <si>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</si>
  <si>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</si>
  <si>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</si>
  <si>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</si>
  <si>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</si>
  <si>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</si>
  <si>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</si>
  <si>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</si>
  <si>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</si>
  <si>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</si>
  <si>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</si>
  <si>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</si>
  <si>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</si>
  <si>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</si>
  <si>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</si>
  <si>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</si>
  <si>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</si>
  <si>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</si>
  <si>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</si>
  <si>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</si>
  <si>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</si>
  <si>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</si>
  <si>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</si>
  <si>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</si>
  <si>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</si>
  <si>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</si>
  <si>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</si>
  <si>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</si>
  <si>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</si>
  <si>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</si>
  <si>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</si>
  <si>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</si>
  <si>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</si>
  <si>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</si>
  <si>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</si>
  <si>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</si>
  <si>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</si>
  <si>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</si>
  <si>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</si>
  <si>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</si>
  <si>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</si>
  <si>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</si>
  <si>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</si>
  <si>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</si>
  <si>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</si>
  <si>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</si>
  <si>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</si>
  <si>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</si>
  <si>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</si>
  <si>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</si>
  <si>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</si>
  <si>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</si>
  <si>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</si>
  <si>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</si>
  <si>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</si>
  <si>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</si>
  <si>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</si>
  <si>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</si>
  <si>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</si>
  <si>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</si>
  <si>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</si>
  <si>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</si>
  <si>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</si>
  <si>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</si>
  <si>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</si>
  <si>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</si>
  <si>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</si>
  <si>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</si>
  <si>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</si>
  <si>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</si>
  <si>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</si>
  <si>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</si>
  <si>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</si>
  <si>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</si>
  <si>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</si>
  <si>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</si>
  <si>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</si>
  <si>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</si>
  <si>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</si>
  <si>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</si>
  <si>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</si>
  <si>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</si>
  <si>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</si>
  <si>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</si>
  <si>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</si>
  <si>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</si>
  <si>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</si>
  <si>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</si>
  <si>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</si>
  <si>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</si>
  <si>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</si>
  <si>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</si>
  <si>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</si>
  <si>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</si>
  <si>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</si>
  <si>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</si>
  <si>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</si>
  <si>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</si>
  <si>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</si>
  <si>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</si>
  <si>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</si>
  <si>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</si>
  <si>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</si>
  <si>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</si>
  <si>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</si>
  <si>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</si>
  <si>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</si>
  <si>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</si>
  <si>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</si>
  <si>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</si>
  <si>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</si>
  <si>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</si>
  <si>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</si>
  <si>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</si>
  <si>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</si>
  <si>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</si>
  <si>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</si>
  <si>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</si>
  <si>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</si>
  <si>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</si>
  <si>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</si>
  <si>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</si>
  <si>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</si>
  <si>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</si>
  <si>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</si>
  <si>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</si>
  <si>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</si>
  <si>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</si>
  <si>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</si>
  <si>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</si>
  <si>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</si>
  <si>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</si>
  <si>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</si>
  <si>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</si>
  <si>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</si>
  <si>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</si>
  <si>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</si>
  <si>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</si>
  <si>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</si>
  <si>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</si>
  <si>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</si>
  <si>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</si>
  <si>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</si>
  <si>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</si>
  <si>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</si>
  <si>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</si>
  <si>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</si>
  <si>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</si>
  <si>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</si>
  <si>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</si>
  <si>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</si>
  <si>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</si>
  <si>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</si>
  <si>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</si>
  <si>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</si>
  <si>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</si>
  <si>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</si>
  <si>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</si>
  <si>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</si>
  <si>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</si>
  <si>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</si>
  <si>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</si>
  <si>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</si>
  <si>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</si>
  <si>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</si>
  <si>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</si>
  <si>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</si>
  <si>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</si>
  <si>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</si>
  <si>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</si>
  <si>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</si>
  <si>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</si>
  <si>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</si>
  <si>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</si>
  <si>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</si>
  <si>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</si>
  <si>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</si>
  <si>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</si>
  <si>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</si>
  <si>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</si>
  <si>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</si>
  <si>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</si>
  <si>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</si>
  <si>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</si>
  <si>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</si>
  <si>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</si>
  <si>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</si>
  <si>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</si>
  <si>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</si>
  <si>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</si>
  <si>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</si>
  <si>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</si>
  <si>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</si>
  <si>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</si>
  <si>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</si>
  <si>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</si>
  <si>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</si>
  <si>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</si>
  <si>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</si>
  <si>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</si>
  <si>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</si>
  <si>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</si>
  <si>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</si>
  <si>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</si>
  <si>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</si>
  <si>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</si>
  <si>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</si>
  <si>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</si>
  <si>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</si>
  <si>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</si>
  <si>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</si>
  <si>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</si>
  <si>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</si>
  <si>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</si>
  <si>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</si>
  <si>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</si>
  <si>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</si>
  <si>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</si>
  <si>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</si>
  <si>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</si>
  <si>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</si>
  <si>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</si>
  <si>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</si>
  <si>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</si>
  <si>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</si>
  <si>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</si>
  <si>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</si>
  <si>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</si>
  <si>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</si>
  <si>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</si>
  <si>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</si>
  <si>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</si>
  <si>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</si>
  <si>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</si>
  <si>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</si>
  <si>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</si>
  <si>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</si>
  <si>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</si>
  <si>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</si>
  <si>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</si>
  <si>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</si>
  <si>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</si>
  <si>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</si>
  <si>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</si>
  <si>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</si>
  <si>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</si>
  <si>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</si>
  <si>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</si>
  <si>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</si>
  <si>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</si>
  <si>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</si>
  <si>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</si>
  <si>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</si>
  <si>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</si>
  <si>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</si>
  <si>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</si>
  <si>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</si>
  <si>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</si>
  <si>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</si>
  <si>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</si>
  <si>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</si>
  <si>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</si>
  <si>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</si>
  <si>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</si>
  <si>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</si>
  <si>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</si>
  <si>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</si>
  <si>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</si>
  <si>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</si>
  <si>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</si>
  <si>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</si>
  <si>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</si>
  <si>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</si>
  <si>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</si>
  <si>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</si>
  <si>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</si>
  <si>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</si>
  <si>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</si>
  <si>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</si>
  <si>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</si>
  <si>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</si>
  <si>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</si>
  <si>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</si>
  <si>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</si>
  <si>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</si>
  <si>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</si>
  <si>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</si>
  <si>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</si>
  <si>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</si>
  <si>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</si>
  <si>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</si>
  <si>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</si>
  <si>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</si>
  <si>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</si>
  <si>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</si>
  <si>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</si>
  <si>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</si>
  <si>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</si>
  <si>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</si>
  <si>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</si>
  <si>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</si>
  <si>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</si>
  <si>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</si>
  <si>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</si>
  <si>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</si>
  <si>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</si>
  <si>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</si>
  <si>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</si>
  <si>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</si>
  <si>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</si>
  <si>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</si>
  <si>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</si>
  <si>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</si>
  <si>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</si>
  <si>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</si>
  <si>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</si>
  <si>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</si>
  <si>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</si>
  <si>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</si>
  <si>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</si>
  <si>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</si>
  <si>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</si>
  <si>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</si>
  <si>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</si>
  <si>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</si>
  <si>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</si>
  <si>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</si>
  <si>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</si>
  <si>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</si>
  <si>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</si>
  <si>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</si>
  <si>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</si>
  <si>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</si>
  <si>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</si>
  <si>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</si>
  <si>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</si>
  <si>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</si>
  <si>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</si>
  <si>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</si>
  <si>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</si>
  <si>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</si>
  <si>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</si>
  <si>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</si>
  <si>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</si>
  <si>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</si>
  <si>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</si>
  <si>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</si>
  <si>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</si>
  <si>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</si>
  <si>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</si>
  <si>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</si>
  <si>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</si>
  <si>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</si>
  <si>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</si>
  <si>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</si>
  <si>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</si>
  <si>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</si>
  <si>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</si>
  <si>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</si>
  <si>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</si>
  <si>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</si>
  <si>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</si>
  <si>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</si>
  <si>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</si>
  <si>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</si>
  <si>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</si>
  <si>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</si>
  <si>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</si>
  <si>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</si>
  <si>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</si>
  <si>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</si>
  <si>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</si>
  <si>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</si>
  <si>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</si>
  <si>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</si>
  <si>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</si>
  <si>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</si>
  <si>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</si>
  <si>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</si>
  <si>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</si>
  <si>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</si>
  <si>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</si>
  <si>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</si>
  <si>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</si>
  <si>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</si>
  <si>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</si>
  <si>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</si>
  <si>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</si>
  <si>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</si>
  <si>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</si>
  <si>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</si>
  <si>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</si>
  <si>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</si>
  <si>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</si>
  <si>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</si>
  <si>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</si>
  <si>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</si>
  <si>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</si>
  <si>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</si>
  <si>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</si>
  <si>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</si>
  <si>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</si>
  <si>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</si>
  <si>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</si>
  <si>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</si>
  <si>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</si>
  <si>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</si>
  <si>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</si>
  <si>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</si>
  <si>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</si>
  <si>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</si>
  <si>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</si>
  <si>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</si>
  <si>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</si>
  <si>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</si>
  <si>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</si>
  <si>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</si>
  <si>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</si>
  <si>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</si>
  <si>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</si>
  <si>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</si>
  <si>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</si>
  <si>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</si>
  <si>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</si>
  <si>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</si>
  <si>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</si>
  <si>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</si>
  <si>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</si>
  <si>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</si>
  <si>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</si>
  <si>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</si>
  <si>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</si>
  <si>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</si>
  <si>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</si>
  <si>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</si>
  <si>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</si>
  <si>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</si>
  <si>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</si>
  <si>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</si>
  <si>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</si>
  <si>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</si>
  <si>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</si>
  <si>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</si>
  <si>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</si>
  <si>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</si>
  <si>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</si>
  <si>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</si>
  <si>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</si>
  <si>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</si>
  <si>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</si>
  <si>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</si>
  <si>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</si>
  <si>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</si>
  <si>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</si>
  <si>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</si>
  <si>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</si>
  <si>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</si>
  <si>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</si>
  <si>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</si>
  <si>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</si>
  <si>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</si>
  <si>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</si>
  <si>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</si>
  <si>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</si>
  <si>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</si>
  <si>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</si>
  <si>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</si>
  <si>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</si>
  <si>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</si>
  <si>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</si>
  <si>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</si>
  <si>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</si>
  <si>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</si>
  <si>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</si>
  <si>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</si>
  <si>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</si>
  <si>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</si>
  <si>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</si>
  <si>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</si>
  <si>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</si>
  <si>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</si>
  <si>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</si>
  <si>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</si>
  <si>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</si>
  <si>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</si>
  <si>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</si>
  <si>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</si>
  <si>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</si>
  <si>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</si>
  <si>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</si>
  <si>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</si>
  <si>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</si>
  <si>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</si>
  <si>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</si>
  <si>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</si>
  <si>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</si>
  <si>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</si>
  <si>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</si>
  <si>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</si>
  <si>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</si>
  <si>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</si>
  <si>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</si>
  <si>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</si>
  <si>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</si>
  <si>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</si>
  <si>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</si>
  <si>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</si>
  <si>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</si>
  <si>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</si>
  <si>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</si>
  <si>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</si>
  <si>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</si>
  <si>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</si>
  <si>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</si>
  <si>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</si>
  <si>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</si>
  <si>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</si>
  <si>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</si>
  <si>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</si>
  <si>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</si>
  <si>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</si>
  <si>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</si>
  <si>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</si>
  <si>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</si>
  <si>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</si>
  <si>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</si>
  <si>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</si>
  <si>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</si>
  <si>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</si>
  <si>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</si>
  <si>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</si>
  <si>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</si>
  <si>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</si>
  <si>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</si>
  <si>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</si>
  <si>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</si>
  <si>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</si>
  <si>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</si>
  <si>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</si>
  <si>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</si>
  <si>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</si>
  <si>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</si>
  <si>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</si>
  <si>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</si>
  <si>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</si>
  <si>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</si>
  <si>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</si>
  <si>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</si>
  <si>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</si>
  <si>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</si>
  <si>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</si>
  <si>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</si>
  <si>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</si>
  <si>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</si>
  <si>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</si>
  <si>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</si>
  <si>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</si>
  <si>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</si>
  <si>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</si>
  <si>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</si>
  <si>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</si>
  <si>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</si>
  <si>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</si>
  <si>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</si>
  <si>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</si>
  <si>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</si>
  <si>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</si>
  <si>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</si>
  <si>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</si>
  <si>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</si>
  <si>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</si>
  <si>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</si>
  <si>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</si>
  <si>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</si>
  <si>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</si>
  <si>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</si>
  <si>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</si>
  <si>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</si>
  <si>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</si>
  <si>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</si>
  <si>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</si>
  <si>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</si>
  <si>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</si>
  <si>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</si>
  <si>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</si>
  <si>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</si>
  <si>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</si>
  <si>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</si>
  <si>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</si>
  <si>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</si>
  <si>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</si>
  <si>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</si>
  <si>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</si>
  <si>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</si>
  <si>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</si>
  <si>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</si>
  <si>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</si>
  <si>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</si>
  <si>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</si>
  <si>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</si>
  <si>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</si>
  <si>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</si>
  <si>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</si>
  <si>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</si>
  <si>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</si>
  <si>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</si>
  <si>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</si>
  <si>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</si>
  <si>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</si>
  <si>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</si>
  <si>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</si>
  <si>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</si>
  <si>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</si>
  <si>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</si>
  <si>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</si>
  <si>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</si>
  <si>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</si>
  <si>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</si>
  <si>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</si>
  <si>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</si>
  <si>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</si>
  <si>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</si>
  <si>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</si>
  <si>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</si>
  <si>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</si>
  <si>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</si>
  <si>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</si>
  <si>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</si>
  <si>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</si>
  <si>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</si>
  <si>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</si>
  <si>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</si>
  <si>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</si>
  <si>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</si>
  <si>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</si>
  <si>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</si>
  <si>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</si>
  <si>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</si>
  <si>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</si>
  <si>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</si>
  <si>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</si>
  <si>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</si>
  <si>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</si>
  <si>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</si>
  <si>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</si>
  <si>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</si>
  <si>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</si>
  <si>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</si>
  <si>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</si>
  <si>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</si>
  <si>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</si>
  <si>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</si>
  <si>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</si>
  <si>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</si>
  <si>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</si>
  <si>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</si>
  <si>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</si>
  <si>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</si>
  <si>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</si>
  <si>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</si>
  <si>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</si>
  <si>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</si>
  <si>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</si>
  <si>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</si>
  <si>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</si>
  <si>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</si>
  <si>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</si>
  <si>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</si>
  <si>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</si>
  <si>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</si>
  <si>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</si>
  <si>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</si>
  <si>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</si>
  <si>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</si>
  <si>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</si>
  <si>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</si>
  <si>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</si>
  <si>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</si>
  <si>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</si>
  <si>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</si>
  <si>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</si>
  <si>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</si>
  <si>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</si>
  <si>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</si>
  <si>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</si>
  <si>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</si>
  <si>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</si>
  <si>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</si>
  <si>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</si>
  <si>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</si>
  <si>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</si>
  <si>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</si>
  <si>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</si>
  <si>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</si>
  <si>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</si>
  <si>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</si>
  <si>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</si>
  <si>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</si>
  <si>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</si>
  <si>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</si>
  <si>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</si>
  <si>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</si>
  <si>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</si>
  <si>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</si>
  <si>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</si>
  <si>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</si>
  <si>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</si>
  <si>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</si>
  <si>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</si>
  <si>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</si>
  <si>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</si>
  <si>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</si>
  <si>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</si>
  <si>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</si>
  <si>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</si>
  <si>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</si>
  <si>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</si>
  <si>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</si>
  <si>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</si>
  <si>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</si>
  <si>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</si>
  <si>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</si>
  <si>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</si>
  <si>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</si>
  <si>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</si>
  <si>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</si>
  <si>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</si>
  <si>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</si>
  <si>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</si>
  <si>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</si>
  <si>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</si>
  <si>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</si>
  <si>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</si>
  <si>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</si>
  <si>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</si>
  <si>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</si>
  <si>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</si>
  <si>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</si>
  <si>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</si>
  <si>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</si>
  <si>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</si>
  <si>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</si>
  <si>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</si>
  <si>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</si>
  <si>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</si>
  <si>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</si>
  <si>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</si>
  <si>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</si>
  <si>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</si>
  <si>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</si>
  <si>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</si>
  <si>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</si>
  <si>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</si>
  <si>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</si>
  <si>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</si>
  <si>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</si>
  <si>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</si>
  <si>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</si>
  <si>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</si>
  <si>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</si>
  <si>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</si>
  <si>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</si>
  <si>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</si>
  <si>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</si>
  <si>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</si>
  <si>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</si>
  <si>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</si>
  <si>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</si>
  <si>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</si>
  <si>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</si>
  <si>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</si>
  <si>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</si>
  <si>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</si>
  <si>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</si>
  <si>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</si>
  <si>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</si>
  <si>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</si>
  <si>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</si>
  <si>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</si>
  <si>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</si>
  <si>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</si>
  <si>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</si>
  <si>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</si>
  <si>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</si>
  <si>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</si>
  <si>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</si>
  <si>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</si>
  <si>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</si>
  <si>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</si>
  <si>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</si>
  <si>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</si>
  <si>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</si>
  <si>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</si>
  <si>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</si>
  <si>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</si>
  <si>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</si>
  <si>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</si>
  <si>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</si>
  <si>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</si>
  <si>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</si>
  <si>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</si>
  <si>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</si>
  <si>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</si>
  <si>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</si>
  <si>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</si>
  <si>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</si>
  <si>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</si>
  <si>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</si>
  <si>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</si>
  <si>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</si>
  <si>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</si>
  <si>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</si>
  <si>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</si>
  <si>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</si>
  <si>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</si>
  <si>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</si>
  <si>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</si>
  <si>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</si>
  <si>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</si>
  <si>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</si>
  <si>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</si>
  <si>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</si>
  <si>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</si>
  <si>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</si>
  <si>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</si>
  <si>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</si>
  <si>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</si>
  <si>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</si>
  <si>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</si>
  <si>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</si>
  <si>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</si>
  <si>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</si>
  <si>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</si>
  <si>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</si>
  <si>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</si>
  <si>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</si>
  <si>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</si>
  <si>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</si>
  <si>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</si>
  <si>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</si>
  <si>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</si>
  <si>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</si>
  <si>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</si>
  <si>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</si>
  <si>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</si>
  <si>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</si>
  <si>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</si>
  <si>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</si>
  <si>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</si>
  <si>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</si>
  <si>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</si>
  <si>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</si>
  <si>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</si>
  <si>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</si>
  <si>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</si>
  <si>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</si>
  <si>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</si>
  <si>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</si>
  <si>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</si>
  <si>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</si>
  <si>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</si>
  <si>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</si>
  <si>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</si>
  <si>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</si>
  <si>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</si>
  <si>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</si>
  <si>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</si>
  <si>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</si>
  <si>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</si>
  <si>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</si>
  <si>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</si>
  <si>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</si>
  <si>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</si>
  <si>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</si>
  <si>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</si>
  <si>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</si>
  <si>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</si>
  <si>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</si>
  <si>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</si>
  <si>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</si>
  <si>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</si>
  <si>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</si>
  <si>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</si>
  <si>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</si>
  <si>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</si>
  <si>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</si>
  <si>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</si>
  <si>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</si>
  <si>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</si>
  <si>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</si>
  <si>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</si>
  <si>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</si>
  <si>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</si>
  <si>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</si>
  <si>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</si>
  <si>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</si>
  <si>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</si>
  <si>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</si>
  <si>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</si>
  <si>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</si>
  <si>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</si>
  <si>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</si>
  <si>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</si>
  <si>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</si>
  <si>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</si>
  <si>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</si>
  <si>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</si>
  <si>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</si>
  <si>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</si>
  <si>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</si>
  <si>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</si>
  <si>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</si>
  <si>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</si>
  <si>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</si>
  <si>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</si>
  <si>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</si>
  <si>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</si>
  <si>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</si>
  <si>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</si>
  <si>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</si>
  <si>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</si>
  <si>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</si>
  <si>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</si>
  <si>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</si>
  <si>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</si>
  <si>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</si>
  <si>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</si>
  <si>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</si>
  <si>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</si>
  <si>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</si>
  <si>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</si>
  <si>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</si>
  <si>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</si>
  <si>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</si>
  <si>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</si>
  <si>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</si>
  <si>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</si>
  <si>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</si>
  <si>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</si>
  <si>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</si>
  <si>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</si>
  <si>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</si>
  <si>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</si>
  <si>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</si>
  <si>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</si>
  <si>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</si>
  <si>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</si>
  <si>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</si>
  <si>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</si>
  <si>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</si>
  <si>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</si>
  <si>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</si>
  <si>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</si>
  <si>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</si>
  <si>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</si>
  <si>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</si>
  <si>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</si>
  <si>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</si>
  <si>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</si>
  <si>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</si>
  <si>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</si>
  <si>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</si>
  <si>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</si>
  <si>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</si>
  <si>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</si>
  <si>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</si>
  <si>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</si>
  <si>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</si>
  <si>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</si>
  <si>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</si>
  <si>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</si>
  <si>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</si>
  <si>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</si>
  <si>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</si>
  <si>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</si>
  <si>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</si>
  <si>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</si>
  <si>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</si>
  <si>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</si>
  <si>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</si>
  <si>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</si>
  <si>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</si>
  <si>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</si>
  <si>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</si>
  <si>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</si>
  <si>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</si>
  <si>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</si>
  <si>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</si>
  <si>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</si>
  <si>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</si>
  <si>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</si>
  <si>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</si>
  <si>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</si>
  <si>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</si>
  <si>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</si>
  <si>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</si>
  <si>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</si>
  <si>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</si>
  <si>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</si>
  <si>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</si>
  <si>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</si>
  <si>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</si>
  <si>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</si>
  <si>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</si>
  <si>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</si>
  <si>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</si>
  <si>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</si>
  <si>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</si>
  <si>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</si>
  <si>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</si>
  <si>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</si>
  <si>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</si>
  <si>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</si>
  <si>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</si>
  <si>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</si>
  <si>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</si>
  <si>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</si>
  <si>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</si>
  <si>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</si>
  <si>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</si>
  <si>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</si>
  <si>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</si>
  <si>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</si>
  <si>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</si>
  <si>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</si>
  <si>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</si>
  <si>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</si>
  <si>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</si>
  <si>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</si>
  <si>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</si>
  <si>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</si>
  <si>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</si>
  <si>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</si>
  <si>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</si>
  <si>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</si>
  <si>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</si>
  <si>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</si>
  <si>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</si>
  <si>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</si>
  <si>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</si>
  <si>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</si>
  <si>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</si>
  <si>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</si>
  <si>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</si>
  <si>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</si>
  <si>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</si>
  <si>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</si>
  <si>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</si>
  <si>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</si>
  <si>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</si>
  <si>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</si>
  <si>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</si>
  <si>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</si>
  <si>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</si>
  <si>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</si>
  <si>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</si>
  <si>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</si>
  <si>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</si>
  <si>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</si>
  <si>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</si>
  <si>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</si>
  <si>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</si>
  <si>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</si>
  <si>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</si>
  <si>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</si>
  <si>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</si>
  <si>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</si>
  <si>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</si>
  <si>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</si>
  <si>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</si>
  <si>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</si>
  <si>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</si>
  <si>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</si>
  <si>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</si>
  <si>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</si>
  <si>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</si>
  <si>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</si>
  <si>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</si>
  <si>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</si>
  <si>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</si>
  <si>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</si>
  <si>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</si>
  <si>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</si>
  <si>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</si>
  <si>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</si>
  <si>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</si>
  <si>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</si>
  <si>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</si>
  <si>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</si>
  <si>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</si>
  <si>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</si>
  <si>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</si>
  <si>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</si>
  <si>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</si>
  <si>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</si>
  <si>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</si>
  <si>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</si>
  <si>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</si>
  <si>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</si>
  <si>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</si>
  <si>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</si>
  <si>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</si>
  <si>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</si>
  <si>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</si>
  <si>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</si>
  <si>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</si>
  <si>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</si>
  <si>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</si>
  <si>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</si>
  <si>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</si>
  <si>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</si>
  <si>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</si>
  <si>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</si>
  <si>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</si>
  <si>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</si>
  <si>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</si>
  <si>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</si>
  <si>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</si>
  <si>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</si>
  <si>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</si>
  <si>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</si>
  <si>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</si>
  <si>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</si>
  <si>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</si>
  <si>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</si>
  <si>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</si>
  <si>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</si>
  <si>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</si>
  <si>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</si>
  <si>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</si>
  <si>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</si>
  <si>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</si>
  <si>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</si>
  <si>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</si>
  <si>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</si>
  <si>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</si>
  <si>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</si>
  <si>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</si>
  <si>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</si>
  <si>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</si>
  <si>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</si>
  <si>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</si>
  <si>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</si>
  <si>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</si>
  <si>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</si>
  <si>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</si>
  <si>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</si>
  <si>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</si>
  <si>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</si>
  <si>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</si>
  <si>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</si>
  <si>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</si>
  <si>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</si>
  <si>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</si>
  <si>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</si>
  <si>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</si>
  <si>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</si>
  <si>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</si>
  <si>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</si>
  <si>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</si>
  <si>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</si>
  <si>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</si>
  <si>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</si>
  <si>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</si>
  <si>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</si>
  <si>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</si>
  <si>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</si>
  <si>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</si>
  <si>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</si>
  <si>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</si>
  <si>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</si>
  <si>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</si>
  <si>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</si>
  <si>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</si>
  <si>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</si>
  <si>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</si>
  <si>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</si>
  <si>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</si>
  <si>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</si>
  <si>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</si>
  <si>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</si>
  <si>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</si>
  <si>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</si>
  <si>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</si>
  <si>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</si>
  <si>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</si>
  <si>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</si>
  <si>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</si>
  <si>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</si>
  <si>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</si>
  <si>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</si>
  <si>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</si>
  <si>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</si>
  <si>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</si>
  <si>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</si>
  <si>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</si>
  <si>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</si>
  <si>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</si>
  <si>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</si>
  <si>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</si>
  <si>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</si>
  <si>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</si>
  <si>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</si>
  <si>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</si>
  <si>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</si>
  <si>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</si>
  <si>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</si>
  <si>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</si>
  <si>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</si>
  <si>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</si>
  <si>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</si>
  <si>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</si>
  <si>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</si>
  <si>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</si>
  <si>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</si>
  <si>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</si>
  <si>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</si>
  <si>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</si>
  <si>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</si>
  <si>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</si>
  <si>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</si>
  <si>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</si>
  <si>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</si>
  <si>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</si>
  <si>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</si>
  <si>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</si>
  <si>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</si>
  <si>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</si>
  <si>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</si>
  <si>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</si>
  <si>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</si>
  <si>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</si>
  <si>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</si>
  <si>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</si>
  <si>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</si>
  <si>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</si>
  <si>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</si>
  <si>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</si>
  <si>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</si>
  <si>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</si>
  <si>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</si>
  <si>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</si>
  <si>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</si>
  <si>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</si>
  <si>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</si>
  <si>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</si>
  <si>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</si>
  <si>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</si>
  <si>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</si>
  <si>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</si>
  <si>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</si>
  <si>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</si>
  <si>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</si>
  <si>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</si>
  <si>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</si>
  <si>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</si>
  <si>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</si>
  <si>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</si>
  <si>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</si>
  <si>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</si>
  <si>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</si>
  <si>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</si>
  <si>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</si>
  <si>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</si>
  <si>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</si>
  <si>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</si>
  <si>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</si>
  <si>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</si>
  <si>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</si>
  <si>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</si>
  <si>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</si>
  <si>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</si>
  <si>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</si>
  <si>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</si>
  <si>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</si>
  <si>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</si>
  <si>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</si>
  <si>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</si>
  <si>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</si>
  <si>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</si>
  <si>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</si>
  <si>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</si>
  <si>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</si>
  <si>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</si>
  <si>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</si>
  <si>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</si>
  <si>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</si>
  <si>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</si>
  <si>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</si>
  <si>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</si>
  <si>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</si>
  <si>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</si>
  <si>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</si>
  <si>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</si>
  <si>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</si>
  <si>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</si>
  <si>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</si>
  <si>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</si>
  <si>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</si>
  <si>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</si>
  <si>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</si>
  <si>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</si>
  <si>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</si>
  <si>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</si>
  <si>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</si>
  <si>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</si>
  <si>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</si>
  <si>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</si>
  <si>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</si>
  <si>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</si>
  <si>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</si>
  <si>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</si>
  <si>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</si>
  <si>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</si>
  <si>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</si>
  <si>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</si>
  <si>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</si>
  <si>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</si>
  <si>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</si>
  <si>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</si>
  <si>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</si>
  <si>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</si>
  <si>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</si>
  <si>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</si>
  <si>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</si>
  <si>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</si>
  <si>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</si>
  <si>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</si>
  <si>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</si>
  <si>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</si>
  <si>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</si>
  <si>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</si>
  <si>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</si>
  <si>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</si>
  <si>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</si>
  <si>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</si>
  <si>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</si>
  <si>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</si>
  <si>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</si>
  <si>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</si>
  <si>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</si>
  <si>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</si>
  <si>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</si>
  <si>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</si>
  <si>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</si>
  <si>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</si>
  <si>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</si>
  <si>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</si>
  <si>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</si>
  <si>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</si>
  <si>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</si>
  <si>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</si>
  <si>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</si>
  <si>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</si>
  <si>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</si>
  <si>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</si>
  <si>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</si>
  <si>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</si>
  <si>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</si>
  <si>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</si>
  <si>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</si>
  <si>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</si>
  <si>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</si>
  <si>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</si>
  <si>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</si>
  <si>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</si>
  <si>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</si>
  <si>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</si>
  <si>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</si>
  <si>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</si>
  <si>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</si>
  <si>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</si>
  <si>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</si>
  <si>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</si>
  <si>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</si>
  <si>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</si>
  <si>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</si>
  <si>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</si>
  <si>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</si>
  <si>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</si>
  <si>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</si>
  <si>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</si>
  <si>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</si>
  <si>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</si>
  <si>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</si>
  <si>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</si>
  <si>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</si>
  <si>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</si>
  <si>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</si>
  <si>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</si>
  <si>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</si>
  <si>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</si>
  <si>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</si>
  <si>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</si>
  <si>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</si>
  <si>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</si>
  <si>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</si>
  <si>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</si>
  <si>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</si>
  <si>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</si>
  <si>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</si>
  <si>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</si>
  <si>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</si>
  <si>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</si>
  <si>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</si>
  <si>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</si>
  <si>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</si>
  <si>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</si>
  <si>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</si>
  <si>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</si>
  <si>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</si>
  <si>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</si>
  <si>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</si>
  <si>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</si>
  <si>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</si>
  <si>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</si>
  <si>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</si>
  <si>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</si>
  <si>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</si>
  <si>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</si>
  <si>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</si>
  <si>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</si>
  <si>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</si>
  <si>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</si>
  <si>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</si>
  <si>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</si>
  <si>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</si>
  <si>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</si>
  <si>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</si>
  <si>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</si>
  <si>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</si>
  <si>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</si>
  <si>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</si>
  <si>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</si>
  <si>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</si>
  <si>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</si>
  <si>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</si>
  <si>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</si>
  <si>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</si>
  <si>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</si>
  <si>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</si>
  <si>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</si>
  <si>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</si>
  <si>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</si>
  <si>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</si>
  <si>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</si>
  <si>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</si>
  <si>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</si>
  <si>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</si>
  <si>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</si>
  <si>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</si>
  <si>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</si>
  <si>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</si>
  <si>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</si>
  <si>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</si>
  <si>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</si>
  <si>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</si>
  <si>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</si>
  <si>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</si>
  <si>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</si>
  <si>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</si>
  <si>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</si>
  <si>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</si>
  <si>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</si>
  <si>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</si>
  <si>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</si>
  <si>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</si>
  <si>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</si>
  <si>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</si>
  <si>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</si>
  <si>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</si>
  <si>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</si>
  <si>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</si>
  <si>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</si>
  <si>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</si>
  <si>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</si>
  <si>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</si>
  <si>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</si>
  <si>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</si>
  <si>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</si>
  <si>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</si>
  <si>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</si>
  <si>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</si>
  <si>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</si>
  <si>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</si>
  <si>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</si>
  <si>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</si>
  <si>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</si>
  <si>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</si>
  <si>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</si>
  <si>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</si>
  <si>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</si>
  <si>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</si>
  <si>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</si>
  <si>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</si>
  <si>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</si>
  <si>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</si>
  <si>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</si>
  <si>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</si>
  <si>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</si>
  <si>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</si>
  <si>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</si>
  <si>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</si>
  <si>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</si>
  <si>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</si>
  <si>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</si>
  <si>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</si>
  <si>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</si>
  <si>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</si>
  <si>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</si>
  <si>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</si>
  <si>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</si>
  <si>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</si>
  <si>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</si>
  <si>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</si>
  <si>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</si>
  <si>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</si>
  <si>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</si>
  <si>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</si>
  <si>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</si>
  <si>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</si>
  <si>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</si>
  <si>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</si>
  <si>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</si>
  <si>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</si>
  <si>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</si>
  <si>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</si>
  <si>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</si>
  <si>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</si>
  <si>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</si>
  <si>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</si>
  <si>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</si>
  <si>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</si>
  <si>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</si>
  <si>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</si>
  <si>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</si>
  <si>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</si>
  <si>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</si>
  <si>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</si>
  <si>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</si>
  <si>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</si>
  <si>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</si>
  <si>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</si>
  <si>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</si>
  <si>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</si>
  <si>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</si>
  <si>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</si>
  <si>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</si>
  <si>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</si>
  <si>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</si>
  <si>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</si>
  <si>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</si>
  <si>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</si>
  <si>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</si>
  <si>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</si>
  <si>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</si>
  <si>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</si>
  <si>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</si>
  <si>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</si>
  <si>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</si>
  <si>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</si>
  <si>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</si>
  <si>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</si>
  <si>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</si>
  <si>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</si>
  <si>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</si>
  <si>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</si>
  <si>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</si>
  <si>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</si>
  <si>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</si>
  <si>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</si>
  <si>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</si>
  <si>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</si>
  <si>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</si>
  <si>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</si>
  <si>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</si>
  <si>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</si>
  <si>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</si>
  <si>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</si>
  <si>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</si>
  <si>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</si>
  <si>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</si>
  <si>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</si>
  <si>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</si>
  <si>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</si>
  <si>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</si>
  <si>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</si>
  <si>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</si>
  <si>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</si>
  <si>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</si>
  <si>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</si>
  <si>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</si>
  <si>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</si>
  <si>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</si>
  <si>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</si>
  <si>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</si>
  <si>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</si>
  <si>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</si>
  <si>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</si>
  <si>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</si>
  <si>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</si>
  <si>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</si>
  <si>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</si>
  <si>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</si>
  <si>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</si>
  <si>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</si>
  <si>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</si>
  <si>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</si>
  <si>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</si>
  <si>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</si>
  <si>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</si>
  <si>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</si>
  <si>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</si>
  <si>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</si>
  <si>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</si>
  <si>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</si>
  <si>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</si>
  <si>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</si>
  <si>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</si>
  <si>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</si>
  <si>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</si>
  <si>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</si>
  <si>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</si>
  <si>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</si>
  <si>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</si>
  <si>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</si>
  <si>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</si>
  <si>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</si>
  <si>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</si>
  <si>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</si>
  <si>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</si>
  <si>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</si>
  <si>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</si>
  <si>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</si>
  <si>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</si>
  <si>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</si>
  <si>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</si>
  <si>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</si>
  <si>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</si>
  <si>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</si>
  <si>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</si>
  <si>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</si>
  <si>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</si>
  <si>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</si>
  <si>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</si>
  <si>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</si>
  <si>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</si>
  <si>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</si>
  <si>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</si>
  <si>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</si>
  <si>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</si>
  <si>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</si>
  <si>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</si>
  <si>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</si>
  <si>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</si>
  <si>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</si>
  <si>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</si>
  <si>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</si>
  <si>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</si>
  <si>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</si>
  <si>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</si>
  <si>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</si>
  <si>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</si>
  <si>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</si>
  <si>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</si>
  <si>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</si>
  <si>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</si>
  <si>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</si>
  <si>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</si>
  <si>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</si>
  <si>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</si>
  <si>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</si>
  <si>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</si>
  <si>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</si>
  <si>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</si>
  <si>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</si>
  <si>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</si>
  <si>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</si>
  <si>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</si>
  <si>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</si>
  <si>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</si>
  <si>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</si>
  <si>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</si>
  <si>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</si>
  <si>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</si>
  <si>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</si>
  <si>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</si>
  <si>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</si>
  <si>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</si>
  <si>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</si>
  <si>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</si>
  <si>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</si>
  <si>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</si>
  <si>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</si>
  <si>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</si>
  <si>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</si>
  <si>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</si>
  <si>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</si>
  <si>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</si>
  <si>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</si>
  <si>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</si>
  <si>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</si>
  <si>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</si>
  <si>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</si>
  <si>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</si>
  <si>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</si>
  <si>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</si>
  <si>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</si>
  <si>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</si>
  <si>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</si>
  <si>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</si>
  <si>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</si>
  <si>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</si>
  <si>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</si>
  <si>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</si>
  <si>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</si>
  <si>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</si>
  <si>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</si>
  <si>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</si>
  <si>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</si>
  <si>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</si>
  <si>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</si>
  <si>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</si>
  <si>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</si>
  <si>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</si>
  <si>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</si>
  <si>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</si>
  <si>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</si>
  <si>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</si>
  <si>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</si>
  <si>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</si>
  <si>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</si>
  <si>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</si>
  <si>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</si>
  <si>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</si>
  <si>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</si>
  <si>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</si>
  <si>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</si>
  <si>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</si>
  <si>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</si>
  <si>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</si>
  <si>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</si>
  <si>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</si>
  <si>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</si>
  <si>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</si>
  <si>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</si>
  <si>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</si>
  <si>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</si>
  <si>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</si>
  <si>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</si>
  <si>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</si>
  <si>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</si>
  <si>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</si>
  <si>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</si>
  <si>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</si>
  <si>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</si>
  <si>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</si>
  <si>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</si>
  <si>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</si>
  <si>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</si>
  <si>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</si>
  <si>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</si>
  <si>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</si>
  <si>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</si>
  <si>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</si>
  <si>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</si>
  <si>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</si>
  <si>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</si>
  <si>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</si>
  <si>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</si>
  <si>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</si>
  <si>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</si>
  <si>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</si>
  <si>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</si>
  <si>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</si>
  <si>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</si>
  <si>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</si>
  <si>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</si>
  <si>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</si>
  <si>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</si>
  <si>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</si>
  <si>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</si>
  <si>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</si>
  <si>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</si>
  <si>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</si>
  <si>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</si>
  <si>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</si>
  <si>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</si>
  <si>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</si>
  <si>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</si>
  <si>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</si>
  <si>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</si>
  <si>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</si>
  <si>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</si>
  <si>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</si>
  <si>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</si>
  <si>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</si>
  <si>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</si>
  <si>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</si>
  <si>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</si>
  <si>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</si>
  <si>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</si>
  <si>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</si>
  <si>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</si>
  <si>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</si>
  <si>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</si>
  <si>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</si>
  <si>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</si>
  <si>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</si>
  <si>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</si>
  <si>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</si>
  <si>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</si>
  <si>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</si>
  <si>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</si>
  <si>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</si>
  <si>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</si>
  <si>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</si>
  <si>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</si>
  <si>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</si>
  <si>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</si>
  <si>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</si>
  <si>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</si>
  <si>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</si>
  <si>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</si>
  <si>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</si>
  <si>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</si>
  <si>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</si>
  <si>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</si>
  <si>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</si>
  <si>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</si>
  <si>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</si>
  <si>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</si>
  <si>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</si>
  <si>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</si>
  <si>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</si>
  <si>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</si>
  <si>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</si>
  <si>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</si>
  <si>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</si>
  <si>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</si>
  <si>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</si>
  <si>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</si>
  <si>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</si>
  <si>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</si>
  <si>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</si>
  <si>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</si>
  <si>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</si>
  <si>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</si>
  <si>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</si>
  <si>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</si>
  <si>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</si>
  <si>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</si>
  <si>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</si>
  <si>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</si>
  <si>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</si>
  <si>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</si>
  <si>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</si>
  <si>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</si>
  <si>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</si>
  <si>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</si>
  <si>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</si>
  <si>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</si>
  <si>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</si>
  <si>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</si>
  <si>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</si>
  <si>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</si>
  <si>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</si>
  <si>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</si>
  <si>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</si>
  <si>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</si>
  <si>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</si>
  <si>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</si>
  <si>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</si>
  <si>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</si>
  <si>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</si>
  <si>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</si>
  <si>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</si>
  <si>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</si>
  <si>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</si>
  <si>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</si>
  <si>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</si>
  <si>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</si>
  <si>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</si>
  <si>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</si>
  <si>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</si>
  <si>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</si>
  <si>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</si>
  <si>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</si>
  <si>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</si>
  <si>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</si>
  <si>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</si>
  <si>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</si>
  <si>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</si>
  <si>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</si>
  <si>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</si>
  <si>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</si>
  <si>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</si>
  <si>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</si>
  <si>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</si>
  <si>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</si>
  <si>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</si>
  <si>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</si>
  <si>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</si>
  <si>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</si>
  <si>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</si>
  <si>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</si>
  <si>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</si>
  <si>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</si>
  <si>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</si>
  <si>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</si>
  <si>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</si>
  <si>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</si>
  <si>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</si>
  <si>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</si>
  <si>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</si>
  <si>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</si>
  <si>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</si>
  <si>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</si>
  <si>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</si>
  <si>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</si>
  <si>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</si>
  <si>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</si>
  <si>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</si>
  <si>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</si>
  <si>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</si>
  <si>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</si>
  <si>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</si>
  <si>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</si>
  <si>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</si>
  <si>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</si>
  <si>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</si>
  <si>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</si>
  <si>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</si>
  <si>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</si>
  <si>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</si>
  <si>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</si>
  <si>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</si>
  <si>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</si>
  <si>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</si>
  <si>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</si>
  <si>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</si>
  <si>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</si>
  <si>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</si>
  <si>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</si>
  <si>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</si>
  <si>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</si>
  <si>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</si>
  <si>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</si>
  <si>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</si>
  <si>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</si>
  <si>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</si>
  <si>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</si>
  <si>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</si>
  <si>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</si>
  <si>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</si>
  <si>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</si>
  <si>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</si>
  <si>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</si>
  <si>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</si>
  <si>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</si>
  <si>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</si>
  <si>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</si>
  <si>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</si>
  <si>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</si>
  <si>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</si>
  <si>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</si>
  <si>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</si>
  <si>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</si>
  <si>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</si>
  <si>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</si>
  <si>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</si>
  <si>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</si>
  <si>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</si>
  <si>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</si>
  <si>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</si>
  <si>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</si>
  <si>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</si>
  <si>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</si>
  <si>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</si>
  <si>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</si>
  <si>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</si>
  <si>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</si>
  <si>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</si>
  <si>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</si>
  <si>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</si>
  <si>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</si>
  <si>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</si>
  <si>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</si>
  <si>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</si>
  <si>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</si>
  <si>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</si>
  <si>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</si>
  <si>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</si>
  <si>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</si>
  <si>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</si>
  <si>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</si>
  <si>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</si>
  <si>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</si>
  <si>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</si>
  <si>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</si>
  <si>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</si>
  <si>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</si>
  <si>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</si>
  <si>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</si>
  <si>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</si>
  <si>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</si>
  <si>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</si>
  <si>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</si>
  <si>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</si>
  <si>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</si>
  <si>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</si>
  <si>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</si>
  <si>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</si>
  <si>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</si>
  <si>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</si>
  <si>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</si>
  <si>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</si>
  <si>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</si>
  <si>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</si>
  <si>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</si>
  <si>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</si>
  <si>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</si>
  <si>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</si>
  <si>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</si>
  <si>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</si>
  <si>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</si>
  <si>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</si>
  <si>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</si>
  <si>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</si>
  <si>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</si>
  <si>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</si>
  <si>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</si>
  <si>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</si>
  <si>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</si>
  <si>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</si>
  <si>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</si>
  <si>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</si>
  <si>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</si>
  <si>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</si>
  <si>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</si>
  <si>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</si>
  <si>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</si>
  <si>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</si>
  <si>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</si>
  <si>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</si>
  <si>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</si>
  <si>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</si>
  <si>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</si>
  <si>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</si>
  <si>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</si>
  <si>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</si>
  <si>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</si>
  <si>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</si>
  <si>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</si>
  <si>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</si>
  <si>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</si>
  <si>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</si>
  <si>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</si>
  <si>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</si>
  <si>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</si>
  <si>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</si>
  <si>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</si>
  <si>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</si>
  <si>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</si>
  <si>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</si>
  <si>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</si>
  <si>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</si>
  <si>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</si>
  <si>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</si>
  <si>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</si>
  <si>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</si>
  <si>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</si>
  <si>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</si>
  <si>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</si>
  <si>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</si>
  <si>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</si>
  <si>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</si>
  <si>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</si>
  <si>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</si>
  <si>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</si>
  <si>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</si>
  <si>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</si>
  <si>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</si>
  <si>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</si>
  <si>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</si>
  <si>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</si>
  <si>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</si>
  <si>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</si>
  <si>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</si>
  <si>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</si>
  <si>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</si>
  <si>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</si>
  <si>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</si>
  <si>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</si>
  <si>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</si>
  <si>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</si>
  <si>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</si>
  <si>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</si>
  <si>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</si>
  <si>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</si>
  <si>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</si>
  <si>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</si>
  <si>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</si>
  <si>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</si>
  <si>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</si>
  <si>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</si>
  <si>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</si>
  <si>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</si>
  <si>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</si>
  <si>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</si>
  <si>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</si>
  <si>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</si>
  <si>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</si>
  <si>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</si>
  <si>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</si>
  <si>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</si>
  <si>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</si>
  <si>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</si>
  <si>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</si>
  <si>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</si>
  <si>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</si>
  <si>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</si>
  <si>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</si>
  <si>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</si>
  <si>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</si>
  <si>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</si>
  <si>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</si>
  <si>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</si>
  <si>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</si>
  <si>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</si>
  <si>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</si>
  <si>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</si>
  <si>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</si>
  <si>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</si>
  <si>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</si>
  <si>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</si>
  <si>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</si>
  <si>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</si>
  <si>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</si>
  <si>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</si>
  <si>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</si>
  <si>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</si>
  <si>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</si>
  <si>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</si>
  <si>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</si>
  <si>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</si>
  <si>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</si>
  <si>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</si>
  <si>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</si>
  <si>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</si>
  <si>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</si>
  <si>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</si>
  <si>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</si>
  <si>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</si>
  <si>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</si>
  <si>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</si>
  <si>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</si>
  <si>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</si>
  <si>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</si>
  <si>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</si>
  <si>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</si>
  <si>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</si>
  <si>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</si>
  <si>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</si>
  <si>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</si>
  <si>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</si>
  <si>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</si>
  <si>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</si>
  <si>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</si>
  <si>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</si>
  <si>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</si>
  <si>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</si>
  <si>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</si>
  <si>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</si>
  <si>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</si>
  <si>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</si>
  <si>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</si>
  <si>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</si>
  <si>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</si>
  <si>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</si>
  <si>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</si>
  <si>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</si>
  <si>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</si>
  <si>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</si>
  <si>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</si>
  <si>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</si>
  <si>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</si>
  <si>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</si>
  <si>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</si>
  <si>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</si>
  <si>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</si>
  <si>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</si>
  <si>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</si>
  <si>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</si>
  <si>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</si>
  <si>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</si>
  <si>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</si>
  <si>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</si>
  <si>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</si>
  <si>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</si>
  <si>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</si>
  <si>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</si>
  <si>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</si>
  <si>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</si>
  <si>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</si>
  <si>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</si>
  <si>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</si>
  <si>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</si>
  <si>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</si>
  <si>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</si>
  <si>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</si>
  <si>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</si>
  <si>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</si>
  <si>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</si>
  <si>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</si>
  <si>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</si>
  <si>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</si>
  <si>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</si>
  <si>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</si>
  <si>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</si>
  <si>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</si>
  <si>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</si>
  <si>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</si>
  <si>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</si>
  <si>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</si>
  <si>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</si>
  <si>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</si>
  <si>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</si>
  <si>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</si>
  <si>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</si>
  <si>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</si>
  <si>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</si>
  <si>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</si>
  <si>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</si>
  <si>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</si>
  <si>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</si>
  <si>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</si>
  <si>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</si>
  <si>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</si>
  <si>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</si>
  <si>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</si>
  <si>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</si>
  <si>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</si>
  <si>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</si>
  <si>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</si>
  <si>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</si>
  <si>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</si>
  <si>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</si>
  <si>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</si>
  <si>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</si>
  <si>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</si>
  <si>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</si>
  <si>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</si>
  <si>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</si>
  <si>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</si>
  <si>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</si>
  <si>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</si>
  <si>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</si>
  <si>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</si>
  <si>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</si>
  <si>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</si>
  <si>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</si>
  <si>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</si>
  <si>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</si>
  <si>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</si>
  <si>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</si>
  <si>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</si>
  <si>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</si>
  <si>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</si>
  <si>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</si>
  <si>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</si>
  <si>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</si>
  <si>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</si>
  <si>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</si>
  <si>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</si>
  <si>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</si>
  <si>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</si>
  <si>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</si>
  <si>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</si>
  <si>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</si>
  <si>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</si>
  <si>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</si>
  <si>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</si>
  <si>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</si>
  <si>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</si>
  <si>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</si>
  <si>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</si>
  <si>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</si>
  <si>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</si>
  <si>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</si>
  <si>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</si>
  <si>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</si>
  <si>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</si>
  <si>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</si>
  <si>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</si>
  <si>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</si>
  <si>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</si>
  <si>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</si>
  <si>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</si>
  <si>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</si>
  <si>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</si>
  <si>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</si>
  <si>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</si>
  <si>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</si>
  <si>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</si>
  <si>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</si>
  <si>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</si>
  <si>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</si>
  <si>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</si>
  <si>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</si>
  <si>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</si>
  <si>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</si>
  <si>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</si>
  <si>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</si>
  <si>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</si>
  <si>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</si>
  <si>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</si>
  <si>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</si>
  <si>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</si>
  <si>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</si>
  <si>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</si>
  <si>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</si>
  <si>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</si>
  <si>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</si>
  <si>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</si>
  <si>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</si>
  <si>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</si>
  <si>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</si>
  <si>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</si>
  <si>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</si>
  <si>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</si>
  <si>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</si>
  <si>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</si>
  <si>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</si>
  <si>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</si>
  <si>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</si>
  <si>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</si>
  <si>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</si>
  <si>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</si>
  <si>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</si>
  <si>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</si>
  <si>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</si>
  <si>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</si>
  <si>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</si>
  <si>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</si>
  <si>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</si>
  <si>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</si>
  <si>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</si>
  <si>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</si>
  <si>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</si>
  <si>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</si>
  <si>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</si>
  <si>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</si>
  <si>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</si>
  <si>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</si>
  <si>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</si>
  <si>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</si>
  <si>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</si>
  <si>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</si>
  <si>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</si>
  <si>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</si>
  <si>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</si>
  <si>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</si>
  <si>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</si>
  <si>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</si>
  <si>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</si>
  <si>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</si>
  <si>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</si>
  <si>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</si>
  <si>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</si>
  <si>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</si>
  <si>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</si>
  <si>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</si>
  <si>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</si>
  <si>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</si>
  <si>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</si>
  <si>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</si>
  <si>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</si>
  <si>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</si>
  <si>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</si>
  <si>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</si>
  <si>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</si>
  <si>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</si>
  <si>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</si>
  <si>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</si>
  <si>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</si>
  <si>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</si>
  <si>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</si>
  <si>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</si>
  <si>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</si>
  <si>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</si>
  <si>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</si>
  <si>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</si>
  <si>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</si>
  <si>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</si>
  <si>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</si>
  <si>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</si>
  <si>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</si>
  <si>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</si>
  <si>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</si>
  <si>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</si>
  <si>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</si>
  <si>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</si>
  <si>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</si>
  <si>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</si>
  <si>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</si>
  <si>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</si>
  <si>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</si>
  <si>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</si>
  <si>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</si>
  <si>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</si>
  <si>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</si>
  <si>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</si>
  <si>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</si>
  <si>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</si>
  <si>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</si>
  <si>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</si>
  <si>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</si>
  <si>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</si>
  <si>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</si>
  <si>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</si>
  <si>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</si>
  <si>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</si>
  <si>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</si>
  <si>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</si>
  <si>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</si>
  <si>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</si>
  <si>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</si>
  <si>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</si>
  <si>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</si>
  <si>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</si>
  <si>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</si>
  <si>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</si>
  <si>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</si>
  <si>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</si>
  <si>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</si>
  <si>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</si>
  <si>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</si>
  <si>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</si>
  <si>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</si>
  <si>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</si>
  <si>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</si>
  <si>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</si>
  <si>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</si>
  <si>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</si>
  <si>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</si>
  <si>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</si>
  <si>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</si>
  <si>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</si>
  <si>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</si>
  <si>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</si>
  <si>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</si>
  <si>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</si>
  <si>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</si>
  <si>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</si>
  <si>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</si>
  <si>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</si>
  <si>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</si>
  <si>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</si>
  <si>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</si>
  <si>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</si>
  <si>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</si>
  <si>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</si>
  <si>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</si>
  <si>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</si>
  <si>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</si>
  <si>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</si>
  <si>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</si>
  <si>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</si>
  <si>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</si>
  <si>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</si>
  <si>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</si>
  <si>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</si>
  <si>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</si>
  <si>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</si>
  <si>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</si>
  <si>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</si>
  <si>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</si>
  <si>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</si>
  <si>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</si>
  <si>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</si>
  <si>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</si>
  <si>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</si>
  <si>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</si>
  <si>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</si>
  <si>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</si>
  <si>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</si>
  <si>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</si>
  <si>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</si>
  <si>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</si>
  <si>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</si>
  <si>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</si>
  <si>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</si>
  <si>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</si>
  <si>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</si>
  <si>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</si>
  <si>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</si>
  <si>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</si>
  <si>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</si>
  <si>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</si>
  <si>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</si>
  <si>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</si>
  <si>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</si>
  <si>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</si>
  <si>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</si>
  <si>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</si>
  <si>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</si>
  <si>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</si>
  <si>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</si>
  <si>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</si>
  <si>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</si>
  <si>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</si>
  <si>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</si>
  <si>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</si>
  <si>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</si>
  <si>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</si>
  <si>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</si>
  <si>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</si>
  <si>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</si>
  <si>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</si>
  <si>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</si>
  <si>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</si>
  <si>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</si>
  <si>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</si>
  <si>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</si>
  <si>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</si>
  <si>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</si>
  <si>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</si>
  <si>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</si>
  <si>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</si>
  <si>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</si>
  <si>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</si>
  <si>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</si>
  <si>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</si>
  <si>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</si>
  <si>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</si>
  <si>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</si>
  <si>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</si>
  <si>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</si>
  <si>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</si>
  <si>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</si>
  <si>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</si>
  <si>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</si>
  <si>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</si>
  <si>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</si>
  <si>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</si>
  <si>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</si>
  <si>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</si>
  <si>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</si>
  <si>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</si>
  <si>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</si>
  <si>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</si>
  <si>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</si>
  <si>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</si>
  <si>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</si>
  <si>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</si>
  <si>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</si>
  <si>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</si>
  <si>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</si>
  <si>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</si>
  <si>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</si>
  <si>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</si>
  <si>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</si>
  <si>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</si>
  <si>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</si>
  <si>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</si>
  <si>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</si>
  <si>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</si>
  <si>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</si>
  <si>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</si>
  <si>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</si>
  <si>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</si>
  <si>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</si>
  <si>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</si>
  <si>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</si>
  <si>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</si>
  <si>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</si>
  <si>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</si>
  <si>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</si>
  <si>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</si>
  <si>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</si>
  <si>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</si>
  <si>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</si>
  <si>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</si>
  <si>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</si>
  <si>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</si>
  <si>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</si>
  <si>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</si>
  <si>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</si>
  <si>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</si>
  <si>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</si>
  <si>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</si>
  <si>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</si>
  <si>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</si>
  <si>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</si>
  <si>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</si>
  <si>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</si>
  <si>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</si>
  <si>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</si>
  <si>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</si>
  <si>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</si>
  <si>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</si>
  <si>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</si>
  <si>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</si>
  <si>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</si>
  <si>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</si>
  <si>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</si>
  <si>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</si>
  <si>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</si>
  <si>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</si>
  <si>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</si>
  <si>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</si>
  <si>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</si>
  <si>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</si>
  <si>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</si>
  <si>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</si>
  <si>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</si>
  <si>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</si>
  <si>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</si>
  <si>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</si>
  <si>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</si>
  <si>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</si>
  <si>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</si>
  <si>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</si>
  <si>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</si>
  <si>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</si>
  <si>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</si>
  <si>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</si>
  <si>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</si>
  <si>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</si>
  <si>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</si>
  <si>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</si>
  <si>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</si>
  <si>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</si>
  <si>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</si>
  <si>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</si>
  <si>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</si>
  <si>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</si>
  <si>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</si>
  <si>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</si>
  <si>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</si>
  <si>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</si>
  <si>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</si>
  <si>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</si>
  <si>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</si>
  <si>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</si>
  <si>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</si>
  <si>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</si>
  <si>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</si>
  <si>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</si>
  <si>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</si>
  <si>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</si>
  <si>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</si>
  <si>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</si>
  <si>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</si>
  <si>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</si>
  <si>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</si>
  <si>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</si>
  <si>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</si>
  <si>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</si>
  <si>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</si>
  <si>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</si>
  <si>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</si>
  <si>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</si>
  <si>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</si>
  <si>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</si>
  <si>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</si>
  <si>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</si>
  <si>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</si>
  <si>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</si>
  <si>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</si>
  <si>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</si>
  <si>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</si>
  <si>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</si>
  <si>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</si>
  <si>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</si>
  <si>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</si>
  <si>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</si>
  <si>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</si>
  <si>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</si>
  <si>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</si>
  <si>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</si>
  <si>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</si>
  <si>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</si>
  <si>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</si>
  <si>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</si>
  <si>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</si>
  <si>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</si>
  <si>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</si>
  <si>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</si>
  <si>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</si>
  <si>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</si>
  <si>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</si>
  <si>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</si>
  <si>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</si>
  <si>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</si>
  <si>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</si>
  <si>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</si>
  <si>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</si>
  <si>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</si>
  <si>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</si>
  <si>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</si>
  <si>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</si>
  <si>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</si>
  <si>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</si>
  <si>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</si>
  <si>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</si>
  <si>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</si>
  <si>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</si>
  <si>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</si>
  <si>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</si>
  <si>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</si>
  <si>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</si>
  <si>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</si>
  <si>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</si>
  <si>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</si>
  <si>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</si>
  <si>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</si>
  <si>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</si>
  <si>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</si>
  <si>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</si>
  <si>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</si>
  <si>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</si>
  <si>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</si>
  <si>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</si>
  <si>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</si>
  <si>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</si>
  <si>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</si>
  <si>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</si>
  <si>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</si>
  <si>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</si>
  <si>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</si>
  <si>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</si>
  <si>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</si>
  <si>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</si>
  <si>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</si>
  <si>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</si>
  <si>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</si>
  <si>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</si>
  <si>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</si>
  <si>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</si>
  <si>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</si>
  <si>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</si>
  <si>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</si>
  <si>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</si>
  <si>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</si>
  <si>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</si>
  <si>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</si>
  <si>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</si>
  <si>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</si>
  <si>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</si>
  <si>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</si>
  <si>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</si>
  <si>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</si>
  <si>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</si>
  <si>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</si>
  <si>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</si>
  <si>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</si>
  <si>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</si>
  <si>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</si>
  <si>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</si>
  <si>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</si>
  <si>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</si>
  <si>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</si>
  <si>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</si>
  <si>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</si>
  <si>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</si>
  <si>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</si>
  <si>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</si>
  <si>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</si>
  <si>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</si>
  <si>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</si>
  <si>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</si>
  <si>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</si>
  <si>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</si>
  <si>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</si>
  <si>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</si>
  <si>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</si>
  <si>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</si>
  <si>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</si>
  <si>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</si>
  <si>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</si>
  <si>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</si>
  <si>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</si>
  <si>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</si>
  <si>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</si>
  <si>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</si>
  <si>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</si>
  <si>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</si>
  <si>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</si>
  <si>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</si>
  <si>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</si>
  <si>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</si>
  <si>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</si>
  <si>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</si>
  <si>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</si>
  <si>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</si>
  <si>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</si>
  <si>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</si>
  <si>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</si>
  <si>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</si>
  <si>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</si>
  <si>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</si>
  <si>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</si>
  <si>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</si>
  <si>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</si>
  <si>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</si>
  <si>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</si>
  <si>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</si>
  <si>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</si>
  <si>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</si>
  <si>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</si>
  <si>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</si>
  <si>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</si>
  <si>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</si>
  <si>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</si>
  <si>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</si>
  <si>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</si>
  <si>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</si>
  <si>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</si>
  <si>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</si>
  <si>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</si>
  <si>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</si>
  <si>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</si>
  <si>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</si>
  <si>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</si>
  <si>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</si>
  <si>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</si>
  <si>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</si>
  <si>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</si>
  <si>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</si>
  <si>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</si>
  <si>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</si>
  <si>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</si>
  <si>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</si>
  <si>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</si>
  <si>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</si>
  <si>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</si>
  <si>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</si>
  <si>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</si>
  <si>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</si>
  <si>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</si>
  <si>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</si>
  <si>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</si>
  <si>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</si>
  <si>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</si>
  <si>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</si>
  <si>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</si>
  <si>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</si>
  <si>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</si>
  <si>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</si>
  <si>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</si>
  <si>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</si>
  <si>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</si>
  <si>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</si>
  <si>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</si>
  <si>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</si>
  <si>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</si>
  <si>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</si>
  <si>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</si>
  <si>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</si>
  <si>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</si>
  <si>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</si>
  <si>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</si>
  <si>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</si>
  <si>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</si>
  <si>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</si>
  <si>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</si>
  <si>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</si>
  <si>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</si>
  <si>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</si>
  <si>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</si>
  <si>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</si>
  <si>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</si>
  <si>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</si>
  <si>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</si>
  <si>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</si>
  <si>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</si>
  <si>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</si>
  <si>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</si>
  <si>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</si>
  <si>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</si>
  <si>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</si>
  <si>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</si>
  <si>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</si>
  <si>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</si>
  <si>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</si>
  <si>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</si>
  <si>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</si>
  <si>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</si>
  <si>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</si>
  <si>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</si>
  <si>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</si>
  <si>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</si>
  <si>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</si>
  <si>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</si>
  <si>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</si>
  <si>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</si>
  <si>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</si>
  <si>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</si>
  <si>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</si>
  <si>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</si>
  <si>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</si>
  <si>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</si>
  <si>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</si>
  <si>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</si>
  <si>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</si>
  <si>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</si>
  <si>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</si>
  <si>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</si>
  <si>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</si>
  <si>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</si>
  <si>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</si>
  <si>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</si>
  <si>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</si>
  <si>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</si>
  <si>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</si>
  <si>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</si>
  <si>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</si>
  <si>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</si>
  <si>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</si>
  <si>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</si>
  <si>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</si>
  <si>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</si>
  <si>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</si>
  <si>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</si>
  <si>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</si>
  <si>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</si>
  <si>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</si>
  <si>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</si>
  <si>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</si>
  <si>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</si>
  <si>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</si>
  <si>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</si>
  <si>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</si>
  <si>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</si>
  <si>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</si>
  <si>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</si>
  <si>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</si>
  <si>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</si>
  <si>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</si>
  <si>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</si>
  <si>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</si>
  <si>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</si>
  <si>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</si>
  <si>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</si>
  <si>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</si>
  <si>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</si>
  <si>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</si>
  <si>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</si>
  <si>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</si>
  <si>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</si>
  <si>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</si>
  <si>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</si>
  <si>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</si>
  <si>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</si>
  <si>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</si>
  <si>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</si>
  <si>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</si>
  <si>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</si>
  <si>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</si>
  <si>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</si>
  <si>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</si>
  <si>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</si>
  <si>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</si>
  <si>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</si>
  <si>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</si>
  <si>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</si>
  <si>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</si>
  <si>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</si>
  <si>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</si>
  <si>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</si>
  <si>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</si>
  <si>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</si>
  <si>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</si>
  <si>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</si>
  <si>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</si>
  <si>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</si>
  <si>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</si>
  <si>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</si>
  <si>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</si>
  <si>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</si>
  <si>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</si>
  <si>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</si>
  <si>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</si>
  <si>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</si>
  <si>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</si>
  <si>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</si>
  <si>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</si>
  <si>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</si>
  <si>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</si>
  <si>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</si>
  <si>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</si>
  <si>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</si>
  <si>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</si>
  <si>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</si>
  <si>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</si>
  <si>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</si>
  <si>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</si>
  <si>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</si>
  <si>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</si>
  <si>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</si>
  <si>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</si>
  <si>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</si>
  <si>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</si>
  <si>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</si>
  <si>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</si>
  <si>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</si>
  <si>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</si>
  <si>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</si>
  <si>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</si>
  <si>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</si>
  <si>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</si>
  <si>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</si>
  <si>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</si>
  <si>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</si>
  <si>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</si>
  <si>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</si>
  <si>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</si>
  <si>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</si>
  <si>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</si>
  <si>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</si>
  <si>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</si>
  <si>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</si>
  <si>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</si>
  <si>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</si>
  <si>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</si>
  <si>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</si>
  <si>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</si>
  <si>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</si>
  <si>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</si>
  <si>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</si>
  <si>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</si>
  <si>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</si>
  <si>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</si>
  <si>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</si>
  <si>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</si>
  <si>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</si>
  <si>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</si>
  <si>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</si>
  <si>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</si>
  <si>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</si>
  <si>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</si>
  <si>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</si>
  <si>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</si>
  <si>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</si>
  <si>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</si>
  <si>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</si>
  <si>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</si>
  <si>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</si>
  <si>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</si>
  <si>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</si>
  <si>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</si>
  <si>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</si>
  <si>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</si>
  <si>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</si>
  <si>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</si>
  <si>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</si>
  <si>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</si>
  <si>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</si>
  <si>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</si>
  <si>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</si>
  <si>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</si>
  <si>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</si>
  <si>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</si>
  <si>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</si>
  <si>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</si>
  <si>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</si>
  <si>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</si>
  <si>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</si>
  <si>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</si>
  <si>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</si>
  <si>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</si>
  <si>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</si>
  <si>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</si>
  <si>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</si>
  <si>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</si>
  <si>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</si>
  <si>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</si>
  <si>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</si>
  <si>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</si>
  <si>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</si>
  <si>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</si>
  <si>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</si>
  <si>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</si>
  <si>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</si>
  <si>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</si>
  <si>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</si>
  <si>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</si>
  <si>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</si>
  <si>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</si>
  <si>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</si>
  <si>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</si>
  <si>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</si>
  <si>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</si>
  <si>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</si>
  <si>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</si>
  <si>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</si>
  <si>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</si>
  <si>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</si>
  <si>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</si>
  <si>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</si>
  <si>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</si>
  <si>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</si>
  <si>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</si>
  <si>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</si>
  <si>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</si>
  <si>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</si>
  <si>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</si>
  <si>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</si>
  <si>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</si>
  <si>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</si>
  <si>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</si>
  <si>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</si>
  <si>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</si>
  <si>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</si>
  <si>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</si>
  <si>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</si>
  <si>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</si>
  <si>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</si>
  <si>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</si>
  <si>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</si>
  <si>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</si>
  <si>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</si>
  <si>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</si>
  <si>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</si>
  <si>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</si>
  <si>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</si>
  <si>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</si>
  <si>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</si>
  <si>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</si>
  <si>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</si>
  <si>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</si>
  <si>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</si>
  <si>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</si>
  <si>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</si>
  <si>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</si>
  <si>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</si>
  <si>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</si>
  <si>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</si>
  <si>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</si>
  <si>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</si>
  <si>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</si>
  <si>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</si>
  <si>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</si>
  <si>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</si>
  <si>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</si>
  <si>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</si>
  <si>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</si>
  <si>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</si>
  <si>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</si>
  <si>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</si>
  <si>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</si>
  <si>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</si>
  <si>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</si>
  <si>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</si>
  <si>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</si>
  <si>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</si>
  <si>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</si>
  <si>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</si>
  <si>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</si>
  <si>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</si>
  <si>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</si>
  <si>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</si>
  <si>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</si>
  <si>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</si>
  <si>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</si>
  <si>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</si>
  <si>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</si>
  <si>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</si>
  <si>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</si>
  <si>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</si>
  <si>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</si>
  <si>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</si>
  <si>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</si>
  <si>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</si>
  <si>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</si>
  <si>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</si>
  <si>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</si>
  <si>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</si>
  <si>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</si>
  <si>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</si>
  <si>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</si>
  <si>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</si>
  <si>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</si>
  <si>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</si>
  <si>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</si>
  <si>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</si>
  <si>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</si>
  <si>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</si>
  <si>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</si>
  <si>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</si>
  <si>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</si>
  <si>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</si>
  <si>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</si>
  <si>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</si>
  <si>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</si>
  <si>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</si>
  <si>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</si>
  <si>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</si>
  <si>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</si>
  <si>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</si>
  <si>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</si>
  <si>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</si>
  <si>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</si>
  <si>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</si>
  <si>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</si>
  <si>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</si>
  <si>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</si>
  <si>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</si>
  <si>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</si>
  <si>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</si>
  <si>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</si>
  <si>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</si>
  <si>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</si>
  <si>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</si>
  <si>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</si>
  <si>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</si>
  <si>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</si>
  <si>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</si>
  <si>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</si>
  <si>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</si>
  <si>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</si>
  <si>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</si>
  <si>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</si>
  <si>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</si>
  <si>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</si>
  <si>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</si>
  <si>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</si>
  <si>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</si>
  <si>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</si>
  <si>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</si>
  <si>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</si>
  <si>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</si>
  <si>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</si>
  <si>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</si>
  <si>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</si>
  <si>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</si>
  <si>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</si>
  <si>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</si>
  <si>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</si>
  <si>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</si>
  <si>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</si>
  <si>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</si>
  <si>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</si>
  <si>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</si>
  <si>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</si>
  <si>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</si>
  <si>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</si>
  <si>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</si>
  <si>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</si>
  <si>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</si>
  <si>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</si>
  <si>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</si>
  <si>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</si>
  <si>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</si>
  <si>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</si>
  <si>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</si>
  <si>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</si>
  <si>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</si>
  <si>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</si>
  <si>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</si>
  <si>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</si>
  <si>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</si>
  <si>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</si>
  <si>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</si>
  <si>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</si>
  <si>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</si>
  <si>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</si>
  <si>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</si>
  <si>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</si>
  <si>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</si>
  <si>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</si>
  <si>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</si>
  <si>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</si>
  <si>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</si>
  <si>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</si>
  <si>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</si>
  <si>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</si>
  <si>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</si>
  <si>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</si>
  <si>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</si>
  <si>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</si>
  <si>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</si>
  <si>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</si>
  <si>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</si>
  <si>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</si>
  <si>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</si>
  <si>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</si>
  <si>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</si>
  <si>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</si>
  <si>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</si>
  <si>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</si>
  <si>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</si>
  <si>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</si>
  <si>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</si>
  <si>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</si>
  <si>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</si>
  <si>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</si>
  <si>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</si>
  <si>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</si>
  <si>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</si>
  <si>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</si>
  <si>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</si>
  <si>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</si>
  <si>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</si>
  <si>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</si>
  <si>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</si>
  <si>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</si>
  <si>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</si>
  <si>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</si>
  <si>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</si>
  <si>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</si>
  <si>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</si>
  <si>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</si>
  <si>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</si>
  <si>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</si>
  <si>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</si>
  <si>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</si>
  <si>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</si>
  <si>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</si>
  <si>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</si>
  <si>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</si>
  <si>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</si>
  <si>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</si>
  <si>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</si>
  <si>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</si>
  <si>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</si>
  <si>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</si>
  <si>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</si>
  <si>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</si>
  <si>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</si>
  <si>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</si>
  <si>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</si>
  <si>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</si>
  <si>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</si>
  <si>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</si>
  <si>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</si>
  <si>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</si>
  <si>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</si>
  <si>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</si>
  <si>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</si>
  <si>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</si>
  <si>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</si>
  <si>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</si>
  <si>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</si>
  <si>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</si>
  <si>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</si>
  <si>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</si>
  <si>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</si>
  <si>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</si>
  <si>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</si>
  <si>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</si>
  <si>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</si>
  <si>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</si>
  <si>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</si>
  <si>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</si>
  <si>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</si>
  <si>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</si>
  <si>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</si>
  <si>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</si>
  <si>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</si>
  <si>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</si>
  <si>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</si>
  <si>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</si>
  <si>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</si>
  <si>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</si>
  <si>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</si>
  <si>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</si>
  <si>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</si>
  <si>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</si>
  <si>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</si>
  <si>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</si>
  <si>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</si>
  <si>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</si>
  <si>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</si>
  <si>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</si>
  <si>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</si>
  <si>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</si>
  <si>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</si>
  <si>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</si>
  <si>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</si>
  <si>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</si>
  <si>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</si>
  <si>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</si>
  <si>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</si>
  <si>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</si>
  <si>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</si>
  <si>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</si>
  <si>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</si>
  <si>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</si>
  <si>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</si>
  <si>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</si>
  <si>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</si>
  <si>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</si>
  <si>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</si>
  <si>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</si>
  <si>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</si>
  <si>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</si>
  <si>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</si>
  <si>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</si>
  <si>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</si>
  <si>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</si>
  <si>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</si>
  <si>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</si>
  <si>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</si>
  <si>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</si>
  <si>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</si>
  <si>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</si>
  <si>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</si>
  <si>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</si>
  <si>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</si>
  <si>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</si>
  <si>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</si>
  <si>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</si>
  <si>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</si>
  <si>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</si>
  <si>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</si>
  <si>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</si>
  <si>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</si>
  <si>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</si>
  <si>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</si>
  <si>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</si>
  <si>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</si>
  <si>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</si>
  <si>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</si>
  <si>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</si>
  <si>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</si>
  <si>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</si>
  <si>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</si>
  <si>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</si>
  <si>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</si>
  <si>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</si>
  <si>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</si>
  <si>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</si>
  <si>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</si>
  <si>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</si>
  <si>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</si>
  <si>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</si>
  <si>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</si>
  <si>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</si>
  <si>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</si>
  <si>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</si>
  <si>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</si>
  <si>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</si>
  <si>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</si>
  <si>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</si>
  <si>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</si>
  <si>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</si>
  <si>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</si>
  <si>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</si>
  <si>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</si>
  <si>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</si>
  <si>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</si>
  <si>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</si>
  <si>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</si>
  <si>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</si>
  <si>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</si>
  <si>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</si>
  <si>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</si>
  <si>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</si>
  <si>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</si>
  <si>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</si>
  <si>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</si>
  <si>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</si>
  <si>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</si>
  <si>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</si>
  <si>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</si>
  <si>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</si>
  <si>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</si>
  <si>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</si>
  <si>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</si>
  <si>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</si>
  <si>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</si>
  <si>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</si>
  <si>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</si>
  <si>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</si>
  <si>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</si>
  <si>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</si>
  <si>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</si>
  <si>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</si>
  <si>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</si>
  <si>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</si>
  <si>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</si>
  <si>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</si>
  <si>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</si>
  <si>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</si>
  <si>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</si>
  <si>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</si>
  <si>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</si>
  <si>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</si>
  <si>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</si>
  <si>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</si>
  <si>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</si>
  <si>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</si>
  <si>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</si>
  <si>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</si>
  <si>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</si>
  <si>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</si>
  <si>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</si>
  <si>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</si>
  <si>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</si>
  <si>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</si>
  <si>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</si>
  <si>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</si>
  <si>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</si>
  <si>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</si>
  <si>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</si>
  <si>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</si>
  <si>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</si>
  <si>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</si>
  <si>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</si>
  <si>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</si>
  <si>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</si>
  <si>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</si>
  <si>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</si>
  <si>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</si>
  <si>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</si>
  <si>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</si>
  <si>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</si>
  <si>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</si>
  <si>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</si>
  <si>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</si>
  <si>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</si>
  <si>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</si>
  <si>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</si>
  <si>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</si>
  <si>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</si>
  <si>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</si>
  <si>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</si>
  <si>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</si>
  <si>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</si>
  <si>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</si>
  <si>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</si>
  <si>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</si>
  <si>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</si>
  <si>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</si>
  <si>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</si>
  <si>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</si>
  <si>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</si>
  <si>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</si>
  <si>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</si>
  <si>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</si>
  <si>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</si>
  <si>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</si>
  <si>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</si>
  <si>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</si>
  <si>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</si>
  <si>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</si>
  <si>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</si>
  <si>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</si>
  <si>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</si>
  <si>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</si>
  <si>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</si>
  <si>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</si>
  <si>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</si>
  <si>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</si>
  <si>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</si>
  <si>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</si>
  <si>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</si>
  <si>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</si>
  <si>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</si>
  <si>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</si>
  <si>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</si>
  <si>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</si>
  <si>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</si>
  <si>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</si>
  <si>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</si>
  <si>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</si>
  <si>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</si>
  <si>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</si>
  <si>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</si>
  <si>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</si>
  <si>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</si>
  <si>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</si>
  <si>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</si>
  <si>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</si>
  <si>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</si>
  <si>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</si>
  <si>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</si>
  <si>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</si>
  <si>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</si>
  <si>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</si>
  <si>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</si>
  <si>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</si>
  <si>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</si>
  <si>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</si>
  <si>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</si>
  <si>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</si>
  <si>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</si>
  <si>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</si>
  <si>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</si>
  <si>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</si>
  <si>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</si>
  <si>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</si>
  <si>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</si>
  <si>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</si>
  <si>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</si>
  <si>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</si>
  <si>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</si>
  <si>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</si>
  <si>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</si>
  <si>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</si>
  <si>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</si>
  <si>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</si>
  <si>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</si>
  <si>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</si>
  <si>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</si>
  <si>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</si>
  <si>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</si>
  <si>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</si>
  <si>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</si>
  <si>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</si>
  <si>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</si>
  <si>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</si>
  <si>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</si>
  <si>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</si>
  <si>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</si>
  <si>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</si>
  <si>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</si>
  <si>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</si>
  <si>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</si>
  <si>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</si>
  <si>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</si>
  <si>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</si>
  <si>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</si>
  <si>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</si>
  <si>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</si>
  <si>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</si>
  <si>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</si>
  <si>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</si>
  <si>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</si>
  <si>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</si>
  <si>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</si>
  <si>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</si>
  <si>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</si>
  <si>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</si>
  <si>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</si>
  <si>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</si>
  <si>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</si>
  <si>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</si>
  <si>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</si>
  <si>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</si>
  <si>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</si>
  <si>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</si>
  <si>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</si>
  <si>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</si>
  <si>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</si>
  <si>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</si>
  <si>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</si>
  <si>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</si>
  <si>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</si>
  <si>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</si>
  <si>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</si>
  <si>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</si>
  <si>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</si>
  <si>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</si>
  <si>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</si>
  <si>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</si>
  <si>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</si>
  <si>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</si>
  <si>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</si>
  <si>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</si>
  <si>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</si>
  <si>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</si>
  <si>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</si>
  <si>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</si>
  <si>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</si>
  <si>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</si>
  <si>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</si>
  <si>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</si>
  <si>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</si>
  <si>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</si>
  <si>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</si>
  <si>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</si>
  <si>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</si>
  <si>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</si>
  <si>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</si>
  <si>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</si>
  <si>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</si>
  <si>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</si>
  <si>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</si>
  <si>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</si>
  <si>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</si>
  <si>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</si>
  <si>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</si>
  <si>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</si>
  <si>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</si>
  <si>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</si>
  <si>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</si>
  <si>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</si>
  <si>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</si>
  <si>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</si>
  <si>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</si>
  <si>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</si>
  <si>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</si>
  <si>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</si>
  <si>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</si>
  <si>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</si>
  <si>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</si>
  <si>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</si>
  <si>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</si>
  <si>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</si>
  <si>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</si>
  <si>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</si>
  <si>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</si>
  <si>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</si>
  <si>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</si>
  <si>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</si>
  <si>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</si>
  <si>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</si>
  <si>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</si>
  <si>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</si>
  <si>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</si>
  <si>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</si>
  <si>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</si>
  <si>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</si>
  <si>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</si>
  <si>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</si>
  <si>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</si>
  <si>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</si>
  <si>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</si>
  <si>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</si>
  <si>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</si>
  <si>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</si>
  <si>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</si>
  <si>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</si>
  <si>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</si>
  <si>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</si>
  <si>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</si>
  <si>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</si>
  <si>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</si>
  <si>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</si>
  <si>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</si>
  <si>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</si>
  <si>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</si>
  <si>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</si>
  <si>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</si>
  <si>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</si>
  <si>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</si>
  <si>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</si>
  <si>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</si>
  <si>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</si>
  <si>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</si>
  <si>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</si>
  <si>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</si>
  <si>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</si>
  <si>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</si>
  <si>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</si>
  <si>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</si>
  <si>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</si>
  <si>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</si>
  <si>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</si>
  <si>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</si>
  <si>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</si>
  <si>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</si>
  <si>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</si>
  <si>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</si>
  <si>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</si>
  <si>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</si>
  <si>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</si>
  <si>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</si>
  <si>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</si>
  <si>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</si>
  <si>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</si>
  <si>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</si>
  <si>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</si>
  <si>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</si>
  <si>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</si>
  <si>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</si>
  <si>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</si>
  <si>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</si>
  <si>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</si>
  <si>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</si>
  <si>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</si>
  <si>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</si>
  <si>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</si>
  <si>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</si>
  <si>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</si>
  <si>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</si>
  <si>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</si>
  <si>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</si>
  <si>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</si>
  <si>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</si>
  <si>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</si>
  <si>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</si>
  <si>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</si>
  <si>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</si>
  <si>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</si>
  <si>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</si>
  <si>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</si>
  <si>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</si>
  <si>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</si>
  <si>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</si>
  <si>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</si>
  <si>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</si>
  <si>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</si>
  <si>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</si>
  <si>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</si>
  <si>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</si>
  <si>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</si>
  <si>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</si>
  <si>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</si>
  <si>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</si>
  <si>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</si>
  <si>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</si>
  <si>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</si>
  <si>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</si>
  <si>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</si>
  <si>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</si>
  <si>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</si>
  <si>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</si>
  <si>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</si>
  <si>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</si>
  <si>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</si>
  <si>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</si>
  <si>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</si>
  <si>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</si>
  <si>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</si>
  <si>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</si>
  <si>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</si>
  <si>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</si>
  <si>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</si>
  <si>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</si>
  <si>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</si>
  <si>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</si>
  <si>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</si>
  <si>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</si>
  <si>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</si>
  <si>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</si>
  <si>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</si>
  <si>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</si>
  <si>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</si>
  <si>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</si>
  <si>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</si>
  <si>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</si>
  <si>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</si>
  <si>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</si>
  <si>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</si>
  <si>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</si>
  <si>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</si>
  <si>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</si>
  <si>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</si>
  <si>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</si>
  <si>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</si>
  <si>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</si>
  <si>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</si>
  <si>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</si>
  <si>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</si>
  <si>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</si>
  <si>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</si>
  <si>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</si>
  <si>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</si>
  <si>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</si>
  <si>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</si>
  <si>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</si>
  <si>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</si>
  <si>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</si>
  <si>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</si>
  <si>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</si>
  <si>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</si>
  <si>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</si>
  <si>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</si>
  <si>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</si>
  <si>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</si>
  <si>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</si>
  <si>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</si>
  <si>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</si>
  <si>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</si>
  <si>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</si>
  <si>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</si>
  <si>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</si>
  <si>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</si>
  <si>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</si>
  <si>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</si>
  <si>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</si>
  <si>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</si>
  <si>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</si>
  <si>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</si>
  <si>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</si>
  <si>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</si>
  <si>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</si>
  <si>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</si>
  <si>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</si>
  <si>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</si>
  <si>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</si>
  <si>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</si>
  <si>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</si>
  <si>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</si>
  <si>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</si>
  <si>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</si>
  <si>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</si>
  <si>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</si>
  <si>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</si>
  <si>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</si>
  <si>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</si>
  <si>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</si>
  <si>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</si>
  <si>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</si>
  <si>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</si>
  <si>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</si>
  <si>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</si>
  <si>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</si>
  <si>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</si>
  <si>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</si>
  <si>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</si>
  <si>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</si>
  <si>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</si>
  <si>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</si>
  <si>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</si>
  <si>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</si>
  <si>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</si>
  <si>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</si>
  <si>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</si>
  <si>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</si>
  <si>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</si>
  <si>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</si>
  <si>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</si>
  <si>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</si>
  <si>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</si>
  <si>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</si>
  <si>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</si>
  <si>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</si>
  <si>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</si>
  <si>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</si>
  <si>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</si>
  <si>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</si>
  <si>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</si>
  <si>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</si>
  <si>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</si>
  <si>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</si>
  <si>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</si>
  <si>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</si>
  <si>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</si>
  <si>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</si>
  <si>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</si>
  <si>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</si>
  <si>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</si>
  <si>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</si>
  <si>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</si>
  <si>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</si>
  <si>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</si>
  <si>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</si>
  <si>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</si>
  <si>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</si>
  <si>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</si>
  <si>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</si>
  <si>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</si>
  <si>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</si>
  <si>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</si>
  <si>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</si>
  <si>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</si>
  <si>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</si>
  <si>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</si>
  <si>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</si>
  <si>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</si>
  <si>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</si>
  <si>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</si>
  <si>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</si>
  <si>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</si>
  <si>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</si>
  <si>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</si>
  <si>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</si>
  <si>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</si>
  <si>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</si>
  <si>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</si>
  <si>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</si>
  <si>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</si>
  <si>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</si>
  <si>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</si>
  <si>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</si>
  <si>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</si>
  <si>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</si>
  <si>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</si>
  <si>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</si>
  <si>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</si>
  <si>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</si>
  <si>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</si>
  <si>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</si>
  <si>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</si>
  <si>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</si>
  <si>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</si>
  <si>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</si>
  <si>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</si>
  <si>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</si>
  <si>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</si>
  <si>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</si>
  <si>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</si>
  <si>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</si>
  <si>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</si>
  <si>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</si>
  <si>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</si>
  <si>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</si>
  <si>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</si>
  <si>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</si>
  <si>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</si>
  <si>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</si>
  <si>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</si>
  <si>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</si>
  <si>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</si>
  <si>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</si>
  <si>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</si>
  <si>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</si>
  <si>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</si>
  <si>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</si>
  <si>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</si>
  <si>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</si>
  <si>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</si>
  <si>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</si>
  <si>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</si>
  <si>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</si>
  <si>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</si>
  <si>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</si>
  <si>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</si>
  <si>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</si>
  <si>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</si>
  <si>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</si>
  <si>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</si>
  <si>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</si>
  <si>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</si>
  <si>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</si>
  <si>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</si>
  <si>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</si>
  <si>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</si>
  <si>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</si>
  <si>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</si>
  <si>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</si>
  <si>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</si>
  <si>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</si>
  <si>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</si>
  <si>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</si>
  <si>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</si>
  <si>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</si>
  <si>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</si>
  <si>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</si>
  <si>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</si>
  <si>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</si>
  <si>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</si>
  <si>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</si>
  <si>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</si>
  <si>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</si>
  <si>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</si>
  <si>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</si>
  <si>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</si>
  <si>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</si>
  <si>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</si>
  <si>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</si>
  <si>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</si>
  <si>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</si>
  <si>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</si>
  <si>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</si>
  <si>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</si>
  <si>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</si>
  <si>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</si>
  <si>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</si>
  <si>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</si>
  <si>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</si>
  <si>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</si>
  <si>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</si>
  <si>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</si>
  <si>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</si>
  <si>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</si>
  <si>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</si>
  <si>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</si>
  <si>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</si>
  <si>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</si>
  <si>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</si>
  <si>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</si>
  <si>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</si>
  <si>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</si>
  <si>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</si>
  <si>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</si>
  <si>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</si>
  <si>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</si>
  <si>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</si>
  <si>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</si>
  <si>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</si>
  <si>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</si>
  <si>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</si>
  <si>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</si>
  <si>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</si>
  <si>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</si>
  <si>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</si>
  <si>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</si>
  <si>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</si>
  <si>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</si>
  <si>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</si>
  <si>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</si>
  <si>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</si>
  <si>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</si>
  <si>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</si>
  <si>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</si>
  <si>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</si>
  <si>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</si>
  <si>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</si>
  <si>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</si>
  <si>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</si>
  <si>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</si>
  <si>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</si>
  <si>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</si>
  <si>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</si>
  <si>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</si>
  <si>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</si>
  <si>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</si>
  <si>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</si>
  <si>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</si>
  <si>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</si>
  <si>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</si>
  <si>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</si>
  <si>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</si>
  <si>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</si>
  <si>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</si>
  <si>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</si>
  <si>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</si>
  <si>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</si>
  <si>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</si>
  <si>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</si>
  <si>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</si>
  <si>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</si>
  <si>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</si>
  <si>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</si>
  <si>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</si>
  <si>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</si>
  <si>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</si>
  <si>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</si>
  <si>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</si>
  <si>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</si>
  <si>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</si>
  <si>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</si>
  <si>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</si>
  <si>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</si>
  <si>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</si>
  <si>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</si>
  <si>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</si>
  <si>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</si>
  <si>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</si>
  <si>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</si>
  <si>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</si>
  <si>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</si>
  <si>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</si>
  <si>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</si>
  <si>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</si>
  <si>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</si>
  <si>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</si>
  <si>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</si>
  <si>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</si>
  <si>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</si>
  <si>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</si>
  <si>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</si>
  <si>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</si>
  <si>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</si>
  <si>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</si>
  <si>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</si>
  <si>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</si>
  <si>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</si>
  <si>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</si>
  <si>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</si>
  <si>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</si>
  <si>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</si>
  <si>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</si>
  <si>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</si>
  <si>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</si>
  <si>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</si>
  <si>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</si>
  <si>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</si>
  <si>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</si>
  <si>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</si>
  <si>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</si>
  <si>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</si>
  <si>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</si>
  <si>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</si>
  <si>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</si>
  <si>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</si>
  <si>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</si>
  <si>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</si>
  <si>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</si>
  <si>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</si>
  <si>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</si>
  <si>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</si>
  <si>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</si>
  <si>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</si>
  <si>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</si>
  <si>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</si>
  <si>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</si>
  <si>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</si>
  <si>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</si>
  <si>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</si>
  <si>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</si>
  <si>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</si>
  <si>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</si>
  <si>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</si>
  <si>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</si>
  <si>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</si>
  <si>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</si>
  <si>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</si>
  <si>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</si>
  <si>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</si>
  <si>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</si>
  <si>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</si>
  <si>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</si>
  <si>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</si>
  <si>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</si>
  <si>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</si>
  <si>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</si>
  <si>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</si>
  <si>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</si>
  <si>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</si>
  <si>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</si>
  <si>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</si>
  <si>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</si>
  <si>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</si>
  <si>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</si>
  <si>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</si>
  <si>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</si>
  <si>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</si>
  <si>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</si>
  <si>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</si>
  <si>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</si>
  <si>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</si>
  <si>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</si>
  <si>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</si>
  <si>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</si>
  <si>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</si>
  <si>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</si>
  <si>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</si>
  <si>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</si>
  <si>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</si>
  <si>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</si>
  <si>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</si>
  <si>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</si>
  <si>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</si>
  <si>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</si>
  <si>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</si>
  <si>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</si>
  <si>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</si>
  <si>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</si>
  <si>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</si>
  <si>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</si>
  <si>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</si>
  <si>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</si>
  <si>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</si>
  <si>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</si>
  <si>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</si>
  <si>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</si>
  <si>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</si>
  <si>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</si>
  <si>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</si>
  <si>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</si>
  <si>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</si>
  <si>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</si>
  <si>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</si>
  <si>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</si>
  <si>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</si>
  <si>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</si>
  <si>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</si>
  <si>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</si>
  <si>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</si>
  <si>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</si>
  <si>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</si>
  <si>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</si>
  <si>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</si>
  <si>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</si>
  <si>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</si>
  <si>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</si>
  <si>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</si>
  <si>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</si>
  <si>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</si>
  <si>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</si>
  <si>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</si>
  <si>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</si>
  <si>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</si>
  <si>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</si>
  <si>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</si>
  <si>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</si>
  <si>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</si>
  <si>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</si>
  <si>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</si>
  <si>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</si>
  <si>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</si>
  <si>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</si>
  <si>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</si>
  <si>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</si>
  <si>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</si>
  <si>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</si>
  <si>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</si>
  <si>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</si>
  <si>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</si>
  <si>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</si>
  <si>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</si>
  <si>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</si>
  <si>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</si>
  <si>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</si>
  <si>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</si>
  <si>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</si>
  <si>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</si>
  <si>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</si>
  <si>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</si>
  <si>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</si>
  <si>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</si>
  <si>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</si>
  <si>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</si>
  <si>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</si>
  <si>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</si>
  <si>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</si>
  <si>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</si>
  <si>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</si>
  <si>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</si>
  <si>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</si>
  <si>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</si>
  <si>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</si>
  <si>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</si>
  <si>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</si>
  <si>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</si>
  <si>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</si>
  <si>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</si>
  <si>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</si>
  <si>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</si>
  <si>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</si>
  <si>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</si>
  <si>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</si>
  <si>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</si>
  <si>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</si>
  <si>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</si>
  <si>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</si>
  <si>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</si>
  <si>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</si>
  <si>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</si>
  <si>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</si>
  <si>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</si>
  <si>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</si>
  <si>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</si>
  <si>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</si>
  <si>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</si>
  <si>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</si>
  <si>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</si>
  <si>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</si>
  <si>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</si>
  <si>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</si>
  <si>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</si>
  <si>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</si>
  <si>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</si>
  <si>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</si>
  <si>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</si>
  <si>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</si>
  <si>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</si>
  <si>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</si>
  <si>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</si>
  <si>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</si>
  <si>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</si>
  <si>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</si>
  <si>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</si>
  <si>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</si>
  <si>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</si>
  <si>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</si>
  <si>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</si>
  <si>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</si>
  <si>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</si>
  <si>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</si>
  <si>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</si>
  <si>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</si>
  <si>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</si>
  <si>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</si>
  <si>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</si>
  <si>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</si>
  <si>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</si>
  <si>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</si>
  <si>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</si>
  <si>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</si>
  <si>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</si>
  <si>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</si>
  <si>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</si>
  <si>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</si>
  <si>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</si>
  <si>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</si>
  <si>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</si>
  <si>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</si>
  <si>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</si>
  <si>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</si>
  <si>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</si>
  <si>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</si>
  <si>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</si>
  <si>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</si>
  <si>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</si>
  <si>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</si>
  <si>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</si>
  <si>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</si>
  <si>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</si>
  <si>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</si>
  <si>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</si>
  <si>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</si>
  <si>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</si>
  <si>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</si>
  <si>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</si>
  <si>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</si>
  <si>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</si>
  <si>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</si>
  <si>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</si>
  <si>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</si>
  <si>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</si>
  <si>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</si>
  <si>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</si>
  <si>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</si>
  <si>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</si>
  <si>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</si>
  <si>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</si>
  <si>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</si>
  <si>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</si>
  <si>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</si>
  <si>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</si>
  <si>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</si>
  <si>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</si>
  <si>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</si>
  <si>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</si>
  <si>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</si>
  <si>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</si>
  <si>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</si>
  <si>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</si>
  <si>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</si>
  <si>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</si>
  <si>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</si>
  <si>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</si>
  <si>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</si>
  <si>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</si>
  <si>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</si>
  <si>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</si>
  <si>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</si>
  <si>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</si>
  <si>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</si>
  <si>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</si>
  <si>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</si>
  <si>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</si>
  <si>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</si>
  <si>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</si>
  <si>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</si>
  <si>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</si>
  <si>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</si>
  <si>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</si>
  <si>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</si>
  <si>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</si>
  <si>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</si>
  <si>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</si>
  <si>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</si>
  <si>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</si>
  <si>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</si>
  <si>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</si>
  <si>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</si>
  <si>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</si>
  <si>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</si>
  <si>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</si>
  <si>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</si>
  <si>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</si>
  <si>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</si>
  <si>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</si>
  <si>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</si>
  <si>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</si>
  <si>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</si>
  <si>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</si>
  <si>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</si>
  <si>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</si>
  <si>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</si>
  <si>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</si>
  <si>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</si>
  <si>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</si>
  <si>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</si>
  <si>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</si>
  <si>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</si>
  <si>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</si>
  <si>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</si>
  <si>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</si>
  <si>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</si>
  <si>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</si>
  <si>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</si>
  <si>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</si>
  <si>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</si>
  <si>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</si>
  <si>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</si>
  <si>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</si>
  <si>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</si>
  <si>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</si>
  <si>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</si>
  <si>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</si>
  <si>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</si>
  <si>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</si>
  <si>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</si>
  <si>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</si>
  <si>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</si>
  <si>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</si>
  <si>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</si>
  <si>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</si>
  <si>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</si>
  <si>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</si>
  <si>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</si>
  <si>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</si>
  <si>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</si>
  <si>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</si>
  <si>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</si>
  <si>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</si>
  <si>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</si>
  <si>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</si>
  <si>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</si>
  <si>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</si>
  <si>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</si>
  <si>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</si>
  <si>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</si>
  <si>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</si>
  <si>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</si>
  <si>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</si>
  <si>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</si>
  <si>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</si>
  <si>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</si>
  <si>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</si>
  <si>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</si>
  <si>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</si>
  <si>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</si>
  <si>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</si>
  <si>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</si>
  <si>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</si>
  <si>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</si>
  <si>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</si>
  <si>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</si>
  <si>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</si>
  <si>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</si>
  <si>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</si>
  <si>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</si>
  <si>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</si>
  <si>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</si>
  <si>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</si>
  <si>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</si>
  <si>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</si>
  <si>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</si>
  <si>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</si>
  <si>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</si>
  <si>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</si>
  <si>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</si>
  <si>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</si>
  <si>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</si>
  <si>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</si>
  <si>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</si>
  <si>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</si>
  <si>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</si>
  <si>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</si>
  <si>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</si>
  <si>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</si>
  <si>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</si>
  <si>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</si>
  <si>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</si>
  <si>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</si>
  <si>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</si>
  <si>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</si>
  <si>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</si>
  <si>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</si>
  <si>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</si>
  <si>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</si>
  <si>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</si>
  <si>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</si>
  <si>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</si>
  <si>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</si>
  <si>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</si>
  <si>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</si>
  <si>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</si>
  <si>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</si>
  <si>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</si>
  <si>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</si>
  <si>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</si>
  <si>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</si>
  <si>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</si>
  <si>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</si>
  <si>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</si>
  <si>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</si>
  <si>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</si>
  <si>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</si>
  <si>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</si>
  <si>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</si>
  <si>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</si>
  <si>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</si>
  <si>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</si>
  <si>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</si>
  <si>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</si>
  <si>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</si>
  <si>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</si>
  <si>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</si>
  <si>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</si>
  <si>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</si>
  <si>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</si>
  <si>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</si>
  <si>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</si>
  <si>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</si>
  <si>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</si>
  <si>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</si>
  <si>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</si>
  <si>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</si>
  <si>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</si>
  <si>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</si>
  <si>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</si>
  <si>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</si>
  <si>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</si>
  <si>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</si>
  <si>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</si>
  <si>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</si>
  <si>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</si>
  <si>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</si>
  <si>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</si>
  <si>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</si>
  <si>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</si>
  <si>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</si>
  <si>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</si>
  <si>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</si>
  <si>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</si>
  <si>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</si>
  <si>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</si>
  <si>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</si>
  <si>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</si>
  <si>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</si>
  <si>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</si>
  <si>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</si>
  <si>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</si>
  <si>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</si>
  <si>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</si>
  <si>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</si>
  <si>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</si>
  <si>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</si>
  <si>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</si>
  <si>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</si>
  <si>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</si>
  <si>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</si>
  <si>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</si>
  <si>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</si>
  <si>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</si>
  <si>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</si>
  <si>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</si>
  <si>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</si>
  <si>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</si>
  <si>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</si>
  <si>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</si>
  <si>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</si>
  <si>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</si>
  <si>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</si>
  <si>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</si>
  <si>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</si>
  <si>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</si>
  <si>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</si>
  <si>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</si>
  <si>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</si>
  <si>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</si>
  <si>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</si>
  <si>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</si>
  <si>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</si>
  <si>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</si>
  <si>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</si>
  <si>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</si>
  <si>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</si>
  <si>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</si>
  <si>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</si>
  <si>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</si>
  <si>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</si>
  <si>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</si>
  <si>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</si>
  <si>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</si>
  <si>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</si>
  <si>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</si>
  <si>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</si>
  <si>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</si>
  <si>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</si>
  <si>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</si>
  <si>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</si>
  <si>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</si>
  <si>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</si>
  <si>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</si>
  <si>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</si>
  <si>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</si>
  <si>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</si>
  <si>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</si>
  <si>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</si>
  <si>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</si>
  <si>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</si>
  <si>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</si>
  <si>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</si>
  <si>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</si>
  <si>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</si>
  <si>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</si>
  <si>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</si>
  <si>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</si>
  <si>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</si>
  <si>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</si>
  <si>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</si>
  <si>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</si>
  <si>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</si>
  <si>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</si>
  <si>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</si>
  <si>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</si>
  <si>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</si>
  <si>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</si>
  <si>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</si>
  <si>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</si>
  <si>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</si>
  <si>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</si>
  <si>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</si>
  <si>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</si>
  <si>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</si>
  <si>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</si>
  <si>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</si>
  <si>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</si>
  <si>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</si>
  <si>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</si>
  <si>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</si>
  <si>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</si>
  <si>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</si>
  <si>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</si>
  <si>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</si>
  <si>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</si>
  <si>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</si>
  <si>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</si>
  <si>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</si>
  <si>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</si>
  <si>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</si>
  <si>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</si>
  <si>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</si>
  <si>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</si>
  <si>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</si>
  <si>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</si>
  <si>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</si>
  <si>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</si>
  <si>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</si>
  <si>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</si>
  <si>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</si>
  <si>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</si>
  <si>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</si>
  <si>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</si>
  <si>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</si>
  <si>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</si>
  <si>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</si>
  <si>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</si>
  <si>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</si>
  <si>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</si>
  <si>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</si>
  <si>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</si>
  <si>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</si>
  <si>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</si>
  <si>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</si>
  <si>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</si>
  <si>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</si>
  <si>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</si>
  <si>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</si>
  <si>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</si>
  <si>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</si>
  <si>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</si>
  <si>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</si>
  <si>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</si>
  <si>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</si>
  <si>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</si>
  <si>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</si>
  <si>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</si>
  <si>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</si>
  <si>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</si>
  <si>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</si>
  <si>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</si>
  <si>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</si>
  <si>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</si>
  <si>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</si>
  <si>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</si>
  <si>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</si>
  <si>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</si>
  <si>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</si>
  <si>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</si>
  <si>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</si>
  <si>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</si>
  <si>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</si>
  <si>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</si>
  <si>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</si>
  <si>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</si>
  <si>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</si>
  <si>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</si>
  <si>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</si>
  <si>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</si>
  <si>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</si>
  <si>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</si>
  <si>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</si>
  <si>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</si>
  <si>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</si>
  <si>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</si>
  <si>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</si>
  <si>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</si>
  <si>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</si>
  <si>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</si>
  <si>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</si>
  <si>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</si>
  <si>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</si>
  <si>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</si>
  <si>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</si>
  <si>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</si>
  <si>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</si>
  <si>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</si>
  <si>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</si>
  <si>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</si>
  <si>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</si>
  <si>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</si>
  <si>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</si>
  <si>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</si>
  <si>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</si>
  <si>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</si>
  <si>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</si>
  <si>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</si>
  <si>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</si>
  <si>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</si>
  <si>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</si>
  <si>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</si>
  <si>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</si>
  <si>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</si>
  <si>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</si>
  <si>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</si>
  <si>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</si>
  <si>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</si>
  <si>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</si>
  <si>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</si>
  <si>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</si>
  <si>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</si>
  <si>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</si>
  <si>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</si>
  <si>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</si>
  <si>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</si>
  <si>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</si>
  <si>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</si>
  <si>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</si>
  <si>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</si>
  <si>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</si>
  <si>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</si>
  <si>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</si>
  <si>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</si>
  <si>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</si>
  <si>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</si>
  <si>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</si>
  <si>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</si>
  <si>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</si>
  <si>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</si>
  <si>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</si>
  <si>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</si>
  <si>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</si>
  <si>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</si>
  <si>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</si>
  <si>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</si>
  <si>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</si>
  <si>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</si>
  <si>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</si>
  <si>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</si>
  <si>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</si>
  <si>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</si>
  <si>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</si>
  <si>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</si>
  <si>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</si>
  <si>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</si>
  <si>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</si>
  <si>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</si>
  <si>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</si>
  <si>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</si>
  <si>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</si>
  <si>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</si>
  <si>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</si>
  <si>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</si>
  <si>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</si>
  <si>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</si>
  <si>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</si>
  <si>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</si>
  <si>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</si>
  <si>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</si>
  <si>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</si>
  <si>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</si>
  <si>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</si>
  <si>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</si>
  <si>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</si>
  <si>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</si>
  <si>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</si>
  <si>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</si>
  <si>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</si>
  <si>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</si>
  <si>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</si>
  <si>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</si>
  <si>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</si>
  <si>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</si>
  <si>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</si>
  <si>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</si>
  <si>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</si>
  <si>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</si>
  <si>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</si>
  <si>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</si>
  <si>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</si>
  <si>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</si>
  <si>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</si>
  <si>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</si>
  <si>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</si>
  <si>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</si>
  <si>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</si>
  <si>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</si>
  <si>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</si>
  <si>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</si>
  <si>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</si>
  <si>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</si>
  <si>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</si>
  <si>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</si>
  <si>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</si>
  <si>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</si>
  <si>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</si>
  <si>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</si>
  <si>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</si>
  <si>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</si>
  <si>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</si>
  <si>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</si>
  <si>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</si>
  <si>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</si>
  <si>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</si>
  <si>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</si>
  <si>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</si>
  <si>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</si>
  <si>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</si>
  <si>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</si>
  <si>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</si>
  <si>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</si>
  <si>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</si>
  <si>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</si>
  <si>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</si>
  <si>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</si>
  <si>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</si>
  <si>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</si>
  <si>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</si>
  <si>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</si>
  <si>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</si>
  <si>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</si>
  <si>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</si>
  <si>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</si>
  <si>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</si>
  <si>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</si>
  <si>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</si>
  <si>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</si>
  <si>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</si>
  <si>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</si>
  <si>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</si>
  <si>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</si>
  <si>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</si>
  <si>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</si>
  <si>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</si>
  <si>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</si>
  <si>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</si>
  <si>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</si>
  <si>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</si>
  <si>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</si>
  <si>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</si>
  <si>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</si>
  <si>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</si>
  <si>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</si>
  <si>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</si>
  <si>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</si>
  <si>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</si>
  <si>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</si>
  <si>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</si>
  <si>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</si>
  <si>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</si>
  <si>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</si>
  <si>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</si>
  <si>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</si>
  <si>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</si>
  <si>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</si>
  <si>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</si>
  <si>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</si>
  <si>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</si>
  <si>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</si>
  <si>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</si>
  <si>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</si>
  <si>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</si>
  <si>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</si>
  <si>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</si>
  <si>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</si>
  <si>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</si>
  <si>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</si>
  <si>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</si>
  <si>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</si>
  <si>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</si>
  <si>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</si>
  <si>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</si>
  <si>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</si>
  <si>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</si>
  <si>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</si>
  <si>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</si>
  <si>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</si>
  <si>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</si>
  <si>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</si>
  <si>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</si>
  <si>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</si>
  <si>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</si>
  <si>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</si>
  <si>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</si>
  <si>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</si>
  <si>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</si>
  <si>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</si>
  <si>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</si>
  <si>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</si>
  <si>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</si>
  <si>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</si>
  <si>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</si>
  <si>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</si>
  <si>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</si>
  <si>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</si>
  <si>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</si>
  <si>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</si>
  <si>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</si>
  <si>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</si>
  <si>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</si>
  <si>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</si>
  <si>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</si>
  <si>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</si>
  <si>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</si>
  <si>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</si>
  <si>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</si>
  <si>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</si>
  <si>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</si>
  <si>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</si>
  <si>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</si>
  <si>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</si>
  <si>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</si>
  <si>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</si>
  <si>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</si>
  <si>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</si>
  <si>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</si>
  <si>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</si>
  <si>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</si>
  <si>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</si>
  <si>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</si>
  <si>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</si>
  <si>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</si>
  <si>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</si>
  <si>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</si>
  <si>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</si>
  <si>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</si>
  <si>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</si>
  <si>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</si>
  <si>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</si>
  <si>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</si>
  <si>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</si>
  <si>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</si>
  <si>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</si>
  <si>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</si>
  <si>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</si>
  <si>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</si>
  <si>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</si>
  <si>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</si>
  <si>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</si>
  <si>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</si>
  <si>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</si>
  <si>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</si>
  <si>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</si>
  <si>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</si>
  <si>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</si>
  <si>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</si>
  <si>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</si>
  <si>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</si>
  <si>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</si>
  <si>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</si>
  <si>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</si>
  <si>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</si>
  <si>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</si>
  <si>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</si>
  <si>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</si>
  <si>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</si>
  <si>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</si>
  <si>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</si>
  <si>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</si>
  <si>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</si>
  <si>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</si>
  <si>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</si>
  <si>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</si>
  <si>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</si>
  <si>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</si>
  <si>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</si>
  <si>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</si>
  <si>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</si>
  <si>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</si>
  <si>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</si>
  <si>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</si>
  <si>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</si>
  <si>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</si>
  <si>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</si>
  <si>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</si>
  <si>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</si>
  <si>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</si>
  <si>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</si>
  <si>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</si>
  <si>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</si>
  <si>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</si>
  <si>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</si>
  <si>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</si>
  <si>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</si>
  <si>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</si>
  <si>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</si>
  <si>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</si>
  <si>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</si>
  <si>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</si>
  <si>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</si>
  <si>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</si>
  <si>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</si>
  <si>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</si>
  <si>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</si>
  <si>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</si>
  <si>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</si>
  <si>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</si>
  <si>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</si>
  <si>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</si>
  <si>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</si>
  <si>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</si>
  <si>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</si>
  <si>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</si>
  <si>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</si>
  <si>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</si>
  <si>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</si>
  <si>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</si>
  <si>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</si>
  <si>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</si>
  <si>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</si>
  <si>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</si>
  <si>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</si>
  <si>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</si>
  <si>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</si>
  <si>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</si>
  <si>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</si>
  <si>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</si>
  <si>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</si>
  <si>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</si>
  <si>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</si>
  <si>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</si>
  <si>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</si>
  <si>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</si>
  <si>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</si>
  <si>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</si>
  <si>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</si>
  <si>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</si>
  <si>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</si>
  <si>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</si>
  <si>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</si>
  <si>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</si>
  <si>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</si>
  <si>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</si>
  <si>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</si>
  <si>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</si>
  <si>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</si>
  <si>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</si>
  <si>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</si>
  <si>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</si>
  <si>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</si>
  <si>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</si>
  <si>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</si>
  <si>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</si>
  <si>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</si>
  <si>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</si>
  <si>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</si>
  <si>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</si>
  <si>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</si>
  <si>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</si>
  <si>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</si>
  <si>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</si>
  <si>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</si>
  <si>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</si>
  <si>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</si>
  <si>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</si>
  <si>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</si>
  <si>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</si>
  <si>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</si>
  <si>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</si>
  <si>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</si>
  <si>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</si>
  <si>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</si>
  <si>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</si>
  <si>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</si>
  <si>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</si>
  <si>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</si>
  <si>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</si>
  <si>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</si>
  <si>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</si>
  <si>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</si>
  <si>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</si>
  <si>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</si>
  <si>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</si>
  <si>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</si>
  <si>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</si>
  <si>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</si>
  <si>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</si>
  <si>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</si>
  <si>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</si>
  <si>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</si>
  <si>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</si>
  <si>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</si>
  <si>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</si>
  <si>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</si>
  <si>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</si>
  <si>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</si>
  <si>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</si>
  <si>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</si>
  <si>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</si>
  <si>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</si>
  <si>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</si>
  <si>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</si>
  <si>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</si>
  <si>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</si>
  <si>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</si>
  <si>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</si>
  <si>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</si>
  <si>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</si>
  <si>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</si>
  <si>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</si>
  <si>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</si>
  <si>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</si>
  <si>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</si>
  <si>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</si>
  <si>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</si>
  <si>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</si>
  <si>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</si>
  <si>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</si>
  <si>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</si>
  <si>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</si>
  <si>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</si>
  <si>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</si>
  <si>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</si>
  <si>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</si>
  <si>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</si>
  <si>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</si>
  <si>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</si>
  <si>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</si>
  <si>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</si>
  <si>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</si>
  <si>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</si>
  <si>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</si>
  <si>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</si>
  <si>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</si>
  <si>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</si>
  <si>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</si>
  <si>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</si>
  <si>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</si>
  <si>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</si>
  <si>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</si>
  <si>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</si>
  <si>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</si>
  <si>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</si>
  <si>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</si>
  <si>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</si>
  <si>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</si>
  <si>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</si>
  <si>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</si>
  <si>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</si>
  <si>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</si>
  <si>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</si>
  <si>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</si>
  <si>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</si>
  <si>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</si>
  <si>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</si>
  <si>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</si>
  <si>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</si>
  <si>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</si>
  <si>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</si>
  <si>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</si>
  <si>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</si>
  <si>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</si>
  <si>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</si>
  <si>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</si>
  <si>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</si>
  <si>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</si>
  <si>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</si>
  <si>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</si>
  <si>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</si>
  <si>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</si>
  <si>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</si>
  <si>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</si>
  <si>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</si>
  <si>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</si>
  <si>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</si>
  <si>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</si>
  <si>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</si>
  <si>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</si>
  <si>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</si>
  <si>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</si>
  <si>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</si>
  <si>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</si>
  <si>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</si>
  <si>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</si>
  <si>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</si>
  <si>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</si>
  <si>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</si>
  <si>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</si>
  <si>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</si>
  <si>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</si>
  <si>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</si>
  <si>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</si>
  <si>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</si>
  <si>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</si>
  <si>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</si>
  <si>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</si>
  <si>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</si>
  <si>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</si>
  <si>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</si>
  <si>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</si>
  <si>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</si>
  <si>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</si>
  <si>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</si>
  <si>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</si>
  <si>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</si>
  <si>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</si>
  <si>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</si>
  <si>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</si>
  <si>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</si>
  <si>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</si>
  <si>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</si>
  <si>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</si>
  <si>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</si>
  <si>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</si>
  <si>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</si>
  <si>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</si>
  <si>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</si>
  <si>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</si>
  <si>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</si>
  <si>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</si>
  <si>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</si>
  <si>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</si>
  <si>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</si>
  <si>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</si>
  <si>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</si>
  <si>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</si>
  <si>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</si>
  <si>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</si>
  <si>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</si>
  <si>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</si>
  <si>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</si>
  <si>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</si>
  <si>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</si>
  <si>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</si>
  <si>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</si>
  <si>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</si>
  <si>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</si>
  <si>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</si>
  <si>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</si>
  <si>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</si>
  <si>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</si>
  <si>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</si>
  <si>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</si>
  <si>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</si>
  <si>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</si>
  <si>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</si>
  <si>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</si>
  <si>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</si>
  <si>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</si>
  <si>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</si>
  <si>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</si>
  <si>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</si>
  <si>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</si>
  <si>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</si>
  <si>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</si>
  <si>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</si>
  <si>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</si>
  <si>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</si>
  <si>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</si>
  <si>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</si>
  <si>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</si>
  <si>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</si>
  <si>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</si>
  <si>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</si>
  <si>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</si>
  <si>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</si>
  <si>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</si>
  <si>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</si>
  <si>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</si>
  <si>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</si>
  <si>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</si>
  <si>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</si>
  <si>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</si>
  <si>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</si>
  <si>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</si>
  <si>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</si>
  <si>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</si>
  <si>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</si>
  <si>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</si>
  <si>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</si>
  <si>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</si>
  <si>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</si>
  <si>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</si>
  <si>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</si>
  <si>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</si>
  <si>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</si>
  <si>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</si>
  <si>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</si>
  <si>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</si>
  <si>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</si>
  <si>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</si>
  <si>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</si>
  <si>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</si>
  <si>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</si>
  <si>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</si>
  <si>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</si>
  <si>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</si>
  <si>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</si>
  <si>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</si>
  <si>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</si>
  <si>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</si>
  <si>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</si>
  <si>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</si>
  <si>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</si>
  <si>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</si>
  <si>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</si>
  <si>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</si>
  <si>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</si>
  <si>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</si>
  <si>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</si>
  <si>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</si>
  <si>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</si>
  <si>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</si>
  <si>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</si>
  <si>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</si>
  <si>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</si>
  <si>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</si>
  <si>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</si>
  <si>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</si>
  <si>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</si>
  <si>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</si>
  <si>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</si>
  <si>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</si>
  <si>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</si>
  <si>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</si>
  <si>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</si>
  <si>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</si>
  <si>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</si>
  <si>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</si>
  <si>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</si>
  <si>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</si>
  <si>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</si>
  <si>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</si>
  <si>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</si>
  <si>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</si>
  <si>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</si>
  <si>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</si>
  <si>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</si>
  <si>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</si>
  <si>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</si>
  <si>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</si>
  <si>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</si>
  <si>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</si>
  <si>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</si>
  <si>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</si>
  <si>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</si>
  <si>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</si>
  <si>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</si>
  <si>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</si>
  <si>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</si>
  <si>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</si>
  <si>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</si>
  <si>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</si>
  <si>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</si>
  <si>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</si>
  <si>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</si>
  <si>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</si>
  <si>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</si>
  <si>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</si>
  <si>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</si>
  <si>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</si>
  <si>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</si>
  <si>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</si>
  <si>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</si>
  <si>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</si>
  <si>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</si>
  <si>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</si>
  <si>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</si>
  <si>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</si>
  <si>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</si>
  <si>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</si>
  <si>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</si>
  <si>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</si>
  <si>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</si>
  <si>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</si>
  <si>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</si>
  <si>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</si>
  <si>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</si>
  <si>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</si>
  <si>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</si>
  <si>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</si>
  <si>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</si>
  <si>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</si>
  <si>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</si>
  <si>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</si>
  <si>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</si>
  <si>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</si>
  <si>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</si>
  <si>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</si>
  <si>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</si>
  <si>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</si>
  <si>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</si>
  <si>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</si>
  <si>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</si>
  <si>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</si>
  <si>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</si>
  <si>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</si>
  <si>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</si>
  <si>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</si>
  <si>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</si>
  <si>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</si>
  <si>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</si>
  <si>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</si>
  <si>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</si>
  <si>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</si>
  <si>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</si>
  <si>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</si>
  <si>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</si>
  <si>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</si>
  <si>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</si>
  <si>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</si>
  <si>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</si>
  <si>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</si>
  <si>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</si>
  <si>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</si>
  <si>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</si>
  <si>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</si>
  <si>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</si>
  <si>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</si>
  <si>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</si>
  <si>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</si>
  <si>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</si>
  <si>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</si>
  <si>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</si>
  <si>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</si>
  <si>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</si>
  <si>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</si>
  <si>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</si>
  <si>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</si>
  <si>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</si>
  <si>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</si>
  <si>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</si>
  <si>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</si>
  <si>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</si>
  <si>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</si>
  <si>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</si>
  <si>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</si>
  <si>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</si>
  <si>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</si>
  <si>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</si>
  <si>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</si>
  <si>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</si>
  <si>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</si>
  <si>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</si>
  <si>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</si>
  <si>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</si>
  <si>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</si>
  <si>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</si>
  <si>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</si>
  <si>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</si>
  <si>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</si>
  <si>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</si>
  <si>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</si>
  <si>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</si>
  <si>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</si>
  <si>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</si>
  <si>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</si>
  <si>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</si>
  <si>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</si>
  <si>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</si>
  <si>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</si>
  <si>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</si>
  <si>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</si>
  <si>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</si>
  <si>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</si>
  <si>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</si>
  <si>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</si>
  <si>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</si>
  <si>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</si>
  <si>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</si>
  <si>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</si>
  <si>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</si>
  <si>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</si>
  <si>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</si>
  <si>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</si>
  <si>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</si>
  <si>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</si>
  <si>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</si>
  <si>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</si>
  <si>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</si>
  <si>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</si>
  <si>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</si>
  <si>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</si>
  <si>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</si>
  <si>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</si>
  <si>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</si>
  <si>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</si>
  <si>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</si>
  <si>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</si>
  <si>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</si>
  <si>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</si>
  <si>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</si>
  <si>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</si>
  <si>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</si>
  <si>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</si>
  <si>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</si>
  <si>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</si>
  <si>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</si>
  <si>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</si>
  <si>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</si>
  <si>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</si>
  <si>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</si>
  <si>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</si>
  <si>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</si>
  <si>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</si>
  <si>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</si>
  <si>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</si>
  <si>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</si>
  <si>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</si>
  <si>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</si>
  <si>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</si>
  <si>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</si>
  <si>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</si>
  <si>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</si>
  <si>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</si>
  <si>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</si>
  <si>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</si>
  <si>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</si>
  <si>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</si>
  <si>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</si>
  <si>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</si>
  <si>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</si>
  <si>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</si>
  <si>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</si>
  <si>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</si>
  <si>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</si>
  <si>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</si>
  <si>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</si>
  <si>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</si>
  <si>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</si>
  <si>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</si>
  <si>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</si>
  <si>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</si>
  <si>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</si>
  <si>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</si>
  <si>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</si>
  <si>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</si>
  <si>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</si>
  <si>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</si>
  <si>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</si>
  <si>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</si>
  <si>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</si>
  <si>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</si>
  <si>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</si>
  <si>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</si>
  <si>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</si>
  <si>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</si>
  <si>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</si>
  <si>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</si>
  <si>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</si>
  <si>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</si>
  <si>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</si>
  <si>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</si>
  <si>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</si>
  <si>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</si>
  <si>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</si>
  <si>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</si>
  <si>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</si>
  <si>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</si>
  <si>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</si>
  <si>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</si>
  <si>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</si>
  <si>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</si>
  <si>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</si>
  <si>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</si>
  <si>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</si>
  <si>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</si>
  <si>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</si>
  <si>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</si>
  <si>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</si>
  <si>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</si>
  <si>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</si>
  <si>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</si>
  <si>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</si>
  <si>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</si>
  <si>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</si>
  <si>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</si>
  <si>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</si>
  <si>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</si>
  <si>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</si>
  <si>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</si>
  <si>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</si>
  <si>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</si>
  <si>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</si>
  <si>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</si>
  <si>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</si>
  <si>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</si>
  <si>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</si>
  <si>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</si>
  <si>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</si>
  <si>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</si>
  <si>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</si>
  <si>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</si>
  <si>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</si>
  <si>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</si>
  <si>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</si>
  <si>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</si>
  <si>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</si>
  <si>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</si>
  <si>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</si>
  <si>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</si>
  <si>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</si>
  <si>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</si>
  <si>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</si>
  <si>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</si>
  <si>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</si>
  <si>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</si>
  <si>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</si>
  <si>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</si>
  <si>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</si>
  <si>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</si>
  <si>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</si>
  <si>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</si>
  <si>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</si>
  <si>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</si>
  <si>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</si>
  <si>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</si>
  <si>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</si>
  <si>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</si>
  <si>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</si>
  <si>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</si>
  <si>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</si>
  <si>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</si>
  <si>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</si>
  <si>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</si>
  <si>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</si>
  <si>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</si>
  <si>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</si>
  <si>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</si>
  <si>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</si>
  <si>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</si>
  <si>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</si>
  <si>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</si>
  <si>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</si>
  <si>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</si>
  <si>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</si>
  <si>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</si>
  <si>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</si>
  <si>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</si>
  <si>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</si>
  <si>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</si>
  <si>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</si>
  <si>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</si>
  <si>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</si>
  <si>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</si>
  <si>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</si>
  <si>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</si>
  <si>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</si>
  <si>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</si>
  <si>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</si>
  <si>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</si>
  <si>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</si>
  <si>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</si>
  <si>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</si>
  <si>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</si>
  <si>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</si>
  <si>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</si>
  <si>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</si>
  <si>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</si>
  <si>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</si>
  <si>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</si>
  <si>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</si>
  <si>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</si>
  <si>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</si>
  <si>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</si>
  <si>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</si>
  <si>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</si>
  <si>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</si>
  <si>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</si>
  <si>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</si>
  <si>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</si>
  <si>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</si>
  <si>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</si>
  <si>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</si>
  <si>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</si>
  <si>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</si>
  <si>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</si>
  <si>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</si>
  <si>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</si>
  <si>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</si>
  <si>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</si>
  <si>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</si>
  <si>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</si>
  <si>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</si>
  <si>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</si>
  <si>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</si>
  <si>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</si>
  <si>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</si>
  <si>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</si>
  <si>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</si>
  <si>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</si>
  <si>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</si>
  <si>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</si>
  <si>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</si>
  <si>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</si>
  <si>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</si>
  <si>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</si>
  <si>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</si>
  <si>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</si>
  <si>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</si>
  <si>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</si>
  <si>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</si>
  <si>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</si>
  <si>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</si>
  <si>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</si>
  <si>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</si>
  <si>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</si>
  <si>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</si>
  <si>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</si>
  <si>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</si>
  <si>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</si>
  <si>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</si>
  <si>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</si>
  <si>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</si>
  <si>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</si>
  <si>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</si>
  <si>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</si>
  <si>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</si>
  <si>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</si>
  <si>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</si>
  <si>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</si>
  <si>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</si>
  <si>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</si>
  <si>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</si>
  <si>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</si>
  <si>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</si>
  <si>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</si>
  <si>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</si>
  <si>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</si>
  <si>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</si>
  <si>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</si>
  <si>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</si>
  <si>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</si>
  <si>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</si>
  <si>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</si>
  <si>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</si>
  <si>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</si>
  <si>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</si>
  <si>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</si>
  <si>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</si>
  <si>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</si>
  <si>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</si>
  <si>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</si>
  <si>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</si>
  <si>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</si>
  <si>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</si>
  <si>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</si>
  <si>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</si>
  <si>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</si>
  <si>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</si>
  <si>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</si>
  <si>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</si>
  <si>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</si>
  <si>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</si>
  <si>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</si>
  <si>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</si>
  <si>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</si>
  <si>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</si>
  <si>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</si>
  <si>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</si>
  <si>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</si>
  <si>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</si>
  <si>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</si>
  <si>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</si>
  <si>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</si>
  <si>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</si>
  <si>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</si>
  <si>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</si>
  <si>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</si>
  <si>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</si>
  <si>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</si>
  <si>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</si>
  <si>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</si>
  <si>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</si>
  <si>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</si>
  <si>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</si>
  <si>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</si>
  <si>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</si>
  <si>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</si>
  <si>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</si>
  <si>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</si>
  <si>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</si>
  <si>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</si>
  <si>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</si>
  <si>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</si>
  <si>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</si>
  <si>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</si>
  <si>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</si>
  <si>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</si>
  <si>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</si>
  <si>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</si>
  <si>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</si>
  <si>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</si>
  <si>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</si>
  <si>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</si>
  <si>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</si>
  <si>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</si>
  <si>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</si>
  <si>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</si>
  <si>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</si>
  <si>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</si>
  <si>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</si>
  <si>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</si>
  <si>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</si>
  <si>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</si>
  <si>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</si>
  <si>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</si>
  <si>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</si>
  <si>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</si>
  <si>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</si>
  <si>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</si>
  <si>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</si>
  <si>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</si>
  <si>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</si>
  <si>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</si>
  <si>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</si>
  <si>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</si>
  <si>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</si>
  <si>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</si>
  <si>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</si>
  <si>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</si>
  <si>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</si>
  <si>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</si>
  <si>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</si>
  <si>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</si>
  <si>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</si>
  <si>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</si>
  <si>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</si>
  <si>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</si>
  <si>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</si>
  <si>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</si>
  <si>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</si>
  <si>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</si>
  <si>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</si>
  <si>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</si>
  <si>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</si>
  <si>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</si>
  <si>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</si>
  <si>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</si>
  <si>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</si>
  <si>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</si>
  <si>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</si>
  <si>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</si>
  <si>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</si>
  <si>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</si>
  <si>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</si>
  <si>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</si>
  <si>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</si>
  <si>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</si>
  <si>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</si>
  <si>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</si>
  <si>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</si>
  <si>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</si>
  <si>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</si>
  <si>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</si>
  <si>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</si>
  <si>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</si>
  <si>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</si>
  <si>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</si>
  <si>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</si>
  <si>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</si>
  <si>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</si>
  <si>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</si>
  <si>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</si>
  <si>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</si>
  <si>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</si>
  <si>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</si>
  <si>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</si>
  <si>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</si>
  <si>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</si>
  <si>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</si>
  <si>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</si>
  <si>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</si>
  <si>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</si>
  <si>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</si>
  <si>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</si>
  <si>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</si>
  <si>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</si>
  <si>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</si>
  <si>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</si>
  <si>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</si>
  <si>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</si>
  <si>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</si>
  <si>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</si>
  <si>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</si>
  <si>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</si>
  <si>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</si>
  <si>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</si>
  <si>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</si>
  <si>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</si>
  <si>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</si>
  <si>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</si>
  <si>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</si>
  <si>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</si>
  <si>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</si>
  <si>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</si>
  <si>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</si>
  <si>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</si>
  <si>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</si>
  <si>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</si>
  <si>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</si>
  <si>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</si>
  <si>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</si>
  <si>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</si>
  <si>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</si>
  <si>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</si>
  <si>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</si>
  <si>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</si>
  <si>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</si>
  <si>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</si>
  <si>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</si>
  <si>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</si>
  <si>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</si>
  <si>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</si>
  <si>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</si>
  <si>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</si>
  <si>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</si>
  <si>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</si>
  <si>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</si>
  <si>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</si>
  <si>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</si>
  <si>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</si>
  <si>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</si>
  <si>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</si>
  <si>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</si>
  <si>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</si>
  <si>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</si>
  <si>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</si>
  <si>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</si>
  <si>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</si>
  <si>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</si>
  <si>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</si>
  <si>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</si>
  <si>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</si>
  <si>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</si>
  <si>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</si>
  <si>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</si>
  <si>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</si>
  <si>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</si>
  <si>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</si>
  <si>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</si>
  <si>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</si>
  <si>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</si>
  <si>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</si>
  <si>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</si>
  <si>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</si>
  <si>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</si>
  <si>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</si>
  <si>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</si>
  <si>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</si>
  <si>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</si>
  <si>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</si>
  <si>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</si>
  <si>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</si>
  <si>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</si>
  <si>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</si>
  <si>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</si>
  <si>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</si>
  <si>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</si>
  <si>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</si>
  <si>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</si>
  <si>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</si>
  <si>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</si>
  <si>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</si>
  <si>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</si>
  <si>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</si>
  <si>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</si>
  <si>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</si>
  <si>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</si>
  <si>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</si>
  <si>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</si>
  <si>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</si>
  <si>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</si>
  <si>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</si>
  <si>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</si>
  <si>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</si>
  <si>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</si>
  <si>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</si>
  <si>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</si>
  <si>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</si>
  <si>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</si>
  <si>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</si>
  <si>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</si>
  <si>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</si>
  <si>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</si>
  <si>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</si>
  <si>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</si>
  <si>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</si>
  <si>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</si>
  <si>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</si>
  <si>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</si>
  <si>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</si>
  <si>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</si>
  <si>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</si>
  <si>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</si>
  <si>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</si>
  <si>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</si>
  <si>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</si>
  <si>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</si>
  <si>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</si>
  <si>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</si>
  <si>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</si>
  <si>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</si>
  <si>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</si>
  <si>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</si>
  <si>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</si>
  <si>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</si>
  <si>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</si>
  <si>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</si>
  <si>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</si>
  <si>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</si>
  <si>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</si>
  <si>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</si>
  <si>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</si>
  <si>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</si>
  <si>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</si>
  <si>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</si>
  <si>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</si>
  <si>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</si>
  <si>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</si>
  <si>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</si>
  <si>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</si>
  <si>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</si>
  <si>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</si>
  <si>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</si>
  <si>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</si>
  <si>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</si>
  <si>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</si>
  <si>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</si>
  <si>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</si>
  <si>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</si>
  <si>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</si>
  <si>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</si>
  <si>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</si>
  <si>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</si>
  <si>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</si>
  <si>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</si>
  <si>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</si>
  <si>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</si>
  <si>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</si>
  <si>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</si>
  <si>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</si>
  <si>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</si>
  <si>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</si>
  <si>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</si>
  <si>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</si>
  <si>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</si>
  <si>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</si>
  <si>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</si>
  <si>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</si>
  <si>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</si>
  <si>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</si>
  <si>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</si>
  <si>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</si>
  <si>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</si>
  <si>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</si>
  <si>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</si>
  <si>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</si>
  <si>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</si>
  <si>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</si>
  <si>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</si>
  <si>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</si>
  <si>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</si>
  <si>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</si>
  <si>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</si>
  <si>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</si>
  <si>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</si>
  <si>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</si>
  <si>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</si>
  <si>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</si>
  <si>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</si>
  <si>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</si>
  <si>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</si>
  <si>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</si>
  <si>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</si>
  <si>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</si>
  <si>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</si>
  <si>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</si>
  <si>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</si>
  <si>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</si>
  <si>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</si>
  <si>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</si>
  <si>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</si>
  <si>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</si>
  <si>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</si>
  <si>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</si>
  <si>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</si>
  <si>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</si>
  <si>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</si>
  <si>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</si>
  <si>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</si>
  <si>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</si>
  <si>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</si>
  <si>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</si>
  <si>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</si>
  <si>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</si>
  <si>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</si>
  <si>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</si>
  <si>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</si>
  <si>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</si>
  <si>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</si>
  <si>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</si>
  <si>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</si>
  <si>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</si>
  <si>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</si>
  <si>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</si>
  <si>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</si>
  <si>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</si>
  <si>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</si>
  <si>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</si>
  <si>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</si>
  <si>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</si>
  <si>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</si>
  <si>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</si>
  <si>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</si>
  <si>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</si>
  <si>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</si>
  <si>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</si>
  <si>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</si>
  <si>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</si>
  <si>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</si>
  <si>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</si>
  <si>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</si>
  <si>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</si>
  <si>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</si>
  <si>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</si>
  <si>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</si>
  <si>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</si>
  <si>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</si>
  <si>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</si>
  <si>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</si>
  <si>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</si>
  <si>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</si>
  <si>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</si>
  <si>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</si>
  <si>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</si>
  <si>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</si>
  <si>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</si>
  <si>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</si>
  <si>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</si>
  <si>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</si>
  <si>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</si>
  <si>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</si>
  <si>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</si>
  <si>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</si>
  <si>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</si>
  <si>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</si>
  <si>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</si>
  <si>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</si>
  <si>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</si>
  <si>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</si>
  <si>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</si>
  <si>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</si>
  <si>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</si>
  <si>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</si>
  <si>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</si>
  <si>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</si>
  <si>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</si>
  <si>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</si>
  <si>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</si>
  <si>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</si>
  <si>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</si>
  <si>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</si>
  <si>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</si>
  <si>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</si>
  <si>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</si>
  <si>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</si>
  <si>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</si>
  <si>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</si>
  <si>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</si>
  <si>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</si>
  <si>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</si>
  <si>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</si>
  <si>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</si>
  <si>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</si>
  <si>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</si>
  <si>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</si>
  <si>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</si>
  <si>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</si>
  <si>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</si>
  <si>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</si>
  <si>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</si>
  <si>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</si>
  <si>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</si>
  <si>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</si>
  <si>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</si>
  <si>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</si>
  <si>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</si>
  <si>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</si>
  <si>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</si>
  <si>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</si>
  <si>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</si>
  <si>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</si>
  <si>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</si>
  <si>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</si>
  <si>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</si>
  <si>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</si>
  <si>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</si>
  <si>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</si>
  <si>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</si>
  <si>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</si>
  <si>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</si>
  <si>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</si>
  <si>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</si>
  <si>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</si>
  <si>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</si>
  <si>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</si>
  <si>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</si>
  <si>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</si>
  <si>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</si>
  <si>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</si>
  <si>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</si>
  <si>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</si>
  <si>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</si>
  <si>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</si>
  <si>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</si>
  <si>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</si>
  <si>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</si>
  <si>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</si>
  <si>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</si>
  <si>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</si>
  <si>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</si>
  <si>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</si>
  <si>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</si>
  <si>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</si>
  <si>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</si>
  <si>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</si>
  <si>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</si>
  <si>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</si>
  <si>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</si>
  <si>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</si>
  <si>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</si>
  <si>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</si>
  <si>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</si>
  <si>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</si>
  <si>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</si>
  <si>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</si>
  <si>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</si>
  <si>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</si>
  <si>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</si>
  <si>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</si>
  <si>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</si>
  <si>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</si>
  <si>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</si>
  <si>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</si>
  <si>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</si>
  <si>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</si>
  <si>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</si>
  <si>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</si>
  <si>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</si>
  <si>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</si>
  <si>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</si>
  <si>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</si>
  <si>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</si>
  <si>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</si>
  <si>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</si>
  <si>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</si>
  <si>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</si>
  <si>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</si>
  <si>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</si>
  <si>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</si>
  <si>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</si>
  <si>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</si>
  <si>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</si>
  <si>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</si>
  <si>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</si>
  <si>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</si>
  <si>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</si>
  <si>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</si>
  <si>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</si>
  <si>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</si>
  <si>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</si>
  <si>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</si>
  <si>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</si>
  <si>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</si>
  <si>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</si>
  <si>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</si>
  <si>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</si>
  <si>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</si>
  <si>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</si>
  <si>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</si>
  <si>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</si>
  <si>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</si>
  <si>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</si>
  <si>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</si>
  <si>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</si>
  <si>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</si>
  <si>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</si>
  <si>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</si>
  <si>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</si>
  <si>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</si>
  <si>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</si>
  <si>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</si>
  <si>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</si>
  <si>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</si>
  <si>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</si>
  <si>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</si>
  <si>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</si>
  <si>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</si>
  <si>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</si>
  <si>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</si>
  <si>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</si>
  <si>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</si>
  <si>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</si>
  <si>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</si>
  <si>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</si>
  <si>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</si>
  <si>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</si>
  <si>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</si>
  <si>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</si>
  <si>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</si>
  <si>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</si>
  <si>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</si>
  <si>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</si>
  <si>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</si>
  <si>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</si>
  <si>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</si>
  <si>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</si>
  <si>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</si>
  <si>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</si>
  <si>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</si>
  <si>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</si>
  <si>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</si>
  <si>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</si>
  <si>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</si>
  <si>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</si>
  <si>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</si>
  <si>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</si>
  <si>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</si>
  <si>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</si>
  <si>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</si>
  <si>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</si>
  <si>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</si>
  <si>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</si>
  <si>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</si>
  <si>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</si>
  <si>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</si>
  <si>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</si>
  <si>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</si>
  <si>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</si>
  <si>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</si>
  <si>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</si>
  <si>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</si>
  <si>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</si>
  <si>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</si>
  <si>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</si>
  <si>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</si>
  <si>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</si>
  <si>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</si>
  <si>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</si>
  <si>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</si>
  <si>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</si>
  <si>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</si>
  <si>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</si>
  <si>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</si>
  <si>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</si>
  <si>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</si>
  <si>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</si>
  <si>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</si>
  <si>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</si>
  <si>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</si>
  <si>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</si>
  <si>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</si>
  <si>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</si>
  <si>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</si>
  <si>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</si>
  <si>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</si>
  <si>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</si>
  <si>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</si>
  <si>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</si>
  <si>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</si>
  <si>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</si>
  <si>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</si>
  <si>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</si>
  <si>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</si>
  <si>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</si>
  <si>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</si>
  <si>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</si>
  <si>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</si>
  <si>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</si>
  <si>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</si>
  <si>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</si>
  <si>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</si>
  <si>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</si>
  <si>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</si>
  <si>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</si>
  <si>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</si>
  <si>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</si>
  <si>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</si>
  <si>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</si>
  <si>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</si>
  <si>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</si>
  <si>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</si>
  <si>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</si>
  <si>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</si>
  <si>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</si>
  <si>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</si>
  <si>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</si>
  <si>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</si>
  <si>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</si>
  <si>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</si>
  <si>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</si>
  <si>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</si>
  <si>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</si>
  <si>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</si>
  <si>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</si>
  <si>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</si>
  <si>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</si>
  <si>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</si>
  <si>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</si>
  <si>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</si>
  <si>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</si>
  <si>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</si>
  <si>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</si>
  <si>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</si>
  <si>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</si>
  <si>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</si>
  <si>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</si>
  <si>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</si>
  <si>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</si>
  <si>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</si>
  <si>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</si>
  <si>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</si>
  <si>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</si>
  <si>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</si>
  <si>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</si>
  <si>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</si>
  <si>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</si>
  <si>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</si>
  <si>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</si>
  <si>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</si>
  <si>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</si>
  <si>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</si>
  <si>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</si>
  <si>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</si>
  <si>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</si>
  <si>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</si>
  <si>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</si>
  <si>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</si>
  <si>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</si>
  <si>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</si>
  <si>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</si>
  <si>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</si>
  <si>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</si>
  <si>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</si>
  <si>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</si>
  <si>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</si>
  <si>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</si>
  <si>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</si>
  <si>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</si>
  <si>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</si>
  <si>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</si>
  <si>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</si>
  <si>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</si>
  <si>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</si>
  <si>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</si>
  <si>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</si>
  <si>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</si>
  <si>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</si>
  <si>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</si>
  <si>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</si>
  <si>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</si>
  <si>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</si>
  <si>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</si>
  <si>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</si>
  <si>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</si>
  <si>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</si>
  <si>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</si>
  <si>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</si>
  <si>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</si>
  <si>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</si>
  <si>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</si>
  <si>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</si>
  <si>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</si>
  <si>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</si>
  <si>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</si>
  <si>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</si>
  <si>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</si>
  <si>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</si>
  <si>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</si>
  <si>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</si>
  <si>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</si>
  <si>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</si>
  <si>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</si>
  <si>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</si>
  <si>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</si>
  <si>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</si>
  <si>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</si>
  <si>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</si>
  <si>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</si>
  <si>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</si>
  <si>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</si>
  <si>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</si>
  <si>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</si>
  <si>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</si>
  <si>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</si>
  <si>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</si>
  <si>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</si>
  <si>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</si>
  <si>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</si>
  <si>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</si>
  <si>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</si>
  <si>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</si>
  <si>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</si>
  <si>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</si>
  <si>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</si>
  <si>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</si>
  <si>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</si>
  <si>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</si>
  <si>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</si>
  <si>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</si>
  <si>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</si>
  <si>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</si>
  <si>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</si>
  <si>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</si>
  <si>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</si>
  <si>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</si>
  <si>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</si>
  <si>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</si>
  <si>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</si>
  <si>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</si>
  <si>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</si>
  <si>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</si>
  <si>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</si>
  <si>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</si>
  <si>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</si>
  <si>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</si>
  <si>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</si>
  <si>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</si>
  <si>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</si>
  <si>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</si>
  <si>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</si>
  <si>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</si>
  <si>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</si>
  <si>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</si>
  <si>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</si>
  <si>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</si>
  <si>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</si>
  <si>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</si>
  <si>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</si>
  <si>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</si>
  <si>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</si>
  <si>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</si>
  <si>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</si>
  <si>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</si>
  <si>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</si>
  <si>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</si>
  <si>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</si>
  <si>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</si>
  <si>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</si>
  <si>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</si>
  <si>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</si>
  <si>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</si>
  <si>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</si>
  <si>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</si>
  <si>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</si>
  <si>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</si>
  <si>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</si>
  <si>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</si>
  <si>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</si>
  <si>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</si>
  <si>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</si>
  <si>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</si>
  <si>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</si>
  <si>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</si>
  <si>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</si>
  <si>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</si>
  <si>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</si>
  <si>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</si>
  <si>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</si>
  <si>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</si>
  <si>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</si>
  <si>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</si>
  <si>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</si>
  <si>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</si>
  <si>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</si>
  <si>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</si>
  <si>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</si>
  <si>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</si>
  <si>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</si>
  <si>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</si>
  <si>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</si>
  <si>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</si>
  <si>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</si>
  <si>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</si>
  <si>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</si>
  <si>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</si>
  <si>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</si>
  <si>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</si>
  <si>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</si>
  <si>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</si>
  <si>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</si>
  <si>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</si>
  <si>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</si>
  <si>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</si>
  <si>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</si>
  <si>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</si>
  <si>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</si>
  <si>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</si>
  <si>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</si>
  <si>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</si>
  <si>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</si>
  <si>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</si>
  <si>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</si>
  <si>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</si>
  <si>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</si>
  <si>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</si>
  <si>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</si>
  <si>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</si>
  <si>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</si>
  <si>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</si>
  <si>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</si>
  <si>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</si>
  <si>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</si>
  <si>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</si>
  <si>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</si>
  <si>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</si>
  <si>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</si>
  <si>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</si>
  <si>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</si>
  <si>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</si>
  <si>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</si>
  <si>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</si>
  <si>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</si>
  <si>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</si>
  <si>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</si>
  <si>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</si>
  <si>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</si>
  <si>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</si>
  <si>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</si>
  <si>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</si>
  <si>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</si>
  <si>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</si>
  <si>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</si>
  <si>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</si>
  <si>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</si>
  <si>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</si>
  <si>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</si>
  <si>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</si>
  <si>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</si>
  <si>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</si>
  <si>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</si>
  <si>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</si>
  <si>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</si>
  <si>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</si>
  <si>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</si>
  <si>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</si>
  <si>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</si>
  <si>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</si>
  <si>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</si>
  <si>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</si>
  <si>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</si>
  <si>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</si>
  <si>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</si>
  <si>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</si>
  <si>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</si>
  <si>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</si>
  <si>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</si>
  <si>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</si>
  <si>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</si>
  <si>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</si>
  <si>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</si>
  <si>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</si>
  <si>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</si>
  <si>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</si>
  <si>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</si>
  <si>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</si>
  <si>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</si>
  <si>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</si>
  <si>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</si>
  <si>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</si>
  <si>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</si>
  <si>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</si>
  <si>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</si>
  <si>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</si>
  <si>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</si>
  <si>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</si>
  <si>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</si>
  <si>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</si>
  <si>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</si>
  <si>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</si>
  <si>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</si>
  <si>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</si>
  <si>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</si>
  <si>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</si>
  <si>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</si>
  <si>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</si>
  <si>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</si>
  <si>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</si>
  <si>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</si>
  <si>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</si>
  <si>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</si>
  <si>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</si>
  <si>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</si>
  <si>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</si>
  <si>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</si>
  <si>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</si>
  <si>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</si>
  <si>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</si>
  <si>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</si>
  <si>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</si>
  <si>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</si>
  <si>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</si>
  <si>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</si>
  <si>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</si>
  <si>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</si>
  <si>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</si>
  <si>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</si>
  <si>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</si>
  <si>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</si>
  <si>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</si>
  <si>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</si>
  <si>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</si>
  <si>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</si>
  <si>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</si>
  <si>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</si>
  <si>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</si>
  <si>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</si>
  <si>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</si>
  <si>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</si>
  <si>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</si>
  <si>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</si>
  <si>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</si>
  <si>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</si>
  <si>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</si>
  <si>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</si>
  <si>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</si>
  <si>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</si>
  <si>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</si>
  <si>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</si>
  <si>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</si>
  <si>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</si>
  <si>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</si>
  <si>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</si>
  <si>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</si>
  <si>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</si>
  <si>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</si>
  <si>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</si>
  <si>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</si>
  <si>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</si>
  <si>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</si>
  <si>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</si>
  <si>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</si>
  <si>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</si>
  <si>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</si>
  <si>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</si>
  <si>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</si>
  <si>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</si>
  <si>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</si>
  <si>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</si>
  <si>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</si>
  <si>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</si>
  <si>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</si>
  <si>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</si>
  <si>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</si>
  <si>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</si>
  <si>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</si>
  <si>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</si>
  <si>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</si>
  <si>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</si>
  <si>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</si>
  <si>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</si>
  <si>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</si>
  <si>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</si>
  <si>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</si>
  <si>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</si>
  <si>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</si>
  <si>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</si>
  <si>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</si>
  <si>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</si>
  <si>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</si>
  <si>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</si>
  <si>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</si>
  <si>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</si>
  <si>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</si>
  <si>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</si>
  <si>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</si>
  <si>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</si>
  <si>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</si>
  <si>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</si>
  <si>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</si>
  <si>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</si>
  <si>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</si>
  <si>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</si>
  <si>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</si>
  <si>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</si>
  <si>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</si>
  <si>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</si>
  <si>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</si>
  <si>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</si>
  <si>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</si>
  <si>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</si>
  <si>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</si>
  <si>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</si>
  <si>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</si>
  <si>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</si>
  <si>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</si>
  <si>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</si>
  <si>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</si>
  <si>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</si>
  <si>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</si>
  <si>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</si>
  <si>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</si>
  <si>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</si>
  <si>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</si>
  <si>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</si>
  <si>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</si>
  <si>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</si>
  <si>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</si>
  <si>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</si>
  <si>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</si>
  <si>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</si>
  <si>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</si>
  <si>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</si>
  <si>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</si>
  <si>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</si>
  <si>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</si>
  <si>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</si>
  <si>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</si>
  <si>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</si>
  <si>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</si>
  <si>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</si>
  <si>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</si>
  <si>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</si>
  <si>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</si>
  <si>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</si>
  <si>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</si>
  <si>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</si>
  <si>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</si>
  <si>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</si>
  <si>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</si>
  <si>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</si>
  <si>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</si>
  <si>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</si>
  <si>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</si>
  <si>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</si>
  <si>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</si>
  <si>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</si>
  <si>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</si>
  <si>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</si>
  <si>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</si>
  <si>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</si>
  <si>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</si>
  <si>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</si>
  <si>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</si>
  <si>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</si>
  <si>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</si>
  <si>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</si>
  <si>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</si>
  <si>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</si>
  <si>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</si>
  <si>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</si>
  <si>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</si>
  <si>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</si>
  <si>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</si>
  <si>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</si>
  <si>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</si>
  <si>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</si>
  <si>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</si>
  <si>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</si>
  <si>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</si>
  <si>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</si>
  <si>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</si>
  <si>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</si>
  <si>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</si>
  <si>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</si>
  <si>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</si>
  <si>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</si>
  <si>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</si>
  <si>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</si>
  <si>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</si>
  <si>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</si>
  <si>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</si>
  <si>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</si>
  <si>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</si>
  <si>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</si>
  <si>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</si>
  <si>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</si>
  <si>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</si>
  <si>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</si>
  <si>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</si>
  <si>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</si>
  <si>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</si>
  <si>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</si>
  <si>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</si>
  <si>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</si>
  <si>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</si>
  <si>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</si>
  <si>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</si>
  <si>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</si>
  <si>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</si>
  <si>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</si>
  <si>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</si>
  <si>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</si>
  <si>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</si>
  <si>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</si>
  <si>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</si>
  <si>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</si>
  <si>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</si>
  <si>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</si>
  <si>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Count of Sub-Category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</si>
  <si>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</si>
  <si>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</si>
  <si>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</si>
  <si>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</si>
  <si>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</si>
  <si>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</si>
  <si>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</si>
  <si>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</si>
  <si>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</si>
  <si>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</si>
  <si>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</si>
  <si>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</si>
  <si>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</si>
  <si>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</si>
  <si>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</si>
  <si>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</si>
  <si>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</si>
  <si>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</si>
  <si>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</si>
  <si>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</si>
  <si>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</si>
  <si>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</si>
  <si>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</si>
  <si>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</si>
  <si>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</si>
  <si>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</si>
  <si>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</si>
  <si>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</si>
  <si>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</si>
  <si>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</si>
  <si>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</si>
  <si>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</si>
  <si>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</si>
  <si>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</si>
  <si>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</si>
  <si>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</si>
  <si>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</si>
  <si>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</si>
  <si>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</si>
  <si>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</si>
  <si>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</si>
  <si>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Count of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</si>
  <si>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</si>
  <si>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</si>
  <si>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</si>
  <si>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</si>
  <si>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</si>
  <si>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</si>
  <si>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</si>
  <si>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</si>
  <si>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</si>
  <si>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</si>
  <si>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Date Ended Conversion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</si>
  <si>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</si>
  <si>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</si>
  <si>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</si>
  <si>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</si>
  <si>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</si>
  <si>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</si>
  <si>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</si>
  <si>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</si>
  <si>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</si>
  <si>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</si>
  <si>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</si>
  <si>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</si>
  <si>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</si>
  <si>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(Multiple Items)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</si>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</sst>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m/d/yy\ h:mm\ AM/PM;@"/>
    <numFmt numFmtId="166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pivotButton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vertic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1" fillId="0" borderId="0" xfId="0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1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00B0F0"/>
        </patternFill>
      </fill>
    </dxf>
    <dxf>
      <alignment vertic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Category!$B$5:$B$13</c:f>
              <c:numCache>
                <c:formatCode>General</c:formatCode>
                <c:ptCount val="9"/>
                <c:pt idx="0">
                  <c:v>34.0</c:v>
                </c:pt>
                <c:pt idx="1">
                  <c:v>17.0</c:v>
                </c:pt>
                <c:pt idx="3">
                  <c:v>23.0</c:v>
                </c:pt>
                <c:pt idx="4">
                  <c:v>19.0</c:v>
                </c:pt>
                <c:pt idx="6">
                  <c:v>23.0</c:v>
                </c:pt>
                <c:pt idx="7">
                  <c:v>131.0</c:v>
                </c:pt>
                <c:pt idx="8">
                  <c:v>27.0</c:v>
                </c:pt>
              </c:numCache>
            </c:numRef>
          </c:val>
        </c:ser>
        <c:ser>
          <c:idx val="1"/>
          <c:order val="1"/>
          <c:tx>
            <c:strRef>
              <c:f>Category!$C$4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Category!$C$5:$C$13</c:f>
              <c:numCache>
                <c:formatCode>General</c:formatCode>
                <c:ptCount val="9"/>
                <c:pt idx="0">
                  <c:v>137.0</c:v>
                </c:pt>
                <c:pt idx="1">
                  <c:v>123.0</c:v>
                </c:pt>
                <c:pt idx="2">
                  <c:v>103.0</c:v>
                </c:pt>
                <c:pt idx="4">
                  <c:v>111.0</c:v>
                </c:pt>
                <c:pt idx="5">
                  <c:v>79.0</c:v>
                </c:pt>
                <c:pt idx="6">
                  <c:v>92.0</c:v>
                </c:pt>
                <c:pt idx="7">
                  <c:v>152.0</c:v>
                </c:pt>
                <c:pt idx="8">
                  <c:v>364.0</c:v>
                </c:pt>
              </c:numCache>
            </c:numRef>
          </c:val>
        </c:ser>
        <c:ser>
          <c:idx val="2"/>
          <c:order val="2"/>
          <c:tx>
            <c:strRef>
              <c:f>Category!$D$4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Category!$D$5:$D$13</c:f>
              <c:numCache>
                <c:formatCode>General</c:formatCode>
                <c:ptCount val="9"/>
                <c:pt idx="1">
                  <c:v>4.0</c:v>
                </c:pt>
                <c:pt idx="4">
                  <c:v>18.0</c:v>
                </c:pt>
                <c:pt idx="8">
                  <c:v>12.0</c:v>
                </c:pt>
              </c:numCache>
            </c:numRef>
          </c:val>
        </c:ser>
        <c:ser>
          <c:idx val="3"/>
          <c:order val="3"/>
          <c:tx>
            <c:strRef>
              <c:f>Category!$E$4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Category!$E$5:$E$13</c:f>
              <c:numCache>
                <c:formatCode>General</c:formatCode>
                <c:ptCount val="9"/>
                <c:pt idx="0">
                  <c:v>267.0</c:v>
                </c:pt>
                <c:pt idx="1">
                  <c:v>34.0</c:v>
                </c:pt>
                <c:pt idx="2">
                  <c:v>56.0</c:v>
                </c:pt>
                <c:pt idx="4">
                  <c:v>500.0</c:v>
                </c:pt>
                <c:pt idx="5">
                  <c:v>68.0</c:v>
                </c:pt>
                <c:pt idx="6">
                  <c:v>72.0</c:v>
                </c:pt>
                <c:pt idx="7">
                  <c:v>165.0</c:v>
                </c:pt>
                <c:pt idx="8">
                  <c:v>553.0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5583120"/>
        <c:axId val="1344548880"/>
      </c:barChart>
      <c:catAx>
        <c:axId val="137558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548880"/>
        <c:crosses val="autoZero"/>
        <c:auto val="1"/>
        <c:lblAlgn val="ctr"/>
        <c:lblOffset val="100"/>
        <c:noMultiLvlLbl val="0"/>
      </c:catAx>
      <c:valAx>
        <c:axId val="134454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58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solidFill>
            <a:schemeClr val="bg2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'Sub-Category'!$C$5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'Sub-Category'!$D$5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'Sub-Category'!$E$5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9089664"/>
        <c:axId val="989091952"/>
      </c:barChart>
      <c:catAx>
        <c:axId val="9890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091952"/>
        <c:crosses val="autoZero"/>
        <c:auto val="1"/>
        <c:lblAlgn val="ctr"/>
        <c:lblOffset val="100"/>
        <c:noMultiLvlLbl val="0"/>
      </c:catAx>
      <c:valAx>
        <c:axId val="98909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layout/>
          <c:overlay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08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Launch</a:t>
            </a:r>
            <a:r>
              <a:rPr lang="en-US" baseline="0"/>
              <a:t>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Year!$B$5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Year!$C$5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Year!$D$5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Year!$E$5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Year!$E$6:$E$17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759168"/>
        <c:axId val="893254176"/>
      </c:lineChart>
      <c:catAx>
        <c:axId val="98975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254176"/>
        <c:crosses val="autoZero"/>
        <c:auto val="1"/>
        <c:lblAlgn val="ctr"/>
        <c:lblOffset val="100"/>
        <c:noMultiLvlLbl val="0"/>
      </c:catAx>
      <c:valAx>
        <c:axId val="89325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75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Bonus1!$F$2:$F$13</c:f>
              <c:numCache>
                <c:formatCode>0.00%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Bonus1!$G$2:$G$13</c:f>
              <c:numCache>
                <c:formatCode>0.00%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Bonus1!$H$2:$H$13</c:f>
              <c:numCache>
                <c:formatCode>0.00%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241008"/>
        <c:axId val="893744128"/>
      </c:lineChart>
      <c:catAx>
        <c:axId val="894241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744128"/>
        <c:crosses val="autoZero"/>
        <c:auto val="1"/>
        <c:lblAlgn val="ctr"/>
        <c:lblOffset val="100"/>
        <c:noMultiLvlLbl val="0"/>
      </c:catAx>
      <c:valAx>
        <c:axId val="89374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24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2</xdr:row>
      <xdr:rowOff>0</xdr:rowOff>
    </xdr:from>
    <xdr:to>
      <xdr:col>28</xdr:col>
      <xdr:colOff>127000</xdr:colOff>
      <xdr:row>29</xdr:row>
      <xdr:rowOff>12700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3</xdr:row>
      <xdr:rowOff>25400</xdr:rowOff>
    </xdr:from>
    <xdr:to>
      <xdr:col>17</xdr:col>
      <xdr:colOff>812800</xdr:colOff>
      <xdr:row>34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2</xdr:row>
      <xdr:rowOff>139700</xdr:rowOff>
    </xdr:from>
    <xdr:to>
      <xdr:col>14</xdr:col>
      <xdr:colOff>215900</xdr:colOff>
      <xdr:row>29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13</xdr:row>
      <xdr:rowOff>63500</xdr:rowOff>
    </xdr:from>
    <xdr:to>
      <xdr:col>7</xdr:col>
      <xdr:colOff>1263650</xdr:colOff>
      <xdr:row>34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548.780831365744" createdVersion="4" refreshedVersion="4" minRefreshableVersion="3" recordCount="4114">
  <cacheSource type="worksheet">
    <worksheetSource ref="B1:R4115" sheet="Table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d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d__x000d_We want to go to Cannes !_x000d__x000d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d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d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d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d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d_economy in 80 years, while facing huge cuts to social services."/>
        <s v="The U.S. women's movement changed the social and cultural dialog_x000d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d_The creative soul of social movements re-imagined._x000d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d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d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d_3 Main characters: Josh, Jessie, and Rosa._x000d_Genre: Action/eerie/adventure/suspense_x000d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d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d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d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d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d__x000d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d__x000d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d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d_Discover NapTime, a silent baby monitor that improves your sleep."/>
        <s v="Sinapsi is the first heated jacket designed in Italy._x000d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d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d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d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d_All it needs now?  _x000d_More readers.  About ten million more._x000d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d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d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d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d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d_You can rent out your Home with Airbnb. _x000d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d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d__x000d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d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d__x000d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d_with Integrated Bluetooth System,_x000d_Handsfree Set (Microphone and Speakers)_x000d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d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d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d_newest and best mobile food truck_x000d_serving delicious BBQ Georgia style slow_x000d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d_Find us on Facebook!_x000d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d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d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d__x000d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d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d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d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d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d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d_Those who don't believe, call them aliens._x000d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d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d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d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d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d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d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d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d_of Global Christianity in an Artistic &amp; innovative Musical_x000d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d__x000d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d__x000d_Our Kickstarter Supporters get FIRST DIBS!_x000d__x000d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d_from the perspective a conscious country girl_x000d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d__x000d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d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d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d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d_Vampires and Werewolves hunt the survivors. Zombies hunt us all._x000d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d_We are calling on you to help us._x000d_In our journey to make our debut album."/>
        <s v="Our first full length album, One Eyed King, is an overdriven roadtrip through the heart of darkness. Rocknroll with a reading problem."/>
        <s v="Chivo and his band of miscreants present their debut album _x000d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d_Doing what they do best, laying down honest and _x000d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d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d__x000d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d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d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d_Thanks for you help!"/>
        <s v="Expand cotton candy concession to include other foods and purchase a trailer to haul._x000d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d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d__x000d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d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d__x000d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d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d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d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d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d_                       Fast, Fresh, Food -_x000d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d__x000d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d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d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d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d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d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d_3 elencos, 3 espacios."/>
        <s v="Een Gay Party in het centrum van Amersfoort. _x000d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d_navigate the perilous terrain of Art &amp; Fame _x000d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d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d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d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d__x000d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d__x000d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d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d_indoor recreational facility, using an old silica sand mine,_x000d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d__x000d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d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d_We would be more than happy for some help funding the play."/>
        <s v="Our aim is to deliver a powerful piece of theatre to audiences across the UK, including Edinburgh Fringe (2017)."/>
        <s v="THE POIGNANT EXPLORATION OF WHAT IT MEANS TO SAY GOODBYE._x000d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d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d_HOW TO LIVE ON EARTH by MJ Kaufman_x000d_ / CAL IN CAMO by William Francis Hoffman_x000d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d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d_Do you want to?"/>
        <s v="Please help me bring 'The Bad Arm', which has toured America for 6 years, to the biggest &amp; best arts festival in the world: Edinburgh!"/>
        <s v="5 Actors, 30 Characters, 90 Minutes._x000d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d__x000d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d_Other than this there is no endearment for or otherwise_x000d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d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d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d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d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d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d_Four writers._x000d_Four new takes._x000d__x000d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d__x000d_a new play by Dan Giles_x000d__x000d_coming to FringeNYC 2015_x000d__x000d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d_PRAMKICKER. _x000d__x000d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d__x000d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d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d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d__x000d_We're producing a project for young adults and could use your help."/>
        <s v="See Pryor from his teenage years to his last breath featuring his past wives, closest friends. &amp; his fan favorite character Mudbone."/>
        <s v="All the world's a stage..._x000d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d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d__x000d_#soskidsbeheard   _x000d__x000d_www.apatheplace.org"/>
        <s v="I will be performing in TWO productions to kick off the 2016 season. NEED HELP TO FUND THESE GREAT SHOWS!"/>
        <s v="Welcome to POP! Community Cabaret: the &quot;friendliest mad bunch ever&quot;!_x000d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d__x000d_A JEWISH GIRL FINDS HERSELF ON A UNEXPECTED TRIP TO_x000d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d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d_Presented by The Theatre Cosmic. _x000d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d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d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d__x000d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d_ABOUT FAMILY, AMBITION, LOVE AND GREED"/>
        <s v="Thought-provoking drama about one who gets so caught up in churchwork, loses the true meaning of serving God, &amp; has TROUBLE AT THE GATE"/>
        <s v="The Ultimate Screenwriting Conference_x000d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d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d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d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d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d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d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d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d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4548.851688888892" createdVersion="4" refreshedVersion="4" minRefreshableVersion="3" recordCount="4114">
  <cacheSource type="worksheet">
    <worksheetSource ref="B1:T4115" sheet="Table"/>
  </cacheSource>
  <cacheFields count="20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s v="GIRLS STATE a new musical comedy TV project"/>
    <x v="0"/>
    <n v="8500"/>
    <x v="0"/>
    <x v="0"/>
    <x v="0"/>
    <s v="USD"/>
    <n v="1437620400"/>
    <n v="1434931811"/>
    <b v="0"/>
    <x v="0"/>
    <x v="0"/>
    <s v="film &amp; video/television"/>
    <x v="0"/>
    <x v="0"/>
    <x v="0"/>
    <x v="0"/>
  </r>
  <r>
    <s v="FannibalFest Fan Convention"/>
    <x v="1"/>
    <n v="10275"/>
    <x v="1"/>
    <x v="0"/>
    <x v="0"/>
    <s v="USD"/>
    <n v="1488464683"/>
    <n v="1485872683"/>
    <b v="0"/>
    <x v="1"/>
    <x v="0"/>
    <s v="film &amp; video/television"/>
    <x v="1"/>
    <x v="1"/>
    <x v="0"/>
    <x v="0"/>
  </r>
  <r>
    <s v="Charlie teaser completion"/>
    <x v="2"/>
    <n v="500"/>
    <x v="2"/>
    <x v="0"/>
    <x v="1"/>
    <s v="GBP"/>
    <n v="1455555083"/>
    <n v="1454691083"/>
    <b v="0"/>
    <x v="2"/>
    <x v="0"/>
    <s v="film &amp; video/television"/>
    <x v="2"/>
    <x v="2"/>
    <x v="0"/>
    <x v="0"/>
  </r>
  <r>
    <s v="Unsure/Positive: A Dramedy Series About Life with HIV"/>
    <x v="3"/>
    <n v="10000"/>
    <x v="3"/>
    <x v="0"/>
    <x v="0"/>
    <s v="USD"/>
    <n v="1407414107"/>
    <n v="1404822107"/>
    <b v="0"/>
    <x v="3"/>
    <x v="0"/>
    <s v="film &amp; video/television"/>
    <x v="3"/>
    <x v="3"/>
    <x v="0"/>
    <x v="0"/>
  </r>
  <r>
    <s v="Party Monsters"/>
    <x v="4"/>
    <n v="44000"/>
    <x v="4"/>
    <x v="0"/>
    <x v="0"/>
    <s v="USD"/>
    <n v="1450555279"/>
    <n v="1447963279"/>
    <b v="0"/>
    <x v="4"/>
    <x v="0"/>
    <s v="film &amp; video/television"/>
    <x v="4"/>
    <x v="4"/>
    <x v="0"/>
    <x v="0"/>
  </r>
  <r>
    <s v="Terry Matthews to be the NEXT star on the Network Television"/>
    <x v="5"/>
    <n v="3999"/>
    <x v="5"/>
    <x v="0"/>
    <x v="0"/>
    <s v="USD"/>
    <n v="1469770500"/>
    <n v="1468362207"/>
    <b v="0"/>
    <x v="5"/>
    <x v="0"/>
    <s v="film &amp; video/television"/>
    <x v="5"/>
    <x v="5"/>
    <x v="0"/>
    <x v="0"/>
  </r>
  <r>
    <s v="POINT HOPE"/>
    <x v="6"/>
    <n v="8000"/>
    <x v="6"/>
    <x v="0"/>
    <x v="0"/>
    <s v="USD"/>
    <n v="1402710250"/>
    <n v="1401846250"/>
    <b v="0"/>
    <x v="6"/>
    <x v="0"/>
    <s v="film &amp; video/television"/>
    <x v="6"/>
    <x v="6"/>
    <x v="0"/>
    <x v="0"/>
  </r>
  <r>
    <s v="Skin: Film Production By 14 Year Old Aniya Wolfe"/>
    <x v="7"/>
    <n v="9000"/>
    <x v="7"/>
    <x v="0"/>
    <x v="0"/>
    <s v="USD"/>
    <n v="1467680867"/>
    <n v="1464224867"/>
    <b v="0"/>
    <x v="7"/>
    <x v="0"/>
    <s v="film &amp; video/television"/>
    <x v="7"/>
    <x v="7"/>
    <x v="0"/>
    <x v="0"/>
  </r>
  <r>
    <s v="Sizzling in the Kitchen Flynn Style"/>
    <x v="8"/>
    <n v="3500"/>
    <x v="8"/>
    <x v="0"/>
    <x v="0"/>
    <s v="USD"/>
    <n v="1460754000"/>
    <n v="1460155212"/>
    <b v="0"/>
    <x v="8"/>
    <x v="0"/>
    <s v="film &amp; video/television"/>
    <x v="8"/>
    <x v="8"/>
    <x v="0"/>
    <x v="0"/>
  </r>
  <r>
    <s v="The Academy: Mockumentary Sitcom TV Pilot"/>
    <x v="9"/>
    <n v="500"/>
    <x v="9"/>
    <x v="0"/>
    <x v="0"/>
    <s v="USD"/>
    <n v="1460860144"/>
    <n v="1458268144"/>
    <b v="0"/>
    <x v="9"/>
    <x v="0"/>
    <s v="film &amp; video/television"/>
    <x v="9"/>
    <x v="9"/>
    <x v="0"/>
    <x v="0"/>
  </r>
  <r>
    <s v="Big in Beijing. A reality tv show about eccentric Beijing."/>
    <x v="10"/>
    <n v="3000"/>
    <x v="10"/>
    <x v="0"/>
    <x v="0"/>
    <s v="USD"/>
    <n v="1403660279"/>
    <n v="1400636279"/>
    <b v="0"/>
    <x v="10"/>
    <x v="0"/>
    <s v="film &amp; video/television"/>
    <x v="10"/>
    <x v="10"/>
    <x v="0"/>
    <x v="0"/>
  </r>
  <r>
    <s v="2016 TAPR DCC Video on HamRadioNow"/>
    <x v="11"/>
    <n v="5000"/>
    <x v="11"/>
    <x v="0"/>
    <x v="0"/>
    <s v="USD"/>
    <n v="1471834800"/>
    <n v="1469126462"/>
    <b v="0"/>
    <x v="11"/>
    <x v="0"/>
    <s v="film &amp; video/television"/>
    <x v="11"/>
    <x v="11"/>
    <x v="0"/>
    <x v="0"/>
  </r>
  <r>
    <s v="Spinward Traveller (T.V. Pilot)"/>
    <x v="12"/>
    <n v="30000"/>
    <x v="12"/>
    <x v="0"/>
    <x v="0"/>
    <s v="USD"/>
    <n v="1405479600"/>
    <n v="1401642425"/>
    <b v="0"/>
    <x v="12"/>
    <x v="0"/>
    <s v="film &amp; video/television"/>
    <x v="12"/>
    <x v="12"/>
    <x v="0"/>
    <x v="0"/>
  </r>
  <r>
    <s v="Can't Go Home"/>
    <x v="13"/>
    <n v="3500"/>
    <x v="13"/>
    <x v="0"/>
    <x v="0"/>
    <s v="USD"/>
    <n v="1466713620"/>
    <n v="1463588109"/>
    <b v="0"/>
    <x v="13"/>
    <x v="0"/>
    <s v="film &amp; video/television"/>
    <x v="13"/>
    <x v="13"/>
    <x v="0"/>
    <x v="0"/>
  </r>
  <r>
    <s v="3010 | Sci-fi Series"/>
    <x v="14"/>
    <n v="6000"/>
    <x v="14"/>
    <x v="0"/>
    <x v="2"/>
    <s v="AUD"/>
    <n v="1405259940"/>
    <n v="1403051888"/>
    <b v="0"/>
    <x v="14"/>
    <x v="0"/>
    <s v="film &amp; video/television"/>
    <x v="14"/>
    <x v="14"/>
    <x v="0"/>
    <x v="0"/>
  </r>
  <r>
    <s v="Cien&amp;Cia"/>
    <x v="15"/>
    <n v="2000"/>
    <x v="15"/>
    <x v="0"/>
    <x v="3"/>
    <s v="EUR"/>
    <n v="1443384840"/>
    <n v="1441790658"/>
    <b v="0"/>
    <x v="15"/>
    <x v="0"/>
    <s v="film &amp; video/television"/>
    <x v="15"/>
    <x v="15"/>
    <x v="0"/>
    <x v="0"/>
  </r>
  <r>
    <s v="ArtMoose TV Series"/>
    <x v="16"/>
    <n v="12000"/>
    <x v="16"/>
    <x v="0"/>
    <x v="0"/>
    <s v="USD"/>
    <n v="1402896600"/>
    <n v="1398971211"/>
    <b v="0"/>
    <x v="16"/>
    <x v="0"/>
    <s v="film &amp; video/television"/>
    <x v="16"/>
    <x v="16"/>
    <x v="0"/>
    <x v="0"/>
  </r>
  <r>
    <s v="Humble Pie"/>
    <x v="17"/>
    <n v="1500"/>
    <x v="17"/>
    <x v="0"/>
    <x v="1"/>
    <s v="GBP"/>
    <n v="1415126022"/>
    <n v="1412530422"/>
    <b v="0"/>
    <x v="17"/>
    <x v="0"/>
    <s v="film &amp; video/television"/>
    <x v="17"/>
    <x v="17"/>
    <x v="0"/>
    <x v="0"/>
  </r>
  <r>
    <s v="Indian As Apple Pie TV"/>
    <x v="18"/>
    <n v="30000"/>
    <x v="18"/>
    <x v="0"/>
    <x v="0"/>
    <s v="USD"/>
    <n v="1410958856"/>
    <n v="1408366856"/>
    <b v="0"/>
    <x v="18"/>
    <x v="0"/>
    <s v="film &amp; video/television"/>
    <x v="18"/>
    <x v="18"/>
    <x v="0"/>
    <x v="0"/>
  </r>
  <r>
    <s v="Brouhaha (an Original Sitcom)"/>
    <x v="19"/>
    <n v="850"/>
    <x v="19"/>
    <x v="0"/>
    <x v="0"/>
    <s v="USD"/>
    <n v="1437420934"/>
    <n v="1434828934"/>
    <b v="0"/>
    <x v="19"/>
    <x v="0"/>
    <s v="film &amp; video/television"/>
    <x v="19"/>
    <x v="19"/>
    <x v="0"/>
    <x v="0"/>
  </r>
  <r>
    <s v="Finding Kylie Hard Read Fund"/>
    <x v="20"/>
    <n v="2000"/>
    <x v="20"/>
    <x v="0"/>
    <x v="0"/>
    <s v="USD"/>
    <n v="1442167912"/>
    <n v="1436983912"/>
    <b v="0"/>
    <x v="20"/>
    <x v="0"/>
    <s v="film &amp; video/television"/>
    <x v="20"/>
    <x v="20"/>
    <x v="0"/>
    <x v="0"/>
  </r>
  <r>
    <s v="Life of an Ingredient: The Pilot Episode"/>
    <x v="21"/>
    <n v="18500"/>
    <x v="21"/>
    <x v="0"/>
    <x v="0"/>
    <s v="USD"/>
    <n v="1411743789"/>
    <n v="1409151789"/>
    <b v="0"/>
    <x v="21"/>
    <x v="0"/>
    <s v="film &amp; video/television"/>
    <x v="21"/>
    <x v="21"/>
    <x v="0"/>
    <x v="0"/>
  </r>
  <r>
    <s v="CREATURES OF HABIT!"/>
    <x v="22"/>
    <n v="350"/>
    <x v="22"/>
    <x v="0"/>
    <x v="0"/>
    <s v="USD"/>
    <n v="1420099140"/>
    <n v="1418766740"/>
    <b v="0"/>
    <x v="22"/>
    <x v="0"/>
    <s v="film &amp; video/television"/>
    <x v="22"/>
    <x v="22"/>
    <x v="0"/>
    <x v="0"/>
  </r>
  <r>
    <s v="Bad Boy of Beauty and Bride Crashers!"/>
    <x v="23"/>
    <n v="2000"/>
    <x v="23"/>
    <x v="0"/>
    <x v="0"/>
    <s v="USD"/>
    <n v="1430407200"/>
    <n v="1428086501"/>
    <b v="0"/>
    <x v="23"/>
    <x v="0"/>
    <s v="film &amp; video/television"/>
    <x v="23"/>
    <x v="23"/>
    <x v="0"/>
    <x v="0"/>
  </r>
  <r>
    <s v="Bring STL Up Late to TV"/>
    <x v="24"/>
    <n v="35000"/>
    <x v="24"/>
    <x v="0"/>
    <x v="0"/>
    <s v="USD"/>
    <n v="1442345940"/>
    <n v="1439494863"/>
    <b v="0"/>
    <x v="24"/>
    <x v="0"/>
    <s v="film &amp; video/television"/>
    <x v="24"/>
    <x v="24"/>
    <x v="0"/>
    <x v="0"/>
  </r>
  <r>
    <s v="RAM- An independent writer's breakthrough tv production"/>
    <x v="25"/>
    <n v="600"/>
    <x v="25"/>
    <x v="0"/>
    <x v="0"/>
    <s v="USD"/>
    <n v="1452299761"/>
    <n v="1447115761"/>
    <b v="0"/>
    <x v="25"/>
    <x v="0"/>
    <s v="film &amp; video/television"/>
    <x v="25"/>
    <x v="25"/>
    <x v="0"/>
    <x v="0"/>
  </r>
  <r>
    <s v="You, Me &amp; Sicily:  Part I Editing"/>
    <x v="26"/>
    <n v="1250"/>
    <x v="26"/>
    <x v="0"/>
    <x v="0"/>
    <s v="USD"/>
    <n v="1408278144"/>
    <n v="1404822144"/>
    <b v="0"/>
    <x v="10"/>
    <x v="0"/>
    <s v="film &amp; video/television"/>
    <x v="26"/>
    <x v="26"/>
    <x v="0"/>
    <x v="0"/>
  </r>
  <r>
    <s v="B-Rabbit TV Comedy Pilot"/>
    <x v="27"/>
    <n v="20000"/>
    <x v="27"/>
    <x v="0"/>
    <x v="4"/>
    <s v="NZD"/>
    <n v="1416113833"/>
    <n v="1413518233"/>
    <b v="0"/>
    <x v="3"/>
    <x v="0"/>
    <s v="film &amp; video/television"/>
    <x v="27"/>
    <x v="27"/>
    <x v="0"/>
    <x v="0"/>
  </r>
  <r>
    <s v="John Earle Dog Training Concept Development Reel"/>
    <x v="28"/>
    <n v="12000"/>
    <x v="28"/>
    <x v="0"/>
    <x v="0"/>
    <s v="USD"/>
    <n v="1450307284"/>
    <n v="1447715284"/>
    <b v="0"/>
    <x v="26"/>
    <x v="0"/>
    <s v="film &amp; video/television"/>
    <x v="28"/>
    <x v="28"/>
    <x v="0"/>
    <x v="0"/>
  </r>
  <r>
    <s v="The JOB Prelude."/>
    <x v="29"/>
    <n v="3000"/>
    <x v="29"/>
    <x v="0"/>
    <x v="1"/>
    <s v="GBP"/>
    <n v="1406045368"/>
    <n v="1403453368"/>
    <b v="0"/>
    <x v="27"/>
    <x v="0"/>
    <s v="film &amp; video/television"/>
    <x v="29"/>
    <x v="29"/>
    <x v="0"/>
    <x v="0"/>
  </r>
  <r>
    <s v="Introverts Web Series"/>
    <x v="30"/>
    <n v="4000"/>
    <x v="30"/>
    <x v="0"/>
    <x v="0"/>
    <s v="USD"/>
    <n v="1408604515"/>
    <n v="1406012515"/>
    <b v="0"/>
    <x v="28"/>
    <x v="0"/>
    <s v="film &amp; video/television"/>
    <x v="30"/>
    <x v="30"/>
    <x v="0"/>
    <x v="0"/>
  </r>
  <r>
    <s v="The Alan Katz Show"/>
    <x v="31"/>
    <n v="13"/>
    <x v="31"/>
    <x v="0"/>
    <x v="0"/>
    <s v="USD"/>
    <n v="1453748434"/>
    <n v="1452193234"/>
    <b v="0"/>
    <x v="29"/>
    <x v="0"/>
    <s v="film &amp; video/television"/>
    <x v="31"/>
    <x v="31"/>
    <x v="0"/>
    <x v="0"/>
  </r>
  <r>
    <s v="Over &amp; Out"/>
    <x v="32"/>
    <n v="28450"/>
    <x v="32"/>
    <x v="0"/>
    <x v="0"/>
    <s v="USD"/>
    <n v="1463111940"/>
    <n v="1459523017"/>
    <b v="0"/>
    <x v="30"/>
    <x v="0"/>
    <s v="film &amp; video/television"/>
    <x v="32"/>
    <x v="32"/>
    <x v="0"/>
    <x v="0"/>
  </r>
  <r>
    <s v="Imaginary Problems"/>
    <x v="33"/>
    <n v="5250"/>
    <x v="33"/>
    <x v="0"/>
    <x v="0"/>
    <s v="USD"/>
    <n v="1447001501"/>
    <n v="1444405901"/>
    <b v="0"/>
    <x v="31"/>
    <x v="0"/>
    <s v="film &amp; video/television"/>
    <x v="33"/>
    <x v="33"/>
    <x v="0"/>
    <x v="0"/>
  </r>
  <r>
    <s v="#Josh: T.V. Show Sizzle Reel"/>
    <x v="34"/>
    <n v="2600"/>
    <x v="34"/>
    <x v="0"/>
    <x v="0"/>
    <s v="USD"/>
    <n v="1407224601"/>
    <n v="1405928601"/>
    <b v="0"/>
    <x v="32"/>
    <x v="0"/>
    <s v="film &amp; video/television"/>
    <x v="34"/>
    <x v="34"/>
    <x v="0"/>
    <x v="0"/>
  </r>
  <r>
    <s v="Why Adam? A TV show about the science behind everyday life!"/>
    <x v="35"/>
    <n v="1000"/>
    <x v="35"/>
    <x v="0"/>
    <x v="0"/>
    <s v="USD"/>
    <n v="1430179200"/>
    <n v="1428130814"/>
    <b v="0"/>
    <x v="33"/>
    <x v="0"/>
    <s v="film &amp; video/television"/>
    <x v="35"/>
    <x v="35"/>
    <x v="0"/>
    <x v="0"/>
  </r>
  <r>
    <s v="THE LISTENING BOX"/>
    <x v="36"/>
    <n v="6000"/>
    <x v="36"/>
    <x v="0"/>
    <x v="0"/>
    <s v="USD"/>
    <n v="1428128525"/>
    <n v="1425540125"/>
    <b v="0"/>
    <x v="34"/>
    <x v="0"/>
    <s v="film &amp; video/television"/>
    <x v="36"/>
    <x v="36"/>
    <x v="0"/>
    <x v="0"/>
  </r>
  <r>
    <s v="The Journey"/>
    <x v="37"/>
    <n v="22000"/>
    <x v="37"/>
    <x v="0"/>
    <x v="0"/>
    <s v="USD"/>
    <n v="1425055079"/>
    <n v="1422463079"/>
    <b v="0"/>
    <x v="35"/>
    <x v="0"/>
    <s v="film &amp; video/television"/>
    <x v="37"/>
    <x v="37"/>
    <x v="0"/>
    <x v="0"/>
  </r>
  <r>
    <s v="Brewz Brothers TV"/>
    <x v="38"/>
    <n v="2500"/>
    <x v="38"/>
    <x v="0"/>
    <x v="0"/>
    <s v="USD"/>
    <n v="1368235344"/>
    <n v="1365643344"/>
    <b v="0"/>
    <x v="36"/>
    <x v="0"/>
    <s v="film &amp; video/television"/>
    <x v="38"/>
    <x v="38"/>
    <x v="0"/>
    <x v="0"/>
  </r>
  <r>
    <s v="Deep Cuts - Series"/>
    <x v="39"/>
    <n v="25000"/>
    <x v="39"/>
    <x v="0"/>
    <x v="1"/>
    <s v="GBP"/>
    <n v="1401058740"/>
    <n v="1398388068"/>
    <b v="0"/>
    <x v="37"/>
    <x v="0"/>
    <s v="film &amp; video/television"/>
    <x v="39"/>
    <x v="39"/>
    <x v="0"/>
    <x v="0"/>
  </r>
  <r>
    <s v="Regal Fare Season One"/>
    <x v="40"/>
    <n v="2000"/>
    <x v="40"/>
    <x v="0"/>
    <x v="0"/>
    <s v="USD"/>
    <n v="1403150400"/>
    <n v="1401426488"/>
    <b v="0"/>
    <x v="38"/>
    <x v="0"/>
    <s v="film &amp; video/television"/>
    <x v="40"/>
    <x v="40"/>
    <x v="0"/>
    <x v="0"/>
  </r>
  <r>
    <s v="Up on High Ground TV series"/>
    <x v="41"/>
    <n v="2000"/>
    <x v="41"/>
    <x v="0"/>
    <x v="0"/>
    <s v="USD"/>
    <n v="1412516354"/>
    <n v="1409924354"/>
    <b v="0"/>
    <x v="10"/>
    <x v="0"/>
    <s v="film &amp; video/television"/>
    <x v="31"/>
    <x v="41"/>
    <x v="0"/>
    <x v="0"/>
  </r>
  <r>
    <s v="BROS TV Pilot (Iraq)"/>
    <x v="42"/>
    <n v="14000"/>
    <x v="42"/>
    <x v="0"/>
    <x v="0"/>
    <s v="USD"/>
    <n v="1419780026"/>
    <n v="1417188026"/>
    <b v="0"/>
    <x v="39"/>
    <x v="0"/>
    <s v="film &amp; video/television"/>
    <x v="41"/>
    <x v="42"/>
    <x v="0"/>
    <x v="0"/>
  </r>
  <r>
    <s v="Anglicon 2015: A Doctor Who &amp; British media fan convention"/>
    <x v="43"/>
    <n v="10000"/>
    <x v="43"/>
    <x v="0"/>
    <x v="0"/>
    <s v="USD"/>
    <n v="1405209600"/>
    <n v="1402599486"/>
    <b v="0"/>
    <x v="40"/>
    <x v="0"/>
    <s v="film &amp; video/television"/>
    <x v="42"/>
    <x v="43"/>
    <x v="0"/>
    <x v="0"/>
  </r>
  <r>
    <s v="BIG WHISKEY TV Show"/>
    <x v="44"/>
    <n v="2000"/>
    <x v="41"/>
    <x v="0"/>
    <x v="0"/>
    <s v="USD"/>
    <n v="1412648537"/>
    <n v="1408760537"/>
    <b v="0"/>
    <x v="41"/>
    <x v="0"/>
    <s v="film &amp; video/television"/>
    <x v="31"/>
    <x v="44"/>
    <x v="0"/>
    <x v="0"/>
  </r>
  <r>
    <s v="The Art of the Lift"/>
    <x v="45"/>
    <n v="5000"/>
    <x v="44"/>
    <x v="0"/>
    <x v="0"/>
    <s v="USD"/>
    <n v="1461769107"/>
    <n v="1459177107"/>
    <b v="0"/>
    <x v="42"/>
    <x v="0"/>
    <s v="film &amp; video/television"/>
    <x v="43"/>
    <x v="45"/>
    <x v="0"/>
    <x v="0"/>
  </r>
  <r>
    <s v="New equipment for Joy's World!"/>
    <x v="46"/>
    <n v="8400"/>
    <x v="45"/>
    <x v="0"/>
    <x v="2"/>
    <s v="AUD"/>
    <n v="1450220974"/>
    <n v="1447628974"/>
    <b v="0"/>
    <x v="43"/>
    <x v="0"/>
    <s v="film &amp; video/television"/>
    <x v="44"/>
    <x v="46"/>
    <x v="0"/>
    <x v="0"/>
  </r>
  <r>
    <s v="Jane Don't Date - TV pilot (sitcom)"/>
    <x v="47"/>
    <n v="5000"/>
    <x v="46"/>
    <x v="0"/>
    <x v="0"/>
    <s v="USD"/>
    <n v="1419021607"/>
    <n v="1413834007"/>
    <b v="0"/>
    <x v="16"/>
    <x v="0"/>
    <s v="film &amp; video/television"/>
    <x v="45"/>
    <x v="47"/>
    <x v="0"/>
    <x v="0"/>
  </r>
  <r>
    <s v="'Noir' A New Independant Tech-Noir TV Pilot"/>
    <x v="48"/>
    <n v="2000"/>
    <x v="47"/>
    <x v="0"/>
    <x v="1"/>
    <s v="GBP"/>
    <n v="1425211200"/>
    <n v="1422534260"/>
    <b v="0"/>
    <x v="44"/>
    <x v="0"/>
    <s v="film &amp; video/television"/>
    <x v="46"/>
    <x v="48"/>
    <x v="0"/>
    <x v="0"/>
  </r>
  <r>
    <s v="Driving Jersey - Season Five"/>
    <x v="49"/>
    <n v="12000"/>
    <x v="48"/>
    <x v="0"/>
    <x v="0"/>
    <s v="USD"/>
    <n v="1445660045"/>
    <n v="1443068045"/>
    <b v="0"/>
    <x v="45"/>
    <x v="0"/>
    <s v="film &amp; video/television"/>
    <x v="31"/>
    <x v="49"/>
    <x v="0"/>
    <x v="0"/>
  </r>
  <r>
    <s v="The Love Lounge"/>
    <x v="50"/>
    <n v="600"/>
    <x v="49"/>
    <x v="0"/>
    <x v="1"/>
    <s v="GBP"/>
    <n v="1422637200"/>
    <n v="1419271458"/>
    <b v="0"/>
    <x v="19"/>
    <x v="0"/>
    <s v="film &amp; video/television"/>
    <x v="31"/>
    <x v="50"/>
    <x v="0"/>
    <x v="0"/>
  </r>
  <r>
    <s v="SKY CITY HAYA"/>
    <x v="51"/>
    <n v="11000"/>
    <x v="50"/>
    <x v="0"/>
    <x v="0"/>
    <s v="USD"/>
    <n v="1439245037"/>
    <n v="1436653037"/>
    <b v="0"/>
    <x v="46"/>
    <x v="0"/>
    <s v="film &amp; video/television"/>
    <x v="47"/>
    <x v="51"/>
    <x v="0"/>
    <x v="0"/>
  </r>
  <r>
    <s v="Kode Orange - New TV Series"/>
    <x v="52"/>
    <n v="10000"/>
    <x v="51"/>
    <x v="0"/>
    <x v="0"/>
    <s v="USD"/>
    <n v="1405615846"/>
    <n v="1403023846"/>
    <b v="0"/>
    <x v="47"/>
    <x v="0"/>
    <s v="film &amp; video/television"/>
    <x v="48"/>
    <x v="52"/>
    <x v="0"/>
    <x v="0"/>
  </r>
  <r>
    <s v="Rolling out Vegan Mashup's Season 2"/>
    <x v="53"/>
    <n v="3000"/>
    <x v="52"/>
    <x v="0"/>
    <x v="0"/>
    <s v="USD"/>
    <n v="1396648800"/>
    <n v="1395407445"/>
    <b v="0"/>
    <x v="27"/>
    <x v="0"/>
    <s v="film &amp; video/television"/>
    <x v="49"/>
    <x v="53"/>
    <x v="0"/>
    <x v="0"/>
  </r>
  <r>
    <s v="&quot;Stand-In&quot; Television Pilot"/>
    <x v="54"/>
    <n v="10000"/>
    <x v="53"/>
    <x v="0"/>
    <x v="0"/>
    <s v="USD"/>
    <n v="1451063221"/>
    <n v="1448471221"/>
    <b v="0"/>
    <x v="47"/>
    <x v="0"/>
    <s v="film &amp; video/television"/>
    <x v="50"/>
    <x v="54"/>
    <x v="0"/>
    <x v="0"/>
  </r>
  <r>
    <s v="Di FAMILY"/>
    <x v="55"/>
    <n v="8600"/>
    <x v="54"/>
    <x v="0"/>
    <x v="0"/>
    <s v="USD"/>
    <n v="1464390916"/>
    <n v="1462576516"/>
    <b v="0"/>
    <x v="48"/>
    <x v="0"/>
    <s v="film &amp; video/television"/>
    <x v="51"/>
    <x v="55"/>
    <x v="0"/>
    <x v="0"/>
  </r>
  <r>
    <s v="Voxwomen Cycling Show"/>
    <x v="56"/>
    <n v="8000"/>
    <x v="55"/>
    <x v="0"/>
    <x v="1"/>
    <s v="GBP"/>
    <n v="1433779200"/>
    <n v="1432559424"/>
    <b v="0"/>
    <x v="49"/>
    <x v="0"/>
    <s v="film &amp; video/television"/>
    <x v="52"/>
    <x v="56"/>
    <x v="0"/>
    <x v="0"/>
  </r>
  <r>
    <s v="Our Gay Group - Quality Online Programming For the Gay Man"/>
    <x v="57"/>
    <n v="15000"/>
    <x v="56"/>
    <x v="0"/>
    <x v="0"/>
    <s v="USD"/>
    <n v="1429991962"/>
    <n v="1427399962"/>
    <b v="0"/>
    <x v="50"/>
    <x v="0"/>
    <s v="film &amp; video/television"/>
    <x v="53"/>
    <x v="57"/>
    <x v="0"/>
    <x v="0"/>
  </r>
  <r>
    <s v="Gloaming"/>
    <x v="58"/>
    <n v="10000"/>
    <x v="57"/>
    <x v="0"/>
    <x v="0"/>
    <s v="USD"/>
    <n v="1416423172"/>
    <n v="1413827572"/>
    <b v="0"/>
    <x v="11"/>
    <x v="0"/>
    <s v="film &amp; video/television"/>
    <x v="54"/>
    <x v="58"/>
    <x v="0"/>
    <x v="0"/>
  </r>
  <r>
    <s v="&quot;Momentum&quot; - The Series"/>
    <x v="59"/>
    <n v="20000"/>
    <x v="58"/>
    <x v="0"/>
    <x v="0"/>
    <s v="USD"/>
    <n v="1442264400"/>
    <n v="1439530776"/>
    <b v="0"/>
    <x v="51"/>
    <x v="0"/>
    <s v="film &amp; video/television"/>
    <x v="55"/>
    <x v="59"/>
    <x v="0"/>
    <x v="0"/>
  </r>
  <r>
    <s v="Ever Since - Short Film"/>
    <x v="60"/>
    <n v="4500"/>
    <x v="59"/>
    <x v="0"/>
    <x v="1"/>
    <s v="GBP"/>
    <n v="1395532800"/>
    <n v="1393882717"/>
    <b v="0"/>
    <x v="52"/>
    <x v="0"/>
    <s v="film &amp; video/shorts"/>
    <x v="56"/>
    <x v="60"/>
    <x v="0"/>
    <x v="1"/>
  </r>
  <r>
    <s v="SPLITTING THE SYNAPSE"/>
    <x v="61"/>
    <n v="5000"/>
    <x v="60"/>
    <x v="0"/>
    <x v="0"/>
    <s v="USD"/>
    <n v="1370547157"/>
    <n v="1368646357"/>
    <b v="0"/>
    <x v="23"/>
    <x v="0"/>
    <s v="film &amp; video/shorts"/>
    <x v="57"/>
    <x v="61"/>
    <x v="0"/>
    <x v="1"/>
  </r>
  <r>
    <s v="SPECIMEN 0625c - Sci-Fi Thriller"/>
    <x v="62"/>
    <n v="3000"/>
    <x v="61"/>
    <x v="0"/>
    <x v="0"/>
    <s v="USD"/>
    <n v="1362337878"/>
    <n v="1360177878"/>
    <b v="0"/>
    <x v="53"/>
    <x v="0"/>
    <s v="film &amp; video/shorts"/>
    <x v="58"/>
    <x v="62"/>
    <x v="0"/>
    <x v="1"/>
  </r>
  <r>
    <s v="The Attic"/>
    <x v="63"/>
    <n v="2000"/>
    <x v="62"/>
    <x v="0"/>
    <x v="0"/>
    <s v="USD"/>
    <n v="1388206740"/>
    <n v="1386194013"/>
    <b v="0"/>
    <x v="31"/>
    <x v="0"/>
    <s v="film &amp; video/shorts"/>
    <x v="59"/>
    <x v="63"/>
    <x v="0"/>
    <x v="1"/>
  </r>
  <r>
    <s v="Millennial, The Movie"/>
    <x v="64"/>
    <n v="1200"/>
    <x v="63"/>
    <x v="0"/>
    <x v="0"/>
    <s v="USD"/>
    <n v="1373243181"/>
    <n v="1370651181"/>
    <b v="0"/>
    <x v="54"/>
    <x v="0"/>
    <s v="film &amp; video/shorts"/>
    <x v="60"/>
    <x v="64"/>
    <x v="0"/>
    <x v="1"/>
  </r>
  <r>
    <s v="Hello World - Post Production Funds"/>
    <x v="65"/>
    <n v="7000"/>
    <x v="64"/>
    <x v="0"/>
    <x v="5"/>
    <s v="CAD"/>
    <n v="1407736740"/>
    <n v="1405453354"/>
    <b v="0"/>
    <x v="7"/>
    <x v="0"/>
    <s v="film &amp; video/shorts"/>
    <x v="61"/>
    <x v="65"/>
    <x v="0"/>
    <x v="1"/>
  </r>
  <r>
    <s v="A Stagnant Fever: Short Film"/>
    <x v="66"/>
    <n v="2000"/>
    <x v="65"/>
    <x v="0"/>
    <x v="0"/>
    <s v="USD"/>
    <n v="1468873420"/>
    <n v="1466281420"/>
    <b v="0"/>
    <x v="55"/>
    <x v="0"/>
    <s v="film &amp; video/shorts"/>
    <x v="62"/>
    <x v="66"/>
    <x v="0"/>
    <x v="1"/>
  </r>
  <r>
    <s v="You are a Priest Forever"/>
    <x v="67"/>
    <n v="2000"/>
    <x v="66"/>
    <x v="0"/>
    <x v="0"/>
    <s v="USD"/>
    <n v="1342360804"/>
    <n v="1339768804"/>
    <b v="0"/>
    <x v="9"/>
    <x v="0"/>
    <s v="film &amp; video/shorts"/>
    <x v="63"/>
    <x v="67"/>
    <x v="0"/>
    <x v="1"/>
  </r>
  <r>
    <s v="King Eider: Short Film"/>
    <x v="68"/>
    <n v="600"/>
    <x v="67"/>
    <x v="0"/>
    <x v="1"/>
    <s v="GBP"/>
    <n v="1393162791"/>
    <n v="1390570791"/>
    <b v="0"/>
    <x v="17"/>
    <x v="0"/>
    <s v="film &amp; video/shorts"/>
    <x v="64"/>
    <x v="68"/>
    <x v="0"/>
    <x v="1"/>
  </r>
  <r>
    <s v="More Than A Drive"/>
    <x v="69"/>
    <n v="10000"/>
    <x v="68"/>
    <x v="0"/>
    <x v="0"/>
    <s v="USD"/>
    <n v="1317538740"/>
    <n v="1314765025"/>
    <b v="0"/>
    <x v="56"/>
    <x v="0"/>
    <s v="film &amp; video/shorts"/>
    <x v="65"/>
    <x v="69"/>
    <x v="0"/>
    <x v="1"/>
  </r>
  <r>
    <s v="Scraps"/>
    <x v="70"/>
    <n v="500"/>
    <x v="69"/>
    <x v="0"/>
    <x v="0"/>
    <s v="USD"/>
    <n v="1315171845"/>
    <n v="1309987845"/>
    <b v="0"/>
    <x v="57"/>
    <x v="0"/>
    <s v="film &amp; video/shorts"/>
    <x v="66"/>
    <x v="70"/>
    <x v="0"/>
    <x v="1"/>
  </r>
  <r>
    <s v="Diggin Deep to help find &quot;A Man, Buried&quot;"/>
    <x v="71"/>
    <n v="1800"/>
    <x v="70"/>
    <x v="0"/>
    <x v="0"/>
    <s v="USD"/>
    <n v="1338186657"/>
    <n v="1333002657"/>
    <b v="0"/>
    <x v="58"/>
    <x v="0"/>
    <s v="film &amp; video/shorts"/>
    <x v="67"/>
    <x v="71"/>
    <x v="0"/>
    <x v="1"/>
  </r>
  <r>
    <s v="Trickle"/>
    <x v="72"/>
    <n v="2200"/>
    <x v="71"/>
    <x v="0"/>
    <x v="0"/>
    <s v="USD"/>
    <n v="1352937600"/>
    <n v="1351210481"/>
    <b v="0"/>
    <x v="14"/>
    <x v="0"/>
    <s v="film &amp; video/shorts"/>
    <x v="68"/>
    <x v="72"/>
    <x v="0"/>
    <x v="1"/>
  </r>
  <r>
    <s v="Project Z-6463 - a 3D short movie by Chris Eller"/>
    <x v="73"/>
    <n v="900"/>
    <x v="72"/>
    <x v="0"/>
    <x v="0"/>
    <s v="USD"/>
    <n v="1304395140"/>
    <n v="1297620584"/>
    <b v="0"/>
    <x v="59"/>
    <x v="0"/>
    <s v="film &amp; video/shorts"/>
    <x v="31"/>
    <x v="73"/>
    <x v="0"/>
    <x v="1"/>
  </r>
  <r>
    <s v="L'oiseau la nuit - Court-mÃ©trage"/>
    <x v="74"/>
    <n v="500"/>
    <x v="73"/>
    <x v="0"/>
    <x v="6"/>
    <s v="EUR"/>
    <n v="1453376495"/>
    <n v="1450784495"/>
    <b v="0"/>
    <x v="60"/>
    <x v="0"/>
    <s v="film &amp; video/shorts"/>
    <x v="69"/>
    <x v="74"/>
    <x v="0"/>
    <x v="1"/>
  </r>
  <r>
    <s v="&quot;DAD&quot; - A USC Short Film"/>
    <x v="75"/>
    <n v="3500"/>
    <x v="74"/>
    <x v="0"/>
    <x v="0"/>
    <s v="USD"/>
    <n v="1366693272"/>
    <n v="1364101272"/>
    <b v="0"/>
    <x v="5"/>
    <x v="0"/>
    <s v="film &amp; video/shorts"/>
    <x v="70"/>
    <x v="75"/>
    <x v="0"/>
    <x v="1"/>
  </r>
  <r>
    <s v="Star Wars: Insidious"/>
    <x v="76"/>
    <n v="300"/>
    <x v="75"/>
    <x v="0"/>
    <x v="0"/>
    <s v="USD"/>
    <n v="1325007358"/>
    <n v="1319819758"/>
    <b v="0"/>
    <x v="41"/>
    <x v="0"/>
    <s v="film &amp; video/shorts"/>
    <x v="71"/>
    <x v="76"/>
    <x v="0"/>
    <x v="1"/>
  </r>
  <r>
    <s v="Jonah and the Crab"/>
    <x v="77"/>
    <n v="400"/>
    <x v="76"/>
    <x v="0"/>
    <x v="0"/>
    <s v="USD"/>
    <n v="1337569140"/>
    <n v="1332991717"/>
    <b v="0"/>
    <x v="55"/>
    <x v="0"/>
    <s v="film &amp; video/shorts"/>
    <x v="72"/>
    <x v="77"/>
    <x v="0"/>
    <x v="1"/>
  </r>
  <r>
    <s v="Daemon's scale up - Brieuc Le Meur _ Berlin"/>
    <x v="78"/>
    <n v="50"/>
    <x v="77"/>
    <x v="0"/>
    <x v="6"/>
    <s v="EUR"/>
    <n v="1472751121"/>
    <n v="1471887121"/>
    <b v="0"/>
    <x v="2"/>
    <x v="0"/>
    <s v="film &amp; video/shorts"/>
    <x v="73"/>
    <x v="78"/>
    <x v="0"/>
    <x v="1"/>
  </r>
  <r>
    <s v="Japanese/International Short Film &quot;Mtn.&quot;"/>
    <x v="79"/>
    <n v="1300"/>
    <x v="78"/>
    <x v="0"/>
    <x v="1"/>
    <s v="GBP"/>
    <n v="1398451093"/>
    <n v="1395859093"/>
    <b v="0"/>
    <x v="14"/>
    <x v="0"/>
    <s v="film &amp; video/shorts"/>
    <x v="74"/>
    <x v="79"/>
    <x v="0"/>
    <x v="1"/>
  </r>
  <r>
    <s v="Swingers Anonymous"/>
    <x v="80"/>
    <n v="12000"/>
    <x v="79"/>
    <x v="0"/>
    <x v="0"/>
    <s v="USD"/>
    <n v="1386640856"/>
    <n v="1383616856"/>
    <b v="0"/>
    <x v="5"/>
    <x v="0"/>
    <s v="film &amp; video/shorts"/>
    <x v="75"/>
    <x v="80"/>
    <x v="0"/>
    <x v="1"/>
  </r>
  <r>
    <s v="Carrying Place: A film of Maine hauntings"/>
    <x v="81"/>
    <n v="750"/>
    <x v="80"/>
    <x v="0"/>
    <x v="0"/>
    <s v="USD"/>
    <n v="1342234920"/>
    <n v="1341892127"/>
    <b v="0"/>
    <x v="33"/>
    <x v="0"/>
    <s v="film &amp; video/shorts"/>
    <x v="76"/>
    <x v="81"/>
    <x v="0"/>
    <x v="1"/>
  </r>
  <r>
    <s v="&quot;T IS FOR TANTRUM&quot; - HORROR/COMEDY"/>
    <x v="82"/>
    <n v="4000"/>
    <x v="81"/>
    <x v="0"/>
    <x v="0"/>
    <s v="USD"/>
    <n v="1318189261"/>
    <n v="1315597261"/>
    <b v="0"/>
    <x v="61"/>
    <x v="0"/>
    <s v="film &amp; video/shorts"/>
    <x v="77"/>
    <x v="82"/>
    <x v="0"/>
    <x v="1"/>
  </r>
  <r>
    <s v="Sleep Lovers - By Daniel Modeste"/>
    <x v="83"/>
    <n v="200"/>
    <x v="82"/>
    <x v="0"/>
    <x v="1"/>
    <s v="GBP"/>
    <n v="1424604600"/>
    <n v="1423320389"/>
    <b v="0"/>
    <x v="62"/>
    <x v="0"/>
    <s v="film &amp; video/shorts"/>
    <x v="78"/>
    <x v="83"/>
    <x v="0"/>
    <x v="1"/>
  </r>
  <r>
    <s v="Redemption - Short Film"/>
    <x v="84"/>
    <n v="500"/>
    <x v="83"/>
    <x v="0"/>
    <x v="0"/>
    <s v="USD"/>
    <n v="1305483086"/>
    <n v="1302891086"/>
    <b v="0"/>
    <x v="63"/>
    <x v="0"/>
    <s v="film &amp; video/shorts"/>
    <x v="31"/>
    <x v="84"/>
    <x v="0"/>
    <x v="1"/>
  </r>
  <r>
    <s v="In Her Voice: short film"/>
    <x v="85"/>
    <n v="1200"/>
    <x v="84"/>
    <x v="0"/>
    <x v="0"/>
    <s v="USD"/>
    <n v="1316746837"/>
    <n v="1314154837"/>
    <b v="0"/>
    <x v="64"/>
    <x v="0"/>
    <s v="film &amp; video/shorts"/>
    <x v="79"/>
    <x v="85"/>
    <x v="0"/>
    <x v="1"/>
  </r>
  <r>
    <s v="SECOND CHANCE - DEUXIÃˆME CHANCE"/>
    <x v="86"/>
    <n v="6000"/>
    <x v="85"/>
    <x v="0"/>
    <x v="6"/>
    <s v="EUR"/>
    <n v="1451226045"/>
    <n v="1444828845"/>
    <b v="0"/>
    <x v="57"/>
    <x v="0"/>
    <s v="film &amp; video/shorts"/>
    <x v="80"/>
    <x v="86"/>
    <x v="0"/>
    <x v="1"/>
  </r>
  <r>
    <s v="Village Films Summer Project Fund (TK 2)"/>
    <x v="87"/>
    <n v="2500"/>
    <x v="86"/>
    <x v="0"/>
    <x v="0"/>
    <s v="USD"/>
    <n v="1275529260"/>
    <n v="1274705803"/>
    <b v="0"/>
    <x v="20"/>
    <x v="0"/>
    <s v="film &amp; video/shorts"/>
    <x v="81"/>
    <x v="87"/>
    <x v="0"/>
    <x v="1"/>
  </r>
  <r>
    <s v="The Recursion Theorem (Short Film)"/>
    <x v="88"/>
    <n v="3500"/>
    <x v="87"/>
    <x v="0"/>
    <x v="0"/>
    <s v="USD"/>
    <n v="1403452131"/>
    <n v="1401205731"/>
    <b v="0"/>
    <x v="65"/>
    <x v="0"/>
    <s v="film &amp; video/shorts"/>
    <x v="82"/>
    <x v="88"/>
    <x v="0"/>
    <x v="1"/>
  </r>
  <r>
    <s v="The Southwest Chronicles"/>
    <x v="89"/>
    <n v="6000"/>
    <x v="88"/>
    <x v="0"/>
    <x v="0"/>
    <s v="USD"/>
    <n v="1370196192"/>
    <n v="1368036192"/>
    <b v="0"/>
    <x v="66"/>
    <x v="0"/>
    <s v="film &amp; video/shorts"/>
    <x v="83"/>
    <x v="89"/>
    <x v="0"/>
    <x v="1"/>
  </r>
  <r>
    <s v="Help Get the Short Film Interior Design into Film Festivals!"/>
    <x v="90"/>
    <n v="500"/>
    <x v="89"/>
    <x v="0"/>
    <x v="0"/>
    <s v="USD"/>
    <n v="1310454499"/>
    <n v="1307862499"/>
    <b v="0"/>
    <x v="38"/>
    <x v="0"/>
    <s v="film &amp; video/shorts"/>
    <x v="84"/>
    <x v="90"/>
    <x v="0"/>
    <x v="1"/>
  </r>
  <r>
    <s v="OVERTIME: A Cerebral Horror Short Inspired by the Classics"/>
    <x v="91"/>
    <n v="3000"/>
    <x v="87"/>
    <x v="0"/>
    <x v="0"/>
    <s v="USD"/>
    <n v="1305625164"/>
    <n v="1300354764"/>
    <b v="0"/>
    <x v="67"/>
    <x v="0"/>
    <s v="film &amp; video/shorts"/>
    <x v="43"/>
    <x v="91"/>
    <x v="0"/>
    <x v="1"/>
  </r>
  <r>
    <s v="Euphoria"/>
    <x v="92"/>
    <n v="5000"/>
    <x v="90"/>
    <x v="0"/>
    <x v="5"/>
    <s v="CAD"/>
    <n v="1485936000"/>
    <n v="1481949983"/>
    <b v="0"/>
    <x v="68"/>
    <x v="0"/>
    <s v="film &amp; video/shorts"/>
    <x v="85"/>
    <x v="92"/>
    <x v="0"/>
    <x v="1"/>
  </r>
  <r>
    <s v="&quot;Someday Everyday&quot; Short Film"/>
    <x v="93"/>
    <n v="1000"/>
    <x v="91"/>
    <x v="0"/>
    <x v="0"/>
    <s v="USD"/>
    <n v="1341349200"/>
    <n v="1338928537"/>
    <b v="0"/>
    <x v="41"/>
    <x v="0"/>
    <s v="film &amp; video/shorts"/>
    <x v="86"/>
    <x v="93"/>
    <x v="0"/>
    <x v="1"/>
  </r>
  <r>
    <s v="&quot;Paper Chase&quot; Students can make family friendly short films."/>
    <x v="94"/>
    <n v="250"/>
    <x v="92"/>
    <x v="0"/>
    <x v="1"/>
    <s v="GBP"/>
    <n v="1396890822"/>
    <n v="1395162822"/>
    <b v="0"/>
    <x v="8"/>
    <x v="0"/>
    <s v="film &amp; video/shorts"/>
    <x v="87"/>
    <x v="94"/>
    <x v="0"/>
    <x v="1"/>
  </r>
  <r>
    <s v="Gotham Knight Terrors: Comedic Batman Short"/>
    <x v="95"/>
    <n v="350"/>
    <x v="75"/>
    <x v="0"/>
    <x v="0"/>
    <s v="USD"/>
    <n v="1330214841"/>
    <n v="1327622841"/>
    <b v="0"/>
    <x v="64"/>
    <x v="0"/>
    <s v="film &amp; video/shorts"/>
    <x v="88"/>
    <x v="95"/>
    <x v="0"/>
    <x v="1"/>
  </r>
  <r>
    <s v="Ice Hockey"/>
    <x v="96"/>
    <n v="1500"/>
    <x v="93"/>
    <x v="0"/>
    <x v="0"/>
    <s v="USD"/>
    <n v="1280631600"/>
    <n v="1274889241"/>
    <b v="0"/>
    <x v="69"/>
    <x v="0"/>
    <s v="film &amp; video/shorts"/>
    <x v="89"/>
    <x v="96"/>
    <x v="0"/>
    <x v="1"/>
  </r>
  <r>
    <s v="Innsmouth at 9000 ft. A Short Horror Film Project"/>
    <x v="97"/>
    <n v="400"/>
    <x v="94"/>
    <x v="0"/>
    <x v="0"/>
    <s v="USD"/>
    <n v="1310440482"/>
    <n v="1307848482"/>
    <b v="0"/>
    <x v="22"/>
    <x v="0"/>
    <s v="film &amp; video/shorts"/>
    <x v="90"/>
    <x v="97"/>
    <x v="0"/>
    <x v="1"/>
  </r>
  <r>
    <s v="CUT OUT"/>
    <x v="98"/>
    <n v="3200"/>
    <x v="95"/>
    <x v="0"/>
    <x v="0"/>
    <s v="USD"/>
    <n v="1354923000"/>
    <n v="1351796674"/>
    <b v="0"/>
    <x v="65"/>
    <x v="0"/>
    <s v="film &amp; video/shorts"/>
    <x v="90"/>
    <x v="98"/>
    <x v="0"/>
    <x v="1"/>
  </r>
  <r>
    <s v="BEAT: An Original Short Film"/>
    <x v="99"/>
    <n v="1500"/>
    <x v="96"/>
    <x v="0"/>
    <x v="0"/>
    <s v="USD"/>
    <n v="1390426799"/>
    <n v="1387834799"/>
    <b v="0"/>
    <x v="70"/>
    <x v="0"/>
    <s v="film &amp; video/shorts"/>
    <x v="91"/>
    <x v="99"/>
    <x v="0"/>
    <x v="1"/>
  </r>
  <r>
    <s v="Two Sisters"/>
    <x v="100"/>
    <n v="5000"/>
    <x v="97"/>
    <x v="0"/>
    <x v="0"/>
    <s v="USD"/>
    <n v="1352055886"/>
    <n v="1350324286"/>
    <b v="0"/>
    <x v="55"/>
    <x v="0"/>
    <s v="film &amp; video/shorts"/>
    <x v="31"/>
    <x v="100"/>
    <x v="0"/>
    <x v="1"/>
  </r>
  <r>
    <s v="In Their Turn : A MFA Thesis Film"/>
    <x v="101"/>
    <n v="3500"/>
    <x v="98"/>
    <x v="0"/>
    <x v="0"/>
    <s v="USD"/>
    <n v="1359052710"/>
    <n v="1356979110"/>
    <b v="0"/>
    <x v="2"/>
    <x v="0"/>
    <s v="film &amp; video/shorts"/>
    <x v="31"/>
    <x v="101"/>
    <x v="0"/>
    <x v="1"/>
  </r>
  <r>
    <s v="Dear God No!"/>
    <x v="102"/>
    <n v="6000"/>
    <x v="99"/>
    <x v="0"/>
    <x v="0"/>
    <s v="USD"/>
    <n v="1293073733"/>
    <n v="1290481733"/>
    <b v="0"/>
    <x v="71"/>
    <x v="0"/>
    <s v="film &amp; video/shorts"/>
    <x v="92"/>
    <x v="102"/>
    <x v="0"/>
    <x v="1"/>
  </r>
  <r>
    <s v="I'M TWENTY SOMETHING"/>
    <x v="103"/>
    <n v="1300"/>
    <x v="100"/>
    <x v="0"/>
    <x v="1"/>
    <s v="GBP"/>
    <n v="1394220030"/>
    <n v="1392232830"/>
    <b v="0"/>
    <x v="72"/>
    <x v="0"/>
    <s v="film &amp; video/shorts"/>
    <x v="93"/>
    <x v="103"/>
    <x v="0"/>
    <x v="1"/>
  </r>
  <r>
    <s v="Good 'Ol Trumpet"/>
    <x v="104"/>
    <n v="500"/>
    <x v="49"/>
    <x v="0"/>
    <x v="0"/>
    <s v="USD"/>
    <n v="1301792400"/>
    <n v="1299775266"/>
    <b v="0"/>
    <x v="73"/>
    <x v="0"/>
    <s v="film &amp; video/shorts"/>
    <x v="43"/>
    <x v="88"/>
    <x v="0"/>
    <x v="1"/>
  </r>
  <r>
    <s v="Single Parent Date Night-A Comedic Short Film"/>
    <x v="105"/>
    <n v="2200"/>
    <x v="101"/>
    <x v="0"/>
    <x v="0"/>
    <s v="USD"/>
    <n v="1463184000"/>
    <n v="1461605020"/>
    <b v="0"/>
    <x v="65"/>
    <x v="0"/>
    <s v="film &amp; video/shorts"/>
    <x v="94"/>
    <x v="104"/>
    <x v="0"/>
    <x v="1"/>
  </r>
  <r>
    <s v="LOST WEEKEND"/>
    <x v="106"/>
    <n v="5000"/>
    <x v="102"/>
    <x v="0"/>
    <x v="0"/>
    <s v="USD"/>
    <n v="1333391901"/>
    <n v="1332182301"/>
    <b v="0"/>
    <x v="74"/>
    <x v="0"/>
    <s v="film &amp; video/shorts"/>
    <x v="10"/>
    <x v="105"/>
    <x v="0"/>
    <x v="1"/>
  </r>
  <r>
    <s v="PRETTY LITTLE VICTIM - A Short Film by Paul Jones"/>
    <x v="107"/>
    <n v="7500"/>
    <x v="103"/>
    <x v="0"/>
    <x v="0"/>
    <s v="USD"/>
    <n v="1303688087"/>
    <n v="1301787287"/>
    <b v="0"/>
    <x v="50"/>
    <x v="0"/>
    <s v="film &amp; video/shorts"/>
    <x v="95"/>
    <x v="106"/>
    <x v="0"/>
    <x v="1"/>
  </r>
  <r>
    <s v="GLASS: A Love Story"/>
    <x v="108"/>
    <n v="1500"/>
    <x v="29"/>
    <x v="0"/>
    <x v="0"/>
    <s v="USD"/>
    <n v="1370011370"/>
    <n v="1364827370"/>
    <b v="0"/>
    <x v="5"/>
    <x v="0"/>
    <s v="film &amp; video/shorts"/>
    <x v="96"/>
    <x v="107"/>
    <x v="0"/>
    <x v="1"/>
  </r>
  <r>
    <s v="Dapper Dan - &quot;Fly As I Wanna&quot; Music Video"/>
    <x v="109"/>
    <n v="1000"/>
    <x v="104"/>
    <x v="0"/>
    <x v="0"/>
    <s v="USD"/>
    <n v="1298680630"/>
    <n v="1296088630"/>
    <b v="0"/>
    <x v="5"/>
    <x v="0"/>
    <s v="film &amp; video/shorts"/>
    <x v="97"/>
    <x v="108"/>
    <x v="0"/>
    <x v="1"/>
  </r>
  <r>
    <s v="Earlids"/>
    <x v="110"/>
    <n v="1300"/>
    <x v="105"/>
    <x v="0"/>
    <x v="0"/>
    <s v="USD"/>
    <n v="1384408740"/>
    <n v="1381445253"/>
    <b v="0"/>
    <x v="55"/>
    <x v="0"/>
    <s v="film &amp; video/shorts"/>
    <x v="98"/>
    <x v="109"/>
    <x v="0"/>
    <x v="1"/>
  </r>
  <r>
    <s v="Judi Dench is Cool in Person"/>
    <x v="111"/>
    <n v="3500"/>
    <x v="106"/>
    <x v="0"/>
    <x v="2"/>
    <s v="AUD"/>
    <n v="1433059187"/>
    <n v="1430467187"/>
    <b v="0"/>
    <x v="28"/>
    <x v="0"/>
    <s v="film &amp; video/shorts"/>
    <x v="99"/>
    <x v="110"/>
    <x v="0"/>
    <x v="1"/>
  </r>
  <r>
    <s v="MITOSIS | a short film"/>
    <x v="112"/>
    <n v="5000"/>
    <x v="107"/>
    <x v="0"/>
    <x v="0"/>
    <s v="USD"/>
    <n v="1397354400"/>
    <n v="1395277318"/>
    <b v="0"/>
    <x v="75"/>
    <x v="0"/>
    <s v="film &amp; video/shorts"/>
    <x v="87"/>
    <x v="111"/>
    <x v="0"/>
    <x v="1"/>
  </r>
  <r>
    <s v="&quot;The First Day&quot; by Julia Othmer- Music Video"/>
    <x v="113"/>
    <n v="5000"/>
    <x v="108"/>
    <x v="0"/>
    <x v="0"/>
    <s v="USD"/>
    <n v="1312642800"/>
    <n v="1311963128"/>
    <b v="0"/>
    <x v="76"/>
    <x v="0"/>
    <s v="film &amp; video/shorts"/>
    <x v="100"/>
    <x v="112"/>
    <x v="0"/>
    <x v="1"/>
  </r>
  <r>
    <s v="l'esprit d'escalier-a senior film"/>
    <x v="114"/>
    <n v="3000"/>
    <x v="109"/>
    <x v="0"/>
    <x v="0"/>
    <s v="USD"/>
    <n v="1326436488"/>
    <n v="1321252488"/>
    <b v="0"/>
    <x v="2"/>
    <x v="0"/>
    <s v="film &amp; video/shorts"/>
    <x v="101"/>
    <x v="113"/>
    <x v="0"/>
    <x v="1"/>
  </r>
  <r>
    <s v="The World's Greatest Lover"/>
    <x v="115"/>
    <n v="450"/>
    <x v="110"/>
    <x v="0"/>
    <x v="0"/>
    <s v="USD"/>
    <n v="1328377444"/>
    <n v="1326217444"/>
    <b v="0"/>
    <x v="19"/>
    <x v="0"/>
    <s v="film &amp; video/shorts"/>
    <x v="102"/>
    <x v="114"/>
    <x v="0"/>
    <x v="1"/>
  </r>
  <r>
    <s v="Villanelle"/>
    <x v="116"/>
    <n v="3500"/>
    <x v="111"/>
    <x v="0"/>
    <x v="0"/>
    <s v="USD"/>
    <n v="1302260155"/>
    <n v="1298289355"/>
    <b v="0"/>
    <x v="7"/>
    <x v="0"/>
    <s v="film &amp; video/shorts"/>
    <x v="103"/>
    <x v="115"/>
    <x v="0"/>
    <x v="1"/>
  </r>
  <r>
    <s v="Funding for Production of Short Dramedy 'Six Women'"/>
    <x v="117"/>
    <n v="4500"/>
    <x v="112"/>
    <x v="0"/>
    <x v="0"/>
    <s v="USD"/>
    <n v="1276110000"/>
    <n v="1268337744"/>
    <b v="0"/>
    <x v="74"/>
    <x v="0"/>
    <s v="film &amp; video/shorts"/>
    <x v="104"/>
    <x v="116"/>
    <x v="0"/>
    <x v="1"/>
  </r>
  <r>
    <s v="DENOUNCED - A Short Film"/>
    <x v="118"/>
    <n v="5000"/>
    <x v="113"/>
    <x v="0"/>
    <x v="0"/>
    <s v="USD"/>
    <n v="1311902236"/>
    <n v="1309310236"/>
    <b v="0"/>
    <x v="70"/>
    <x v="0"/>
    <s v="film &amp; video/shorts"/>
    <x v="105"/>
    <x v="117"/>
    <x v="0"/>
    <x v="1"/>
  </r>
  <r>
    <s v="Inspire CANCER survivors to tell their STORIES"/>
    <x v="119"/>
    <n v="3250"/>
    <x v="114"/>
    <x v="0"/>
    <x v="0"/>
    <s v="USD"/>
    <n v="1313276400"/>
    <n v="1310693986"/>
    <b v="0"/>
    <x v="77"/>
    <x v="0"/>
    <s v="film &amp; video/shorts"/>
    <x v="106"/>
    <x v="118"/>
    <x v="0"/>
    <x v="1"/>
  </r>
  <r>
    <s v="Time Live: A short film (Canceled)"/>
    <x v="120"/>
    <n v="70000"/>
    <x v="115"/>
    <x v="1"/>
    <x v="7"/>
    <s v="HKD"/>
    <n v="1475457107"/>
    <n v="1472865107"/>
    <b v="0"/>
    <x v="29"/>
    <x v="1"/>
    <s v="film &amp; video/science fiction"/>
    <x v="107"/>
    <x v="119"/>
    <x v="0"/>
    <x v="2"/>
  </r>
  <r>
    <s v="MICRO-MISSION"/>
    <x v="121"/>
    <n v="3000"/>
    <x v="116"/>
    <x v="1"/>
    <x v="0"/>
    <s v="USD"/>
    <n v="1429352160"/>
    <n v="1427993710"/>
    <b v="0"/>
    <x v="29"/>
    <x v="1"/>
    <s v="film &amp; video/science fiction"/>
    <x v="108"/>
    <x v="120"/>
    <x v="0"/>
    <x v="2"/>
  </r>
  <r>
    <s v="The Time Jumper (Canceled)"/>
    <x v="122"/>
    <n v="100000000"/>
    <x v="117"/>
    <x v="1"/>
    <x v="0"/>
    <s v="USD"/>
    <n v="1476094907"/>
    <n v="1470910907"/>
    <b v="0"/>
    <x v="78"/>
    <x v="1"/>
    <s v="film &amp; video/science fiction"/>
    <x v="109"/>
    <x v="121"/>
    <x v="0"/>
    <x v="2"/>
  </r>
  <r>
    <s v="Sentient - The Web Series (Canceled)"/>
    <x v="123"/>
    <n v="55000"/>
    <x v="118"/>
    <x v="1"/>
    <x v="0"/>
    <s v="USD"/>
    <n v="1414533600"/>
    <n v="1411411564"/>
    <b v="0"/>
    <x v="79"/>
    <x v="1"/>
    <s v="film &amp; video/science fiction"/>
    <x v="110"/>
    <x v="122"/>
    <x v="0"/>
    <x v="2"/>
  </r>
  <r>
    <s v="Blank Bodies - Post Production (Canceled)"/>
    <x v="124"/>
    <n v="4000"/>
    <x v="117"/>
    <x v="1"/>
    <x v="0"/>
    <s v="USD"/>
    <n v="1431728242"/>
    <n v="1429568242"/>
    <b v="0"/>
    <x v="78"/>
    <x v="1"/>
    <s v="film &amp; video/science fiction"/>
    <x v="109"/>
    <x v="121"/>
    <x v="0"/>
    <x v="2"/>
  </r>
  <r>
    <s v="Star Wars Fan Film (Canceled)"/>
    <x v="125"/>
    <n v="500"/>
    <x v="119"/>
    <x v="1"/>
    <x v="5"/>
    <s v="CAD"/>
    <n v="1486165880"/>
    <n v="1480981880"/>
    <b v="0"/>
    <x v="79"/>
    <x v="1"/>
    <s v="film &amp; video/science fiction"/>
    <x v="111"/>
    <x v="123"/>
    <x v="0"/>
    <x v="2"/>
  </r>
  <r>
    <s v="SPECTRUM &quot;Adventures in Light&quot; (Canceled)"/>
    <x v="126"/>
    <n v="25000"/>
    <x v="120"/>
    <x v="1"/>
    <x v="0"/>
    <s v="USD"/>
    <n v="1433988000"/>
    <n v="1431353337"/>
    <b v="0"/>
    <x v="62"/>
    <x v="1"/>
    <s v="film &amp; video/science fiction"/>
    <x v="112"/>
    <x v="124"/>
    <x v="0"/>
    <x v="2"/>
  </r>
  <r>
    <s v="Human Evolution (Canceled)"/>
    <x v="127"/>
    <n v="8000"/>
    <x v="121"/>
    <x v="1"/>
    <x v="0"/>
    <s v="USD"/>
    <n v="1428069541"/>
    <n v="1425481141"/>
    <b v="0"/>
    <x v="80"/>
    <x v="1"/>
    <s v="film &amp; video/science fiction"/>
    <x v="113"/>
    <x v="125"/>
    <x v="0"/>
    <x v="2"/>
  </r>
  <r>
    <s v="Ralphi3 (Canceled)"/>
    <x v="128"/>
    <n v="100000"/>
    <x v="122"/>
    <x v="1"/>
    <x v="0"/>
    <s v="USD"/>
    <n v="1476941293"/>
    <n v="1473917293"/>
    <b v="0"/>
    <x v="79"/>
    <x v="1"/>
    <s v="film &amp; video/science fiction"/>
    <x v="114"/>
    <x v="126"/>
    <x v="0"/>
    <x v="2"/>
  </r>
  <r>
    <s v="JUSTICE LEAGUE ORIGINS (Canceled)"/>
    <x v="129"/>
    <n v="20000"/>
    <x v="117"/>
    <x v="1"/>
    <x v="0"/>
    <s v="USD"/>
    <n v="1414708183"/>
    <n v="1409524183"/>
    <b v="0"/>
    <x v="78"/>
    <x v="1"/>
    <s v="film &amp; video/science fiction"/>
    <x v="109"/>
    <x v="121"/>
    <x v="0"/>
    <x v="2"/>
  </r>
  <r>
    <s v="Blue in the Green (Canceled)"/>
    <x v="130"/>
    <n v="600"/>
    <x v="117"/>
    <x v="1"/>
    <x v="1"/>
    <s v="GBP"/>
    <n v="1402949760"/>
    <n v="1400536692"/>
    <b v="0"/>
    <x v="78"/>
    <x v="1"/>
    <s v="film &amp; video/science fiction"/>
    <x v="109"/>
    <x v="121"/>
    <x v="0"/>
    <x v="2"/>
  </r>
  <r>
    <s v="I (Canceled)"/>
    <x v="131"/>
    <n v="1200"/>
    <x v="117"/>
    <x v="1"/>
    <x v="0"/>
    <s v="USD"/>
    <n v="1467763200"/>
    <n v="1466453161"/>
    <b v="0"/>
    <x v="78"/>
    <x v="1"/>
    <s v="film &amp; video/science fiction"/>
    <x v="109"/>
    <x v="121"/>
    <x v="0"/>
    <x v="2"/>
  </r>
  <r>
    <s v="The Message (Canceled)"/>
    <x v="132"/>
    <n v="80000"/>
    <x v="123"/>
    <x v="1"/>
    <x v="0"/>
    <s v="USD"/>
    <n v="1415392207"/>
    <n v="1411500607"/>
    <b v="0"/>
    <x v="75"/>
    <x v="1"/>
    <s v="film &amp; video/science fiction"/>
    <x v="115"/>
    <x v="127"/>
    <x v="0"/>
    <x v="2"/>
  </r>
  <r>
    <s v="Demon Women from outer space (Canceled)"/>
    <x v="133"/>
    <n v="71764"/>
    <x v="117"/>
    <x v="1"/>
    <x v="0"/>
    <s v="USD"/>
    <n v="1464715860"/>
    <n v="1462130584"/>
    <b v="0"/>
    <x v="78"/>
    <x v="1"/>
    <s v="film &amp; video/science fiction"/>
    <x v="109"/>
    <x v="121"/>
    <x v="0"/>
    <x v="2"/>
  </r>
  <r>
    <s v="MARLEY'S GHOST (AMBASSADORS OF STEAM) (Canceled)"/>
    <x v="134"/>
    <n v="5000"/>
    <x v="117"/>
    <x v="1"/>
    <x v="0"/>
    <s v="USD"/>
    <n v="1441386000"/>
    <n v="1438811418"/>
    <b v="0"/>
    <x v="78"/>
    <x v="1"/>
    <s v="film &amp; video/science fiction"/>
    <x v="109"/>
    <x v="121"/>
    <x v="0"/>
    <x v="2"/>
  </r>
  <r>
    <s v="&quot;STUCK&quot; - Finishing Funds for a Sci-Fi Thriller Short Film"/>
    <x v="135"/>
    <n v="3000"/>
    <x v="124"/>
    <x v="1"/>
    <x v="0"/>
    <s v="USD"/>
    <n v="1404241200"/>
    <n v="1401354597"/>
    <b v="0"/>
    <x v="81"/>
    <x v="1"/>
    <s v="film &amp; video/science fiction"/>
    <x v="116"/>
    <x v="128"/>
    <x v="0"/>
    <x v="2"/>
  </r>
  <r>
    <s v="MICRO-MISSION (Canceled)"/>
    <x v="121"/>
    <n v="3000"/>
    <x v="117"/>
    <x v="1"/>
    <x v="0"/>
    <s v="USD"/>
    <n v="1431771360"/>
    <n v="1427968234"/>
    <b v="0"/>
    <x v="78"/>
    <x v="1"/>
    <s v="film &amp; video/science fiction"/>
    <x v="109"/>
    <x v="121"/>
    <x v="0"/>
    <x v="2"/>
  </r>
  <r>
    <s v="Predator : Repentance (Canceled)"/>
    <x v="136"/>
    <n v="55000"/>
    <x v="117"/>
    <x v="1"/>
    <x v="8"/>
    <s v="DKK"/>
    <n v="1444657593"/>
    <n v="1440337593"/>
    <b v="0"/>
    <x v="78"/>
    <x v="1"/>
    <s v="film &amp; video/science fiction"/>
    <x v="109"/>
    <x v="121"/>
    <x v="0"/>
    <x v="2"/>
  </r>
  <r>
    <s v="Thr33 Days Dead: The Sequ3l (Canceled)"/>
    <x v="137"/>
    <n v="150000"/>
    <x v="125"/>
    <x v="1"/>
    <x v="0"/>
    <s v="USD"/>
    <n v="1438405140"/>
    <n v="1435731041"/>
    <b v="0"/>
    <x v="6"/>
    <x v="1"/>
    <s v="film &amp; video/science fiction"/>
    <x v="117"/>
    <x v="129"/>
    <x v="0"/>
    <x v="2"/>
  </r>
  <r>
    <s v="Roman Dead (Canceled)"/>
    <x v="138"/>
    <n v="500"/>
    <x v="83"/>
    <x v="1"/>
    <x v="0"/>
    <s v="USD"/>
    <n v="1436738772"/>
    <n v="1435874772"/>
    <b v="0"/>
    <x v="29"/>
    <x v="1"/>
    <s v="film &amp; video/science fiction"/>
    <x v="31"/>
    <x v="130"/>
    <x v="0"/>
    <x v="2"/>
  </r>
  <r>
    <s v="Rome of the Dead (Canceled)"/>
    <x v="139"/>
    <n v="200000"/>
    <x v="117"/>
    <x v="1"/>
    <x v="0"/>
    <s v="USD"/>
    <n v="1426823132"/>
    <n v="1424234732"/>
    <b v="0"/>
    <x v="78"/>
    <x v="1"/>
    <s v="film &amp; video/science fiction"/>
    <x v="109"/>
    <x v="121"/>
    <x v="0"/>
    <x v="2"/>
  </r>
  <r>
    <s v="Catherine Kimbridge Chronicles - Live-Action SciFi TV Series"/>
    <x v="140"/>
    <n v="12000"/>
    <x v="126"/>
    <x v="1"/>
    <x v="0"/>
    <s v="USD"/>
    <n v="1433043623"/>
    <n v="1429155623"/>
    <b v="0"/>
    <x v="33"/>
    <x v="1"/>
    <s v="film &amp; video/science fiction"/>
    <x v="118"/>
    <x v="131"/>
    <x v="0"/>
    <x v="2"/>
  </r>
  <r>
    <s v="SAMANTHA  SHADOW (Canceled)"/>
    <x v="141"/>
    <n v="3000"/>
    <x v="115"/>
    <x v="1"/>
    <x v="0"/>
    <s v="USD"/>
    <n v="1416176778"/>
    <n v="1414358778"/>
    <b v="0"/>
    <x v="29"/>
    <x v="1"/>
    <s v="film &amp; video/science fiction"/>
    <x v="119"/>
    <x v="119"/>
    <x v="0"/>
    <x v="2"/>
  </r>
  <r>
    <s v="CATTLE - AN AWESOME SCI-FI SHORT (Canceled)"/>
    <x v="142"/>
    <n v="5500"/>
    <x v="117"/>
    <x v="1"/>
    <x v="2"/>
    <s v="AUD"/>
    <n v="1472882100"/>
    <n v="1467941542"/>
    <b v="0"/>
    <x v="78"/>
    <x v="1"/>
    <s v="film &amp; video/science fiction"/>
    <x v="109"/>
    <x v="121"/>
    <x v="0"/>
    <x v="2"/>
  </r>
  <r>
    <s v="The Great Fear - Post Production Funds (Canceled)"/>
    <x v="143"/>
    <n v="7500"/>
    <x v="127"/>
    <x v="1"/>
    <x v="5"/>
    <s v="CAD"/>
    <n v="1428945472"/>
    <n v="1423765072"/>
    <b v="0"/>
    <x v="77"/>
    <x v="1"/>
    <s v="film &amp; video/science fiction"/>
    <x v="120"/>
    <x v="132"/>
    <x v="0"/>
    <x v="2"/>
  </r>
  <r>
    <s v="Threshold (Canceled)"/>
    <x v="144"/>
    <n v="4500"/>
    <x v="128"/>
    <x v="1"/>
    <x v="0"/>
    <s v="USD"/>
    <n v="1439298052"/>
    <n v="1436965252"/>
    <b v="0"/>
    <x v="82"/>
    <x v="1"/>
    <s v="film &amp; video/science fiction"/>
    <x v="121"/>
    <x v="133"/>
    <x v="0"/>
    <x v="2"/>
  </r>
  <r>
    <s v="#CalExit...War of 2020 (Canceled)"/>
    <x v="145"/>
    <n v="20000"/>
    <x v="129"/>
    <x v="1"/>
    <x v="0"/>
    <s v="USD"/>
    <n v="1484698998"/>
    <n v="1479514998"/>
    <b v="0"/>
    <x v="83"/>
    <x v="1"/>
    <s v="film &amp; video/science fiction"/>
    <x v="122"/>
    <x v="134"/>
    <x v="0"/>
    <x v="2"/>
  </r>
  <r>
    <s v="Consumed (Static Air) (Canceled)"/>
    <x v="146"/>
    <n v="7000"/>
    <x v="117"/>
    <x v="1"/>
    <x v="1"/>
    <s v="GBP"/>
    <n v="1420741080"/>
    <n v="1417026340"/>
    <b v="0"/>
    <x v="78"/>
    <x v="1"/>
    <s v="film &amp; video/science fiction"/>
    <x v="109"/>
    <x v="121"/>
    <x v="0"/>
    <x v="2"/>
  </r>
  <r>
    <s v="Space Gangstars (Canceled)"/>
    <x v="147"/>
    <n v="50000"/>
    <x v="130"/>
    <x v="1"/>
    <x v="0"/>
    <s v="USD"/>
    <n v="1456555536"/>
    <n v="1453963536"/>
    <b v="0"/>
    <x v="84"/>
    <x v="1"/>
    <s v="film &amp; video/science fiction"/>
    <x v="123"/>
    <x v="135"/>
    <x v="0"/>
    <x v="2"/>
  </r>
  <r>
    <s v="Dichotomy (Canceled)"/>
    <x v="148"/>
    <n v="10000"/>
    <x v="131"/>
    <x v="1"/>
    <x v="0"/>
    <s v="USD"/>
    <n v="1419494400"/>
    <n v="1416888470"/>
    <b v="0"/>
    <x v="79"/>
    <x v="1"/>
    <s v="film &amp; video/science fiction"/>
    <x v="124"/>
    <x v="136"/>
    <x v="0"/>
    <x v="2"/>
  </r>
  <r>
    <s v="Star Trek First Frontier (Canceled)"/>
    <x v="149"/>
    <n v="130000"/>
    <x v="132"/>
    <x v="1"/>
    <x v="0"/>
    <s v="USD"/>
    <n v="1432612382"/>
    <n v="1427428382"/>
    <b v="0"/>
    <x v="85"/>
    <x v="1"/>
    <s v="film &amp; video/science fiction"/>
    <x v="125"/>
    <x v="137"/>
    <x v="0"/>
    <x v="2"/>
  </r>
  <r>
    <s v="THE ASCENDENCE SHIFT Feature Film (Canceled)"/>
    <x v="150"/>
    <n v="250000"/>
    <x v="133"/>
    <x v="1"/>
    <x v="2"/>
    <s v="AUD"/>
    <n v="1434633191"/>
    <n v="1429449191"/>
    <b v="0"/>
    <x v="81"/>
    <x v="1"/>
    <s v="film &amp; video/science fiction"/>
    <x v="126"/>
    <x v="138"/>
    <x v="0"/>
    <x v="2"/>
  </r>
  <r>
    <s v="The Great Dark (Canceled)"/>
    <x v="151"/>
    <n v="380000"/>
    <x v="134"/>
    <x v="1"/>
    <x v="0"/>
    <s v="USD"/>
    <n v="1411437100"/>
    <n v="1408845100"/>
    <b v="0"/>
    <x v="84"/>
    <x v="1"/>
    <s v="film &amp; video/science fiction"/>
    <x v="127"/>
    <x v="2"/>
    <x v="0"/>
    <x v="2"/>
  </r>
  <r>
    <s v="Awakening (Canceled)"/>
    <x v="152"/>
    <n v="50000"/>
    <x v="135"/>
    <x v="1"/>
    <x v="0"/>
    <s v="USD"/>
    <n v="1417532644"/>
    <n v="1413900244"/>
    <b v="0"/>
    <x v="73"/>
    <x v="1"/>
    <s v="film &amp; video/science fiction"/>
    <x v="128"/>
    <x v="139"/>
    <x v="0"/>
    <x v="2"/>
  </r>
  <r>
    <s v="Quantum Alterations: Sci-fi, Stop Motion &amp; Fantasy Fan Film"/>
    <x v="153"/>
    <n v="1500"/>
    <x v="130"/>
    <x v="1"/>
    <x v="0"/>
    <s v="USD"/>
    <n v="1433336895"/>
    <n v="1429621695"/>
    <b v="0"/>
    <x v="83"/>
    <x v="1"/>
    <s v="film &amp; video/science fiction"/>
    <x v="129"/>
    <x v="140"/>
    <x v="0"/>
    <x v="2"/>
  </r>
  <r>
    <s v="The Last Armada (Canceled)"/>
    <x v="154"/>
    <n v="1350000"/>
    <x v="136"/>
    <x v="1"/>
    <x v="0"/>
    <s v="USD"/>
    <n v="1437657935"/>
    <n v="1434201935"/>
    <b v="0"/>
    <x v="80"/>
    <x v="1"/>
    <s v="film &amp; video/science fiction"/>
    <x v="130"/>
    <x v="141"/>
    <x v="0"/>
    <x v="2"/>
  </r>
  <r>
    <s v="Mosaics (Canceled)"/>
    <x v="155"/>
    <n v="35000"/>
    <x v="137"/>
    <x v="1"/>
    <x v="5"/>
    <s v="CAD"/>
    <n v="1407034796"/>
    <n v="1401850796"/>
    <b v="0"/>
    <x v="41"/>
    <x v="1"/>
    <s v="film &amp; video/science fiction"/>
    <x v="131"/>
    <x v="142"/>
    <x v="0"/>
    <x v="2"/>
  </r>
  <r>
    <s v="Forever Man (short film) (Canceled)"/>
    <x v="156"/>
    <n v="2995"/>
    <x v="138"/>
    <x v="1"/>
    <x v="0"/>
    <s v="USD"/>
    <n v="1456523572"/>
    <n v="1453931572"/>
    <b v="0"/>
    <x v="84"/>
    <x v="1"/>
    <s v="film &amp; video/science fiction"/>
    <x v="132"/>
    <x v="143"/>
    <x v="0"/>
    <x v="2"/>
  </r>
  <r>
    <s v="In The Dark POST Production Fund Request (Canceled)"/>
    <x v="157"/>
    <n v="5000"/>
    <x v="117"/>
    <x v="1"/>
    <x v="0"/>
    <s v="USD"/>
    <n v="1413942628"/>
    <n v="1411350628"/>
    <b v="0"/>
    <x v="78"/>
    <x v="1"/>
    <s v="film &amp; video/science fiction"/>
    <x v="109"/>
    <x v="121"/>
    <x v="0"/>
    <x v="2"/>
  </r>
  <r>
    <s v="Rosette: Sci-Fi/Action Feature Film to Cast Hollywood Talent"/>
    <x v="158"/>
    <n v="500000"/>
    <x v="115"/>
    <x v="1"/>
    <x v="0"/>
    <s v="USD"/>
    <n v="1467541545"/>
    <n v="1464085545"/>
    <b v="0"/>
    <x v="29"/>
    <x v="1"/>
    <s v="film &amp; video/science fiction"/>
    <x v="133"/>
    <x v="119"/>
    <x v="0"/>
    <x v="2"/>
  </r>
  <r>
    <s v="Con Todo mi Corazon: With all of my Heart."/>
    <x v="159"/>
    <n v="5000"/>
    <x v="117"/>
    <x v="2"/>
    <x v="0"/>
    <s v="USD"/>
    <n v="1439675691"/>
    <n v="1434491691"/>
    <b v="0"/>
    <x v="78"/>
    <x v="1"/>
    <s v="film &amp; video/drama"/>
    <x v="109"/>
    <x v="121"/>
    <x v="0"/>
    <x v="3"/>
  </r>
  <r>
    <s v="Midway: The Turning Point"/>
    <x v="160"/>
    <n v="50000"/>
    <x v="139"/>
    <x v="2"/>
    <x v="0"/>
    <s v="USD"/>
    <n v="1404318595"/>
    <n v="1401726595"/>
    <b v="0"/>
    <x v="29"/>
    <x v="1"/>
    <s v="film &amp; video/drama"/>
    <x v="134"/>
    <x v="144"/>
    <x v="0"/>
    <x v="3"/>
  </r>
  <r>
    <s v="See It My Way"/>
    <x v="161"/>
    <n v="2800"/>
    <x v="140"/>
    <x v="2"/>
    <x v="0"/>
    <s v="USD"/>
    <n v="1408232520"/>
    <n v="1405393356"/>
    <b v="0"/>
    <x v="73"/>
    <x v="1"/>
    <s v="film &amp; video/drama"/>
    <x v="135"/>
    <x v="145"/>
    <x v="0"/>
    <x v="3"/>
  </r>
  <r>
    <s v="UNDIVIDED (Working Title)"/>
    <x v="162"/>
    <n v="2000000"/>
    <x v="117"/>
    <x v="2"/>
    <x v="0"/>
    <s v="USD"/>
    <n v="1443657600"/>
    <n v="1440716654"/>
    <b v="0"/>
    <x v="78"/>
    <x v="1"/>
    <s v="film &amp; video/drama"/>
    <x v="109"/>
    <x v="121"/>
    <x v="0"/>
    <x v="3"/>
  </r>
  <r>
    <s v="Angelix"/>
    <x v="163"/>
    <n v="120000"/>
    <x v="141"/>
    <x v="2"/>
    <x v="0"/>
    <s v="USD"/>
    <n v="1411150701"/>
    <n v="1405966701"/>
    <b v="0"/>
    <x v="63"/>
    <x v="1"/>
    <s v="film &amp; video/drama"/>
    <x v="136"/>
    <x v="146"/>
    <x v="0"/>
    <x v="3"/>
  </r>
  <r>
    <s v="NET"/>
    <x v="164"/>
    <n v="17000"/>
    <x v="117"/>
    <x v="2"/>
    <x v="1"/>
    <s v="GBP"/>
    <n v="1452613724"/>
    <n v="1450021724"/>
    <b v="0"/>
    <x v="78"/>
    <x v="1"/>
    <s v="film &amp; video/drama"/>
    <x v="109"/>
    <x v="121"/>
    <x v="0"/>
    <x v="3"/>
  </r>
  <r>
    <s v="Pressure"/>
    <x v="165"/>
    <n v="5000"/>
    <x v="142"/>
    <x v="2"/>
    <x v="0"/>
    <s v="USD"/>
    <n v="1484531362"/>
    <n v="1481939362"/>
    <b v="0"/>
    <x v="29"/>
    <x v="1"/>
    <s v="film &amp; video/drama"/>
    <x v="137"/>
    <x v="147"/>
    <x v="0"/>
    <x v="3"/>
  </r>
  <r>
    <s v="Past"/>
    <x v="166"/>
    <n v="110000"/>
    <x v="143"/>
    <x v="2"/>
    <x v="0"/>
    <s v="USD"/>
    <n v="1438726535"/>
    <n v="1433542535"/>
    <b v="0"/>
    <x v="84"/>
    <x v="1"/>
    <s v="film &amp; video/drama"/>
    <x v="134"/>
    <x v="148"/>
    <x v="0"/>
    <x v="3"/>
  </r>
  <r>
    <s v="Moving On"/>
    <x v="167"/>
    <n v="8000"/>
    <x v="144"/>
    <x v="2"/>
    <x v="0"/>
    <s v="USD"/>
    <n v="1426791770"/>
    <n v="1424203370"/>
    <b v="0"/>
    <x v="83"/>
    <x v="1"/>
    <s v="film &amp; video/drama"/>
    <x v="138"/>
    <x v="149"/>
    <x v="0"/>
    <x v="3"/>
  </r>
  <r>
    <s v="Family"/>
    <x v="168"/>
    <n v="2500"/>
    <x v="145"/>
    <x v="2"/>
    <x v="1"/>
    <s v="GBP"/>
    <n v="1413634059"/>
    <n v="1411042059"/>
    <b v="0"/>
    <x v="73"/>
    <x v="1"/>
    <s v="film &amp; video/drama"/>
    <x v="139"/>
    <x v="150"/>
    <x v="0"/>
    <x v="3"/>
  </r>
  <r>
    <s v="Letters to Daniel"/>
    <x v="169"/>
    <n v="10000"/>
    <x v="144"/>
    <x v="2"/>
    <x v="0"/>
    <s v="USD"/>
    <n v="1440912480"/>
    <n v="1438385283"/>
    <b v="0"/>
    <x v="73"/>
    <x v="1"/>
    <s v="film &amp; video/drama"/>
    <x v="140"/>
    <x v="151"/>
    <x v="0"/>
    <x v="3"/>
  </r>
  <r>
    <s v="IRL: Gamers Unite"/>
    <x v="170"/>
    <n v="50000"/>
    <x v="116"/>
    <x v="2"/>
    <x v="0"/>
    <s v="USD"/>
    <n v="1470975614"/>
    <n v="1465791614"/>
    <b v="0"/>
    <x v="29"/>
    <x v="1"/>
    <s v="film &amp; video/drama"/>
    <x v="133"/>
    <x v="120"/>
    <x v="0"/>
    <x v="3"/>
  </r>
  <r>
    <s v="The Blind Dolphin Story"/>
    <x v="171"/>
    <n v="95000"/>
    <x v="117"/>
    <x v="2"/>
    <x v="0"/>
    <s v="USD"/>
    <n v="1426753723"/>
    <n v="1423733323"/>
    <b v="0"/>
    <x v="78"/>
    <x v="1"/>
    <s v="film &amp; video/drama"/>
    <x v="109"/>
    <x v="121"/>
    <x v="0"/>
    <x v="3"/>
  </r>
  <r>
    <s v="7 Sins"/>
    <x v="172"/>
    <n v="1110"/>
    <x v="117"/>
    <x v="2"/>
    <x v="1"/>
    <s v="GBP"/>
    <n v="1425131108"/>
    <n v="1422539108"/>
    <b v="0"/>
    <x v="78"/>
    <x v="1"/>
    <s v="film &amp; video/drama"/>
    <x v="109"/>
    <x v="121"/>
    <x v="0"/>
    <x v="3"/>
  </r>
  <r>
    <s v="I Am Forgotten"/>
    <x v="173"/>
    <n v="6000"/>
    <x v="117"/>
    <x v="2"/>
    <x v="9"/>
    <s v="EUR"/>
    <n v="1431108776"/>
    <n v="1425924776"/>
    <b v="0"/>
    <x v="78"/>
    <x v="1"/>
    <s v="film &amp; video/drama"/>
    <x v="109"/>
    <x v="121"/>
    <x v="0"/>
    <x v="3"/>
  </r>
  <r>
    <s v="Gooseberry Fool - Feature Film"/>
    <x v="174"/>
    <n v="20000"/>
    <x v="146"/>
    <x v="2"/>
    <x v="1"/>
    <s v="GBP"/>
    <n v="1409337611"/>
    <n v="1407177611"/>
    <b v="0"/>
    <x v="55"/>
    <x v="1"/>
    <s v="film &amp; video/drama"/>
    <x v="141"/>
    <x v="152"/>
    <x v="0"/>
    <x v="3"/>
  </r>
  <r>
    <s v="Silent Monster"/>
    <x v="175"/>
    <n v="1500"/>
    <x v="117"/>
    <x v="2"/>
    <x v="0"/>
    <s v="USD"/>
    <n v="1438803999"/>
    <n v="1436211999"/>
    <b v="0"/>
    <x v="78"/>
    <x v="1"/>
    <s v="film &amp; video/drama"/>
    <x v="109"/>
    <x v="121"/>
    <x v="0"/>
    <x v="3"/>
  </r>
  <r>
    <s v="The Good Samaritan"/>
    <x v="176"/>
    <n v="450"/>
    <x v="147"/>
    <x v="2"/>
    <x v="0"/>
    <s v="USD"/>
    <n v="1427155726"/>
    <n v="1425690526"/>
    <b v="0"/>
    <x v="63"/>
    <x v="1"/>
    <s v="film &amp; video/drama"/>
    <x v="142"/>
    <x v="153"/>
    <x v="0"/>
    <x v="3"/>
  </r>
  <r>
    <s v="El viaje de LucÃ­a"/>
    <x v="177"/>
    <n v="500000"/>
    <x v="117"/>
    <x v="2"/>
    <x v="3"/>
    <s v="EUR"/>
    <n v="1448582145"/>
    <n v="1445986545"/>
    <b v="0"/>
    <x v="78"/>
    <x v="1"/>
    <s v="film &amp; video/drama"/>
    <x v="109"/>
    <x v="121"/>
    <x v="0"/>
    <x v="3"/>
  </r>
  <r>
    <s v="Sustain: A Film About Survival"/>
    <x v="178"/>
    <n v="1000"/>
    <x v="148"/>
    <x v="2"/>
    <x v="0"/>
    <s v="USD"/>
    <n v="1457056555"/>
    <n v="1454464555"/>
    <b v="0"/>
    <x v="84"/>
    <x v="1"/>
    <s v="film &amp; video/drama"/>
    <x v="143"/>
    <x v="101"/>
    <x v="0"/>
    <x v="3"/>
  </r>
  <r>
    <s v="The Rest of Us Mini-Series"/>
    <x v="179"/>
    <n v="1200"/>
    <x v="149"/>
    <x v="2"/>
    <x v="1"/>
    <s v="GBP"/>
    <n v="1428951600"/>
    <n v="1425512843"/>
    <b v="0"/>
    <x v="62"/>
    <x v="1"/>
    <s v="film &amp; video/drama"/>
    <x v="144"/>
    <x v="154"/>
    <x v="0"/>
    <x v="3"/>
  </r>
  <r>
    <s v="Immemorial"/>
    <x v="180"/>
    <n v="3423"/>
    <x v="150"/>
    <x v="2"/>
    <x v="1"/>
    <s v="GBP"/>
    <n v="1434995295"/>
    <n v="1432403295"/>
    <b v="0"/>
    <x v="80"/>
    <x v="1"/>
    <s v="film &amp; video/drama"/>
    <x v="145"/>
    <x v="155"/>
    <x v="0"/>
    <x v="3"/>
  </r>
  <r>
    <s v="ABU Pakistani Independent Feature Film"/>
    <x v="181"/>
    <n v="1000"/>
    <x v="117"/>
    <x v="2"/>
    <x v="0"/>
    <s v="USD"/>
    <n v="1483748232"/>
    <n v="1481156232"/>
    <b v="0"/>
    <x v="78"/>
    <x v="1"/>
    <s v="film &amp; video/drama"/>
    <x v="109"/>
    <x v="121"/>
    <x v="0"/>
    <x v="3"/>
  </r>
  <r>
    <s v="Three Little Words"/>
    <x v="182"/>
    <n v="12500"/>
    <x v="151"/>
    <x v="2"/>
    <x v="1"/>
    <s v="GBP"/>
    <n v="1417033610"/>
    <n v="1414438010"/>
    <b v="0"/>
    <x v="8"/>
    <x v="1"/>
    <s v="film &amp; video/drama"/>
    <x v="146"/>
    <x v="156"/>
    <x v="0"/>
    <x v="3"/>
  </r>
  <r>
    <s v="Lana - Short film"/>
    <x v="183"/>
    <n v="1500"/>
    <x v="152"/>
    <x v="2"/>
    <x v="5"/>
    <s v="CAD"/>
    <n v="1409543940"/>
    <n v="1404586762"/>
    <b v="0"/>
    <x v="84"/>
    <x v="1"/>
    <s v="film &amp; video/drama"/>
    <x v="147"/>
    <x v="157"/>
    <x v="0"/>
    <x v="3"/>
  </r>
  <r>
    <s v="BLANK Short Movie"/>
    <x v="184"/>
    <n v="40000"/>
    <x v="153"/>
    <x v="2"/>
    <x v="10"/>
    <s v="NOK"/>
    <n v="1471557139"/>
    <n v="1468965139"/>
    <b v="0"/>
    <x v="73"/>
    <x v="1"/>
    <s v="film &amp; video/drama"/>
    <x v="148"/>
    <x v="158"/>
    <x v="0"/>
    <x v="3"/>
  </r>
  <r>
    <s v="Feature Film: The Wolfes"/>
    <x v="185"/>
    <n v="5000"/>
    <x v="117"/>
    <x v="2"/>
    <x v="0"/>
    <s v="USD"/>
    <n v="1488571200"/>
    <n v="1485977434"/>
    <b v="0"/>
    <x v="78"/>
    <x v="1"/>
    <s v="film &amp; video/drama"/>
    <x v="109"/>
    <x v="121"/>
    <x v="0"/>
    <x v="3"/>
  </r>
  <r>
    <s v="The Imbalanced Heart of a Symmetric Mind (film)"/>
    <x v="186"/>
    <n v="5000"/>
    <x v="25"/>
    <x v="2"/>
    <x v="0"/>
    <s v="USD"/>
    <n v="1437461940"/>
    <n v="1435383457"/>
    <b v="0"/>
    <x v="81"/>
    <x v="1"/>
    <s v="film &amp; video/drama"/>
    <x v="149"/>
    <x v="159"/>
    <x v="0"/>
    <x v="3"/>
  </r>
  <r>
    <s v="Mariano (A Screenplay)"/>
    <x v="187"/>
    <n v="1500"/>
    <x v="117"/>
    <x v="2"/>
    <x v="0"/>
    <s v="USD"/>
    <n v="1409891015"/>
    <n v="1407299015"/>
    <b v="0"/>
    <x v="78"/>
    <x v="1"/>
    <s v="film &amp; video/drama"/>
    <x v="109"/>
    <x v="121"/>
    <x v="0"/>
    <x v="3"/>
  </r>
  <r>
    <s v="A GOOD MAN'S DECISION"/>
    <x v="188"/>
    <n v="500000"/>
    <x v="154"/>
    <x v="2"/>
    <x v="0"/>
    <s v="USD"/>
    <n v="1472920477"/>
    <n v="1467736477"/>
    <b v="0"/>
    <x v="81"/>
    <x v="1"/>
    <s v="film &amp; video/drama"/>
    <x v="150"/>
    <x v="160"/>
    <x v="0"/>
    <x v="3"/>
  </r>
  <r>
    <s v="REGIONRAT, the movie"/>
    <x v="189"/>
    <n v="12000"/>
    <x v="155"/>
    <x v="2"/>
    <x v="0"/>
    <s v="USD"/>
    <n v="1466091446"/>
    <n v="1465227446"/>
    <b v="0"/>
    <x v="29"/>
    <x v="1"/>
    <s v="film &amp; video/drama"/>
    <x v="151"/>
    <x v="73"/>
    <x v="0"/>
    <x v="3"/>
  </r>
  <r>
    <s v="Trillion: Feature Film"/>
    <x v="190"/>
    <n v="5000"/>
    <x v="156"/>
    <x v="2"/>
    <x v="2"/>
    <s v="AUD"/>
    <n v="1443782138"/>
    <n v="1440326138"/>
    <b v="0"/>
    <x v="83"/>
    <x v="1"/>
    <s v="film &amp; video/drama"/>
    <x v="152"/>
    <x v="161"/>
    <x v="0"/>
    <x v="3"/>
  </r>
  <r>
    <s v="&quot;SHADY BIZZNESS' The Eminem Movie Beyond 8 Mile&quot;"/>
    <x v="191"/>
    <n v="1000000"/>
    <x v="157"/>
    <x v="2"/>
    <x v="0"/>
    <s v="USD"/>
    <n v="1413572432"/>
    <n v="1410980432"/>
    <b v="0"/>
    <x v="83"/>
    <x v="1"/>
    <s v="film &amp; video/drama"/>
    <x v="153"/>
    <x v="162"/>
    <x v="0"/>
    <x v="3"/>
  </r>
  <r>
    <s v="Help Towards a New PC for Editing Media College Productions!"/>
    <x v="192"/>
    <n v="1000"/>
    <x v="117"/>
    <x v="2"/>
    <x v="1"/>
    <s v="GBP"/>
    <n v="1417217166"/>
    <n v="1412029566"/>
    <b v="0"/>
    <x v="78"/>
    <x v="1"/>
    <s v="film &amp; video/drama"/>
    <x v="109"/>
    <x v="121"/>
    <x v="0"/>
    <x v="3"/>
  </r>
  <r>
    <s v="Desperation Short Film"/>
    <x v="193"/>
    <n v="2500"/>
    <x v="158"/>
    <x v="2"/>
    <x v="1"/>
    <s v="GBP"/>
    <n v="1457308531"/>
    <n v="1452124531"/>
    <b v="0"/>
    <x v="83"/>
    <x v="1"/>
    <s v="film &amp; video/drama"/>
    <x v="154"/>
    <x v="120"/>
    <x v="0"/>
    <x v="3"/>
  </r>
  <r>
    <s v="37 U.S. Navy Sailors Murdered, an American story"/>
    <x v="194"/>
    <n v="2000000"/>
    <x v="117"/>
    <x v="2"/>
    <x v="0"/>
    <s v="USD"/>
    <n v="1436544332"/>
    <n v="1431360332"/>
    <b v="0"/>
    <x v="78"/>
    <x v="1"/>
    <s v="film &amp; video/drama"/>
    <x v="109"/>
    <x v="121"/>
    <x v="0"/>
    <x v="3"/>
  </r>
  <r>
    <s v="Thunder Under Control"/>
    <x v="195"/>
    <n v="3500"/>
    <x v="159"/>
    <x v="2"/>
    <x v="1"/>
    <s v="GBP"/>
    <n v="1444510800"/>
    <n v="1442062898"/>
    <b v="0"/>
    <x v="10"/>
    <x v="1"/>
    <s v="film &amp; video/drama"/>
    <x v="155"/>
    <x v="163"/>
    <x v="0"/>
    <x v="3"/>
  </r>
  <r>
    <s v="Cole - A Short Film."/>
    <x v="196"/>
    <n v="2500"/>
    <x v="160"/>
    <x v="2"/>
    <x v="1"/>
    <s v="GBP"/>
    <n v="1487365200"/>
    <n v="1483734100"/>
    <b v="0"/>
    <x v="22"/>
    <x v="1"/>
    <s v="film &amp; video/drama"/>
    <x v="156"/>
    <x v="164"/>
    <x v="0"/>
    <x v="3"/>
  </r>
  <r>
    <s v="Nine Lives"/>
    <x v="197"/>
    <n v="25000"/>
    <x v="161"/>
    <x v="2"/>
    <x v="0"/>
    <s v="USD"/>
    <n v="1412500322"/>
    <n v="1409908322"/>
    <b v="0"/>
    <x v="79"/>
    <x v="1"/>
    <s v="film &amp; video/drama"/>
    <x v="157"/>
    <x v="165"/>
    <x v="0"/>
    <x v="3"/>
  </r>
  <r>
    <s v="Independent Feature Film for Film Festivals &quot;BLUE&quot;"/>
    <x v="198"/>
    <n v="10000"/>
    <x v="117"/>
    <x v="2"/>
    <x v="0"/>
    <s v="USD"/>
    <n v="1472698702"/>
    <n v="1470106702"/>
    <b v="0"/>
    <x v="78"/>
    <x v="1"/>
    <s v="film &amp; video/drama"/>
    <x v="109"/>
    <x v="121"/>
    <x v="0"/>
    <x v="3"/>
  </r>
  <r>
    <s v="The Crossing Shore"/>
    <x v="199"/>
    <n v="6000"/>
    <x v="162"/>
    <x v="2"/>
    <x v="0"/>
    <s v="USD"/>
    <n v="1410746403"/>
    <n v="1408154403"/>
    <b v="0"/>
    <x v="59"/>
    <x v="1"/>
    <s v="film &amp; video/drama"/>
    <x v="158"/>
    <x v="166"/>
    <x v="0"/>
    <x v="3"/>
  </r>
  <r>
    <s v="Life of Change"/>
    <x v="200"/>
    <n v="650"/>
    <x v="163"/>
    <x v="2"/>
    <x v="0"/>
    <s v="USD"/>
    <n v="1423424329"/>
    <n v="1421696329"/>
    <b v="0"/>
    <x v="63"/>
    <x v="1"/>
    <s v="film &amp; video/drama"/>
    <x v="159"/>
    <x v="167"/>
    <x v="0"/>
    <x v="3"/>
  </r>
  <r>
    <s v="Modern Gangsters"/>
    <x v="201"/>
    <n v="6000"/>
    <x v="117"/>
    <x v="2"/>
    <x v="0"/>
    <s v="USD"/>
    <n v="1444337940"/>
    <n v="1441750564"/>
    <b v="0"/>
    <x v="78"/>
    <x v="1"/>
    <s v="film &amp; video/drama"/>
    <x v="109"/>
    <x v="121"/>
    <x v="0"/>
    <x v="3"/>
  </r>
  <r>
    <s v="TheM"/>
    <x v="202"/>
    <n v="2500"/>
    <x v="164"/>
    <x v="2"/>
    <x v="1"/>
    <s v="GBP"/>
    <n v="1422562864"/>
    <n v="1417378864"/>
    <b v="0"/>
    <x v="22"/>
    <x v="1"/>
    <s v="film &amp; video/drama"/>
    <x v="160"/>
    <x v="168"/>
    <x v="0"/>
    <x v="3"/>
  </r>
  <r>
    <s v="WHERE IS DANIEL? The feature film"/>
    <x v="203"/>
    <n v="300000"/>
    <x v="165"/>
    <x v="2"/>
    <x v="2"/>
    <s v="AUD"/>
    <n v="1470319203"/>
    <n v="1467727203"/>
    <b v="0"/>
    <x v="86"/>
    <x v="1"/>
    <s v="film &amp; video/drama"/>
    <x v="161"/>
    <x v="169"/>
    <x v="0"/>
    <x v="3"/>
  </r>
  <r>
    <s v="KISS ME GOODBYE - A REFRESHING VOICE IN INDIE FILMMAKING"/>
    <x v="204"/>
    <n v="8000"/>
    <x v="166"/>
    <x v="2"/>
    <x v="0"/>
    <s v="USD"/>
    <n v="1444144222"/>
    <n v="1441120222"/>
    <b v="0"/>
    <x v="57"/>
    <x v="1"/>
    <s v="film &amp; video/drama"/>
    <x v="162"/>
    <x v="170"/>
    <x v="0"/>
    <x v="3"/>
  </r>
  <r>
    <s v="Blood Bond Movie Development"/>
    <x v="205"/>
    <n v="12700"/>
    <x v="117"/>
    <x v="2"/>
    <x v="0"/>
    <s v="USD"/>
    <n v="1470441983"/>
    <n v="1468627583"/>
    <b v="0"/>
    <x v="78"/>
    <x v="1"/>
    <s v="film &amp; video/drama"/>
    <x v="109"/>
    <x v="121"/>
    <x v="0"/>
    <x v="3"/>
  </r>
  <r>
    <s v="M39 - Action film / Drama"/>
    <x v="206"/>
    <n v="14000"/>
    <x v="167"/>
    <x v="2"/>
    <x v="5"/>
    <s v="CAD"/>
    <n v="1420346638"/>
    <n v="1417754638"/>
    <b v="0"/>
    <x v="62"/>
    <x v="1"/>
    <s v="film &amp; video/drama"/>
    <x v="163"/>
    <x v="171"/>
    <x v="0"/>
    <x v="3"/>
  </r>
  <r>
    <s v="OLIVIA"/>
    <x v="207"/>
    <n v="50000"/>
    <x v="117"/>
    <x v="2"/>
    <x v="2"/>
    <s v="AUD"/>
    <n v="1418719967"/>
    <n v="1416127967"/>
    <b v="0"/>
    <x v="78"/>
    <x v="1"/>
    <s v="film &amp; video/drama"/>
    <x v="109"/>
    <x v="121"/>
    <x v="0"/>
    <x v="3"/>
  </r>
  <r>
    <s v="&quot;A Brighter Day&quot;"/>
    <x v="208"/>
    <n v="25000"/>
    <x v="117"/>
    <x v="2"/>
    <x v="0"/>
    <s v="USD"/>
    <n v="1436566135"/>
    <n v="1433974135"/>
    <b v="0"/>
    <x v="78"/>
    <x v="1"/>
    <s v="film &amp; video/drama"/>
    <x v="109"/>
    <x v="121"/>
    <x v="0"/>
    <x v="3"/>
  </r>
  <r>
    <s v="Like Son, Like Father"/>
    <x v="209"/>
    <n v="12000"/>
    <x v="168"/>
    <x v="2"/>
    <x v="0"/>
    <s v="USD"/>
    <n v="1443675600"/>
    <n v="1441157592"/>
    <b v="0"/>
    <x v="51"/>
    <x v="1"/>
    <s v="film &amp; video/drama"/>
    <x v="164"/>
    <x v="172"/>
    <x v="0"/>
    <x v="3"/>
  </r>
  <r>
    <s v="Pre-production - The Heart of A Woman &amp; The Heart of A Man"/>
    <x v="210"/>
    <n v="5000"/>
    <x v="169"/>
    <x v="2"/>
    <x v="0"/>
    <s v="USD"/>
    <n v="1442634617"/>
    <n v="1440042617"/>
    <b v="0"/>
    <x v="8"/>
    <x v="1"/>
    <s v="film &amp; video/drama"/>
    <x v="165"/>
    <x v="173"/>
    <x v="0"/>
    <x v="3"/>
  </r>
  <r>
    <s v="The Ecstasy of Vengeance - Feature Length Film"/>
    <x v="211"/>
    <n v="6300"/>
    <x v="116"/>
    <x v="2"/>
    <x v="0"/>
    <s v="USD"/>
    <n v="1460837320"/>
    <n v="1455656920"/>
    <b v="0"/>
    <x v="29"/>
    <x v="1"/>
    <s v="film &amp; video/drama"/>
    <x v="166"/>
    <x v="120"/>
    <x v="0"/>
    <x v="3"/>
  </r>
  <r>
    <s v="Hart Blvd. A feature film by Andrew Greve"/>
    <x v="212"/>
    <n v="50000"/>
    <x v="170"/>
    <x v="2"/>
    <x v="0"/>
    <s v="USD"/>
    <n v="1439734001"/>
    <n v="1437142547"/>
    <b v="0"/>
    <x v="29"/>
    <x v="1"/>
    <s v="film &amp; video/drama"/>
    <x v="167"/>
    <x v="135"/>
    <x v="0"/>
    <x v="3"/>
  </r>
  <r>
    <s v="The Man Who Loved Dinosaurs. Based on a true story."/>
    <x v="213"/>
    <n v="12500"/>
    <x v="116"/>
    <x v="2"/>
    <x v="0"/>
    <s v="USD"/>
    <n v="1425655349"/>
    <n v="1420471349"/>
    <b v="0"/>
    <x v="29"/>
    <x v="1"/>
    <s v="film &amp; video/drama"/>
    <x v="168"/>
    <x v="120"/>
    <x v="0"/>
    <x v="3"/>
  </r>
  <r>
    <s v="Invisible Scars"/>
    <x v="214"/>
    <n v="4400"/>
    <x v="115"/>
    <x v="2"/>
    <x v="1"/>
    <s v="GBP"/>
    <n v="1455753540"/>
    <n v="1452058282"/>
    <b v="0"/>
    <x v="29"/>
    <x v="1"/>
    <s v="film &amp; video/drama"/>
    <x v="169"/>
    <x v="119"/>
    <x v="0"/>
    <x v="3"/>
  </r>
  <r>
    <s v="Another Brick In The Wall - Feature Film"/>
    <x v="215"/>
    <n v="50000"/>
    <x v="171"/>
    <x v="2"/>
    <x v="0"/>
    <s v="USD"/>
    <n v="1429740037"/>
    <n v="1425423637"/>
    <b v="0"/>
    <x v="87"/>
    <x v="1"/>
    <s v="film &amp; video/drama"/>
    <x v="170"/>
    <x v="174"/>
    <x v="0"/>
    <x v="3"/>
  </r>
  <r>
    <s v="Bitch"/>
    <x v="216"/>
    <n v="100000"/>
    <x v="172"/>
    <x v="2"/>
    <x v="11"/>
    <s v="SEK"/>
    <n v="1419780149"/>
    <n v="1417101749"/>
    <b v="0"/>
    <x v="44"/>
    <x v="1"/>
    <s v="film &amp; video/drama"/>
    <x v="171"/>
    <x v="175"/>
    <x v="0"/>
    <x v="3"/>
  </r>
  <r>
    <s v="Charmaine (Daughter of Charlotte)"/>
    <x v="217"/>
    <n v="5000"/>
    <x v="173"/>
    <x v="2"/>
    <x v="0"/>
    <s v="USD"/>
    <n v="1431702289"/>
    <n v="1426518289"/>
    <b v="0"/>
    <x v="29"/>
    <x v="1"/>
    <s v="film &amp; video/drama"/>
    <x v="172"/>
    <x v="101"/>
    <x v="0"/>
    <x v="3"/>
  </r>
  <r>
    <s v="True Colors"/>
    <x v="218"/>
    <n v="50000"/>
    <x v="174"/>
    <x v="2"/>
    <x v="0"/>
    <s v="USD"/>
    <n v="1459493940"/>
    <n v="1456732225"/>
    <b v="0"/>
    <x v="88"/>
    <x v="1"/>
    <s v="film &amp; video/drama"/>
    <x v="173"/>
    <x v="176"/>
    <x v="0"/>
    <x v="3"/>
  </r>
  <r>
    <s v="LA VIE"/>
    <x v="219"/>
    <n v="50000"/>
    <x v="175"/>
    <x v="2"/>
    <x v="0"/>
    <s v="USD"/>
    <n v="1440101160"/>
    <n v="1436542030"/>
    <b v="0"/>
    <x v="83"/>
    <x v="1"/>
    <s v="film &amp; video/drama"/>
    <x v="174"/>
    <x v="177"/>
    <x v="0"/>
    <x v="3"/>
  </r>
  <r>
    <s v="Archetypes"/>
    <x v="220"/>
    <n v="50000"/>
    <x v="117"/>
    <x v="2"/>
    <x v="0"/>
    <s v="USD"/>
    <n v="1427569564"/>
    <n v="1422389164"/>
    <b v="0"/>
    <x v="78"/>
    <x v="1"/>
    <s v="film &amp; video/drama"/>
    <x v="109"/>
    <x v="121"/>
    <x v="0"/>
    <x v="3"/>
  </r>
  <r>
    <s v="SICKNESS 2014 Build Killian's Bike"/>
    <x v="221"/>
    <n v="1000"/>
    <x v="176"/>
    <x v="2"/>
    <x v="0"/>
    <s v="USD"/>
    <n v="1427423940"/>
    <n v="1422383318"/>
    <b v="0"/>
    <x v="84"/>
    <x v="1"/>
    <s v="film &amp; video/drama"/>
    <x v="175"/>
    <x v="178"/>
    <x v="0"/>
    <x v="3"/>
  </r>
  <r>
    <s v="The Pass"/>
    <x v="222"/>
    <n v="1500000"/>
    <x v="117"/>
    <x v="2"/>
    <x v="0"/>
    <s v="USD"/>
    <n v="1463879100"/>
    <n v="1461287350"/>
    <b v="0"/>
    <x v="78"/>
    <x v="1"/>
    <s v="film &amp; video/drama"/>
    <x v="109"/>
    <x v="121"/>
    <x v="0"/>
    <x v="3"/>
  </r>
  <r>
    <s v="Legend of the Stolen Guitar -- (Zimbabwe film)"/>
    <x v="223"/>
    <n v="6000000"/>
    <x v="117"/>
    <x v="2"/>
    <x v="2"/>
    <s v="AUD"/>
    <n v="1436506726"/>
    <n v="1431322726"/>
    <b v="0"/>
    <x v="78"/>
    <x v="1"/>
    <s v="film &amp; video/drama"/>
    <x v="109"/>
    <x v="121"/>
    <x v="0"/>
    <x v="3"/>
  </r>
  <r>
    <s v="Backpage Shawty"/>
    <x v="224"/>
    <n v="200"/>
    <x v="117"/>
    <x v="2"/>
    <x v="0"/>
    <s v="USD"/>
    <n v="1460153054"/>
    <n v="1457564654"/>
    <b v="0"/>
    <x v="78"/>
    <x v="1"/>
    <s v="film &amp; video/drama"/>
    <x v="109"/>
    <x v="121"/>
    <x v="0"/>
    <x v="3"/>
  </r>
  <r>
    <s v="MAGGIE Film"/>
    <x v="225"/>
    <n v="29000"/>
    <x v="156"/>
    <x v="2"/>
    <x v="1"/>
    <s v="GBP"/>
    <n v="1433064540"/>
    <n v="1428854344"/>
    <b v="0"/>
    <x v="84"/>
    <x v="1"/>
    <s v="film &amp; video/drama"/>
    <x v="176"/>
    <x v="179"/>
    <x v="0"/>
    <x v="3"/>
  </r>
  <r>
    <s v="The Chance of Freedom Short Film"/>
    <x v="226"/>
    <n v="28000"/>
    <x v="117"/>
    <x v="2"/>
    <x v="0"/>
    <s v="USD"/>
    <n v="1436477241"/>
    <n v="1433885241"/>
    <b v="0"/>
    <x v="78"/>
    <x v="1"/>
    <s v="film &amp; video/drama"/>
    <x v="109"/>
    <x v="121"/>
    <x v="0"/>
    <x v="3"/>
  </r>
  <r>
    <s v="Facets of a Geek life"/>
    <x v="227"/>
    <n v="8000"/>
    <x v="117"/>
    <x v="2"/>
    <x v="1"/>
    <s v="GBP"/>
    <n v="1433176105"/>
    <n v="1427992105"/>
    <b v="0"/>
    <x v="78"/>
    <x v="1"/>
    <s v="film &amp; video/drama"/>
    <x v="109"/>
    <x v="121"/>
    <x v="0"/>
    <x v="3"/>
  </r>
  <r>
    <s v="The Perfect Plan"/>
    <x v="228"/>
    <n v="3000"/>
    <x v="117"/>
    <x v="2"/>
    <x v="12"/>
    <s v="EUR"/>
    <n v="1455402297"/>
    <n v="1452810297"/>
    <b v="0"/>
    <x v="78"/>
    <x v="1"/>
    <s v="film &amp; video/drama"/>
    <x v="109"/>
    <x v="121"/>
    <x v="0"/>
    <x v="3"/>
  </r>
  <r>
    <s v="In Love There's War"/>
    <x v="229"/>
    <n v="15000"/>
    <x v="177"/>
    <x v="2"/>
    <x v="0"/>
    <s v="USD"/>
    <n v="1433443151"/>
    <n v="1430851151"/>
    <b v="0"/>
    <x v="84"/>
    <x v="1"/>
    <s v="film &amp; video/drama"/>
    <x v="177"/>
    <x v="180"/>
    <x v="0"/>
    <x v="3"/>
  </r>
  <r>
    <s v="FAREWELL TO FREEDOM a modern day western by Anita Waggoner"/>
    <x v="230"/>
    <n v="1500000"/>
    <x v="117"/>
    <x v="2"/>
    <x v="0"/>
    <s v="USD"/>
    <n v="1451775651"/>
    <n v="1449183651"/>
    <b v="0"/>
    <x v="78"/>
    <x v="1"/>
    <s v="film &amp; video/drama"/>
    <x v="109"/>
    <x v="121"/>
    <x v="0"/>
    <x v="3"/>
  </r>
  <r>
    <s v="#noblurredlines"/>
    <x v="231"/>
    <n v="4000"/>
    <x v="178"/>
    <x v="2"/>
    <x v="1"/>
    <s v="GBP"/>
    <n v="1425066546"/>
    <n v="1422474546"/>
    <b v="0"/>
    <x v="63"/>
    <x v="1"/>
    <s v="film &amp; video/drama"/>
    <x v="178"/>
    <x v="181"/>
    <x v="0"/>
    <x v="3"/>
  </r>
  <r>
    <s v="Area 4 - The Film"/>
    <x v="232"/>
    <n v="350000"/>
    <x v="117"/>
    <x v="2"/>
    <x v="0"/>
    <s v="USD"/>
    <n v="1475185972"/>
    <n v="1472593972"/>
    <b v="0"/>
    <x v="78"/>
    <x v="1"/>
    <s v="film &amp; video/drama"/>
    <x v="109"/>
    <x v="121"/>
    <x v="0"/>
    <x v="3"/>
  </r>
  <r>
    <s v="The Interviewer (Charity Movie)"/>
    <x v="233"/>
    <n v="1000"/>
    <x v="149"/>
    <x v="2"/>
    <x v="0"/>
    <s v="USD"/>
    <n v="1434847859"/>
    <n v="1431391859"/>
    <b v="0"/>
    <x v="81"/>
    <x v="1"/>
    <s v="film &amp; video/drama"/>
    <x v="179"/>
    <x v="182"/>
    <x v="0"/>
    <x v="3"/>
  </r>
  <r>
    <s v="Film about help homeless child to live a better life."/>
    <x v="234"/>
    <n v="10000"/>
    <x v="117"/>
    <x v="2"/>
    <x v="0"/>
    <s v="USD"/>
    <n v="1436478497"/>
    <n v="1433886497"/>
    <b v="0"/>
    <x v="78"/>
    <x v="1"/>
    <s v="film &amp; video/drama"/>
    <x v="109"/>
    <x v="121"/>
    <x v="0"/>
    <x v="3"/>
  </r>
  <r>
    <s v="NYPD Internal Affairs bureau (IAB)(pilot) tv drama"/>
    <x v="235"/>
    <n v="150000"/>
    <x v="117"/>
    <x v="2"/>
    <x v="0"/>
    <s v="USD"/>
    <n v="1451952000"/>
    <n v="1447380099"/>
    <b v="0"/>
    <x v="78"/>
    <x v="1"/>
    <s v="film &amp; video/drama"/>
    <x v="109"/>
    <x v="121"/>
    <x v="0"/>
    <x v="3"/>
  </r>
  <r>
    <s v="Making The Choice"/>
    <x v="236"/>
    <n v="15000"/>
    <x v="155"/>
    <x v="2"/>
    <x v="0"/>
    <s v="USD"/>
    <n v="1457445069"/>
    <n v="1452261069"/>
    <b v="0"/>
    <x v="29"/>
    <x v="1"/>
    <s v="film &amp; video/drama"/>
    <x v="119"/>
    <x v="73"/>
    <x v="0"/>
    <x v="3"/>
  </r>
  <r>
    <s v="Within The Threshold"/>
    <x v="237"/>
    <n v="26000"/>
    <x v="117"/>
    <x v="2"/>
    <x v="0"/>
    <s v="USD"/>
    <n v="1483088400"/>
    <n v="1481324760"/>
    <b v="0"/>
    <x v="78"/>
    <x v="1"/>
    <s v="film &amp; video/drama"/>
    <x v="109"/>
    <x v="121"/>
    <x v="0"/>
    <x v="3"/>
  </r>
  <r>
    <s v="Filthy - Short Film"/>
    <x v="238"/>
    <n v="1000"/>
    <x v="156"/>
    <x v="2"/>
    <x v="2"/>
    <s v="AUD"/>
    <n v="1446984000"/>
    <n v="1445308730"/>
    <b v="0"/>
    <x v="81"/>
    <x v="1"/>
    <s v="film &amp; video/drama"/>
    <x v="180"/>
    <x v="73"/>
    <x v="0"/>
    <x v="3"/>
  </r>
  <r>
    <s v="Hackers in Uganda: A Documentary"/>
    <x v="239"/>
    <n v="15000"/>
    <x v="179"/>
    <x v="0"/>
    <x v="0"/>
    <s v="USD"/>
    <n v="1367773211"/>
    <n v="1363885211"/>
    <b v="1"/>
    <x v="89"/>
    <x v="0"/>
    <s v="film &amp; video/documentary"/>
    <x v="181"/>
    <x v="183"/>
    <x v="0"/>
    <x v="4"/>
  </r>
  <r>
    <s v="&quot;LESLIE&quot;"/>
    <x v="240"/>
    <n v="36400"/>
    <x v="180"/>
    <x v="0"/>
    <x v="0"/>
    <s v="USD"/>
    <n v="1419180304"/>
    <n v="1415292304"/>
    <b v="1"/>
    <x v="90"/>
    <x v="0"/>
    <s v="film &amp; video/documentary"/>
    <x v="182"/>
    <x v="184"/>
    <x v="0"/>
    <x v="4"/>
  </r>
  <r>
    <s v="Hardwater"/>
    <x v="241"/>
    <n v="13000"/>
    <x v="181"/>
    <x v="0"/>
    <x v="0"/>
    <s v="USD"/>
    <n v="1324381790"/>
    <n v="1321357790"/>
    <b v="1"/>
    <x v="91"/>
    <x v="0"/>
    <s v="film &amp; video/documentary"/>
    <x v="183"/>
    <x v="185"/>
    <x v="0"/>
    <x v="4"/>
  </r>
  <r>
    <s v="Following Boruch"/>
    <x v="242"/>
    <n v="25000"/>
    <x v="182"/>
    <x v="0"/>
    <x v="0"/>
    <s v="USD"/>
    <n v="1393031304"/>
    <n v="1390439304"/>
    <b v="1"/>
    <x v="92"/>
    <x v="0"/>
    <s v="film &amp; video/documentary"/>
    <x v="184"/>
    <x v="186"/>
    <x v="0"/>
    <x v="4"/>
  </r>
  <r>
    <d v="2008-11-04T00:00:00"/>
    <x v="243"/>
    <n v="3500"/>
    <x v="183"/>
    <x v="0"/>
    <x v="0"/>
    <s v="USD"/>
    <n v="1268723160"/>
    <n v="1265269559"/>
    <b v="1"/>
    <x v="87"/>
    <x v="0"/>
    <s v="film &amp; video/documentary"/>
    <x v="185"/>
    <x v="187"/>
    <x v="0"/>
    <x v="4"/>
  </r>
  <r>
    <s v="We Lived Alone: The Connie Converse Documentary"/>
    <x v="244"/>
    <n v="5000"/>
    <x v="184"/>
    <x v="0"/>
    <x v="0"/>
    <s v="USD"/>
    <n v="1345079785"/>
    <n v="1342487785"/>
    <b v="1"/>
    <x v="93"/>
    <x v="0"/>
    <s v="film &amp; video/documentary"/>
    <x v="186"/>
    <x v="188"/>
    <x v="0"/>
    <x v="4"/>
  </r>
  <r>
    <s v="LEAVING ATLANTA THE FILM"/>
    <x v="245"/>
    <n v="5000"/>
    <x v="185"/>
    <x v="0"/>
    <x v="0"/>
    <s v="USD"/>
    <n v="1292665405"/>
    <n v="1288341805"/>
    <b v="1"/>
    <x v="94"/>
    <x v="0"/>
    <s v="film &amp; video/documentary"/>
    <x v="187"/>
    <x v="189"/>
    <x v="0"/>
    <x v="4"/>
  </r>
  <r>
    <s v="Deja-Vu: Dissecting Memory on Camera"/>
    <x v="246"/>
    <n v="5000"/>
    <x v="186"/>
    <x v="0"/>
    <x v="0"/>
    <s v="USD"/>
    <n v="1287200340"/>
    <n v="1284042614"/>
    <b v="1"/>
    <x v="95"/>
    <x v="0"/>
    <s v="film &amp; video/documentary"/>
    <x v="188"/>
    <x v="190"/>
    <x v="0"/>
    <x v="4"/>
  </r>
  <r>
    <s v="Far Out Isn't Far Enough: The Tomi Ungerer Story"/>
    <x v="247"/>
    <n v="85000"/>
    <x v="187"/>
    <x v="0"/>
    <x v="0"/>
    <s v="USD"/>
    <n v="1325961309"/>
    <n v="1322073309"/>
    <b v="1"/>
    <x v="96"/>
    <x v="0"/>
    <s v="film &amp; video/documentary"/>
    <x v="189"/>
    <x v="191"/>
    <x v="0"/>
    <x v="4"/>
  </r>
  <r>
    <s v="Bee the Change National Campaign - Vanishing of the Bees documentary"/>
    <x v="248"/>
    <n v="10000"/>
    <x v="188"/>
    <x v="0"/>
    <x v="0"/>
    <s v="USD"/>
    <n v="1282498800"/>
    <n v="1275603020"/>
    <b v="1"/>
    <x v="97"/>
    <x v="0"/>
    <s v="film &amp; video/documentary"/>
    <x v="190"/>
    <x v="192"/>
    <x v="0"/>
    <x v="4"/>
  </r>
  <r>
    <s v="BOONE- THE DOCUMENTARY"/>
    <x v="249"/>
    <n v="30000"/>
    <x v="189"/>
    <x v="0"/>
    <x v="0"/>
    <s v="USD"/>
    <n v="1370525691"/>
    <n v="1367933691"/>
    <b v="1"/>
    <x v="98"/>
    <x v="0"/>
    <s v="film &amp; video/documentary"/>
    <x v="191"/>
    <x v="193"/>
    <x v="0"/>
    <x v="4"/>
  </r>
  <r>
    <s v="The Way Back to Yarasquin: A Coffee Pilgrimage"/>
    <x v="250"/>
    <n v="3500"/>
    <x v="190"/>
    <x v="0"/>
    <x v="0"/>
    <s v="USD"/>
    <n v="1337194800"/>
    <n v="1334429646"/>
    <b v="1"/>
    <x v="99"/>
    <x v="0"/>
    <s v="film &amp; video/documentary"/>
    <x v="192"/>
    <x v="194"/>
    <x v="0"/>
    <x v="4"/>
  </r>
  <r>
    <s v="Good Grief: Making CARTOON COLLEGE - a documentary about comics"/>
    <x v="251"/>
    <n v="5000"/>
    <x v="191"/>
    <x v="0"/>
    <x v="0"/>
    <s v="USD"/>
    <n v="1275364740"/>
    <n v="1269878058"/>
    <b v="1"/>
    <x v="52"/>
    <x v="0"/>
    <s v="film &amp; video/documentary"/>
    <x v="193"/>
    <x v="195"/>
    <x v="0"/>
    <x v="4"/>
  </r>
  <r>
    <s v="Leon Claxton's HARLEM IN HAVANA"/>
    <x v="252"/>
    <n v="1500"/>
    <x v="192"/>
    <x v="0"/>
    <x v="0"/>
    <s v="USD"/>
    <n v="1329320235"/>
    <n v="1326728235"/>
    <b v="1"/>
    <x v="63"/>
    <x v="0"/>
    <s v="film &amp; video/documentary"/>
    <x v="194"/>
    <x v="196"/>
    <x v="0"/>
    <x v="4"/>
  </r>
  <r>
    <s v="&quot;I Clown You&quot; Documentary"/>
    <x v="253"/>
    <n v="24000"/>
    <x v="193"/>
    <x v="0"/>
    <x v="0"/>
    <s v="USD"/>
    <n v="1445047200"/>
    <n v="1442443910"/>
    <b v="1"/>
    <x v="100"/>
    <x v="0"/>
    <s v="film &amp; video/documentary"/>
    <x v="195"/>
    <x v="197"/>
    <x v="0"/>
    <x v="4"/>
  </r>
  <r>
    <s v="xoxosms: a documentary about love in the 21st century"/>
    <x v="254"/>
    <n v="8000"/>
    <x v="194"/>
    <x v="0"/>
    <x v="0"/>
    <s v="USD"/>
    <n v="1300275482"/>
    <n v="1297687082"/>
    <b v="1"/>
    <x v="101"/>
    <x v="0"/>
    <s v="film &amp; video/documentary"/>
    <x v="196"/>
    <x v="198"/>
    <x v="0"/>
    <x v="4"/>
  </r>
  <r>
    <s v="POW WOW: Share the arts community of Hawaii"/>
    <x v="255"/>
    <n v="13000"/>
    <x v="195"/>
    <x v="0"/>
    <x v="0"/>
    <s v="USD"/>
    <n v="1363458467"/>
    <n v="1360866467"/>
    <b v="1"/>
    <x v="102"/>
    <x v="0"/>
    <s v="film &amp; video/documentary"/>
    <x v="197"/>
    <x v="199"/>
    <x v="0"/>
    <x v="4"/>
  </r>
  <r>
    <s v="Mother to Earth - A Documentary about Earthbound Beginnings"/>
    <x v="256"/>
    <n v="35000"/>
    <x v="196"/>
    <x v="0"/>
    <x v="0"/>
    <s v="USD"/>
    <n v="1463670162"/>
    <n v="1461078162"/>
    <b v="1"/>
    <x v="103"/>
    <x v="0"/>
    <s v="film &amp; video/documentary"/>
    <x v="198"/>
    <x v="200"/>
    <x v="0"/>
    <x v="4"/>
  </r>
  <r>
    <s v="HOW TO START A REVOLUTION a new documentary film"/>
    <x v="257"/>
    <n v="30000"/>
    <x v="197"/>
    <x v="0"/>
    <x v="0"/>
    <s v="USD"/>
    <n v="1308359666"/>
    <n v="1305767666"/>
    <b v="1"/>
    <x v="104"/>
    <x v="0"/>
    <s v="film &amp; video/documentary"/>
    <x v="199"/>
    <x v="201"/>
    <x v="0"/>
    <x v="4"/>
  </r>
  <r>
    <s v="The Colossus Of Destiny - A Melvins Tale"/>
    <x v="258"/>
    <n v="75000"/>
    <x v="198"/>
    <x v="0"/>
    <x v="0"/>
    <s v="USD"/>
    <n v="1428514969"/>
    <n v="1425922969"/>
    <b v="1"/>
    <x v="105"/>
    <x v="0"/>
    <s v="film &amp; video/documentary"/>
    <x v="200"/>
    <x v="202"/>
    <x v="0"/>
    <x v="4"/>
  </r>
  <r>
    <s v="Escaramuza: Riding from the Heart (a feature documentary)"/>
    <x v="259"/>
    <n v="10000"/>
    <x v="199"/>
    <x v="0"/>
    <x v="0"/>
    <s v="USD"/>
    <n v="1279360740"/>
    <n v="1275415679"/>
    <b v="1"/>
    <x v="106"/>
    <x v="0"/>
    <s v="film &amp; video/documentary"/>
    <x v="201"/>
    <x v="203"/>
    <x v="0"/>
    <x v="4"/>
  </r>
  <r>
    <s v="Empires: The Film"/>
    <x v="260"/>
    <n v="20000"/>
    <x v="200"/>
    <x v="0"/>
    <x v="0"/>
    <s v="USD"/>
    <n v="1339080900"/>
    <n v="1334783704"/>
    <b v="1"/>
    <x v="107"/>
    <x v="0"/>
    <s v="film &amp; video/documentary"/>
    <x v="202"/>
    <x v="204"/>
    <x v="0"/>
    <x v="4"/>
  </r>
  <r>
    <s v="The Last Cosmonaut"/>
    <x v="261"/>
    <n v="2500"/>
    <x v="44"/>
    <x v="0"/>
    <x v="0"/>
    <s v="USD"/>
    <n v="1298699828"/>
    <n v="1294811828"/>
    <b v="1"/>
    <x v="108"/>
    <x v="0"/>
    <s v="film &amp; video/documentary"/>
    <x v="203"/>
    <x v="205"/>
    <x v="0"/>
    <x v="4"/>
  </r>
  <r>
    <s v="AMERICAN WINTER: A Documentary Film"/>
    <x v="262"/>
    <n v="25000"/>
    <x v="201"/>
    <x v="0"/>
    <x v="0"/>
    <s v="USD"/>
    <n v="1348786494"/>
    <n v="1346194494"/>
    <b v="1"/>
    <x v="109"/>
    <x v="0"/>
    <s v="film &amp; video/documentary"/>
    <x v="204"/>
    <x v="206"/>
    <x v="0"/>
    <x v="4"/>
  </r>
  <r>
    <s v="A Moment in Her Story,  1970s Boston Women's Movement"/>
    <x v="263"/>
    <n v="5000"/>
    <x v="202"/>
    <x v="0"/>
    <x v="0"/>
    <s v="USD"/>
    <n v="1336747995"/>
    <n v="1334155995"/>
    <b v="1"/>
    <x v="110"/>
    <x v="0"/>
    <s v="film &amp; video/documentary"/>
    <x v="205"/>
    <x v="207"/>
    <x v="0"/>
    <x v="4"/>
  </r>
  <r>
    <s v="The Garden Summer"/>
    <x v="264"/>
    <n v="5000"/>
    <x v="203"/>
    <x v="0"/>
    <x v="0"/>
    <s v="USD"/>
    <n v="1273522560"/>
    <n v="1269928430"/>
    <b v="1"/>
    <x v="6"/>
    <x v="0"/>
    <s v="film &amp; video/documentary"/>
    <x v="206"/>
    <x v="208"/>
    <x v="0"/>
    <x v="4"/>
  </r>
  <r>
    <s v="The Eventful Life of Al Hawkes"/>
    <x v="265"/>
    <n v="1000"/>
    <x v="204"/>
    <x v="0"/>
    <x v="0"/>
    <s v="USD"/>
    <n v="1271994660"/>
    <n v="1264565507"/>
    <b v="1"/>
    <x v="17"/>
    <x v="0"/>
    <s v="film &amp; video/documentary"/>
    <x v="207"/>
    <x v="209"/>
    <x v="0"/>
    <x v="4"/>
  </r>
  <r>
    <s v="Uncharted Amazon"/>
    <x v="266"/>
    <n v="9850"/>
    <x v="205"/>
    <x v="0"/>
    <x v="1"/>
    <s v="GBP"/>
    <n v="1403693499"/>
    <n v="1401101499"/>
    <b v="1"/>
    <x v="111"/>
    <x v="0"/>
    <s v="film &amp; video/documentary"/>
    <x v="208"/>
    <x v="210"/>
    <x v="0"/>
    <x v="4"/>
  </r>
  <r>
    <s v="La Tierra de los Adioses"/>
    <x v="267"/>
    <n v="5000"/>
    <x v="206"/>
    <x v="0"/>
    <x v="0"/>
    <s v="USD"/>
    <n v="1320640778"/>
    <n v="1316749178"/>
    <b v="1"/>
    <x v="112"/>
    <x v="0"/>
    <s v="film &amp; video/documentary"/>
    <x v="209"/>
    <x v="211"/>
    <x v="0"/>
    <x v="4"/>
  </r>
  <r>
    <s v="Islam and the Future of Tolerance: The Movie"/>
    <x v="268"/>
    <n v="100000"/>
    <x v="207"/>
    <x v="0"/>
    <x v="2"/>
    <s v="AUD"/>
    <n v="1487738622"/>
    <n v="1485146622"/>
    <b v="1"/>
    <x v="113"/>
    <x v="0"/>
    <s v="film &amp; video/documentary"/>
    <x v="210"/>
    <x v="212"/>
    <x v="0"/>
    <x v="4"/>
  </r>
  <r>
    <s v="rock on: inside the archive of an unlikely rock photographer"/>
    <x v="269"/>
    <n v="2300"/>
    <x v="208"/>
    <x v="0"/>
    <x v="0"/>
    <s v="USD"/>
    <n v="1306296000"/>
    <n v="1301950070"/>
    <b v="1"/>
    <x v="42"/>
    <x v="0"/>
    <s v="film &amp; video/documentary"/>
    <x v="211"/>
    <x v="213"/>
    <x v="0"/>
    <x v="4"/>
  </r>
  <r>
    <s v="The Mathare Project"/>
    <x v="270"/>
    <n v="30000"/>
    <x v="209"/>
    <x v="0"/>
    <x v="0"/>
    <s v="USD"/>
    <n v="1388649600"/>
    <n v="1386123861"/>
    <b v="1"/>
    <x v="114"/>
    <x v="0"/>
    <s v="film &amp; video/documentary"/>
    <x v="212"/>
    <x v="214"/>
    <x v="0"/>
    <x v="4"/>
  </r>
  <r>
    <s v="Do It Again... Promoting the Film About My Irrational Quest to Reunite the Kinks"/>
    <x v="271"/>
    <n v="3000"/>
    <x v="210"/>
    <x v="0"/>
    <x v="0"/>
    <s v="USD"/>
    <n v="1272480540"/>
    <n v="1267220191"/>
    <b v="1"/>
    <x v="71"/>
    <x v="0"/>
    <s v="film &amp; video/documentary"/>
    <x v="213"/>
    <x v="215"/>
    <x v="0"/>
    <x v="4"/>
  </r>
  <r>
    <s v="The Man Who Ate New Orleans (and rebuilt it too!)"/>
    <x v="272"/>
    <n v="5000"/>
    <x v="211"/>
    <x v="0"/>
    <x v="0"/>
    <s v="USD"/>
    <n v="1309694266"/>
    <n v="1307102266"/>
    <b v="1"/>
    <x v="115"/>
    <x v="0"/>
    <s v="film &amp; video/documentary"/>
    <x v="214"/>
    <x v="216"/>
    <x v="0"/>
    <x v="4"/>
  </r>
  <r>
    <s v="In Search of Nabad (Documentary Film)"/>
    <x v="273"/>
    <n v="4000"/>
    <x v="212"/>
    <x v="0"/>
    <x v="0"/>
    <s v="USD"/>
    <n v="1333609140"/>
    <n v="1330638829"/>
    <b v="1"/>
    <x v="116"/>
    <x v="0"/>
    <s v="film &amp; video/documentary"/>
    <x v="215"/>
    <x v="217"/>
    <x v="0"/>
    <x v="4"/>
  </r>
  <r>
    <s v="Finding the Funk"/>
    <x v="274"/>
    <n v="20000"/>
    <x v="213"/>
    <x v="0"/>
    <x v="0"/>
    <s v="USD"/>
    <n v="1352511966"/>
    <n v="1349916366"/>
    <b v="1"/>
    <x v="117"/>
    <x v="0"/>
    <s v="film &amp; video/documentary"/>
    <x v="216"/>
    <x v="218"/>
    <x v="0"/>
    <x v="4"/>
  </r>
  <r>
    <s v="Abalimi"/>
    <x v="275"/>
    <n v="4000"/>
    <x v="214"/>
    <x v="0"/>
    <x v="0"/>
    <s v="USD"/>
    <n v="1335574674"/>
    <n v="1330394274"/>
    <b v="1"/>
    <x v="95"/>
    <x v="0"/>
    <s v="film &amp; video/documentary"/>
    <x v="217"/>
    <x v="219"/>
    <x v="0"/>
    <x v="4"/>
  </r>
  <r>
    <s v="Pressing On: The Letterpress Film"/>
    <x v="276"/>
    <n v="65000"/>
    <x v="215"/>
    <x v="0"/>
    <x v="0"/>
    <s v="USD"/>
    <n v="1432416219"/>
    <n v="1429824219"/>
    <b v="1"/>
    <x v="118"/>
    <x v="0"/>
    <s v="film &amp; video/documentary"/>
    <x v="218"/>
    <x v="220"/>
    <x v="0"/>
    <x v="4"/>
  </r>
  <r>
    <s v="The Babushkas of Chernobyl"/>
    <x v="277"/>
    <n v="27000"/>
    <x v="216"/>
    <x v="0"/>
    <x v="0"/>
    <s v="USD"/>
    <n v="1350003539"/>
    <n v="1347411539"/>
    <b v="1"/>
    <x v="119"/>
    <x v="0"/>
    <s v="film &amp; video/documentary"/>
    <x v="219"/>
    <x v="221"/>
    <x v="0"/>
    <x v="4"/>
  </r>
  <r>
    <s v="Instructions on Parting"/>
    <x v="278"/>
    <n v="17000"/>
    <x v="217"/>
    <x v="0"/>
    <x v="0"/>
    <s v="USD"/>
    <n v="1488160860"/>
    <n v="1485237096"/>
    <b v="1"/>
    <x v="120"/>
    <x v="0"/>
    <s v="film &amp; video/documentary"/>
    <x v="220"/>
    <x v="222"/>
    <x v="0"/>
    <x v="4"/>
  </r>
  <r>
    <s v="Korengal Theatrical Release"/>
    <x v="279"/>
    <n v="75000"/>
    <x v="218"/>
    <x v="0"/>
    <x v="0"/>
    <s v="USD"/>
    <n v="1401459035"/>
    <n v="1397571035"/>
    <b v="1"/>
    <x v="121"/>
    <x v="0"/>
    <s v="film &amp; video/documentary"/>
    <x v="221"/>
    <x v="223"/>
    <x v="0"/>
    <x v="4"/>
  </r>
  <r>
    <s v="Do It Again: One Man's Quest to Reunite the Kinks"/>
    <x v="280"/>
    <n v="5500"/>
    <x v="219"/>
    <x v="0"/>
    <x v="0"/>
    <s v="USD"/>
    <n v="1249932360"/>
    <n v="1242532513"/>
    <b v="1"/>
    <x v="1"/>
    <x v="0"/>
    <s v="film &amp; video/documentary"/>
    <x v="222"/>
    <x v="224"/>
    <x v="0"/>
    <x v="4"/>
  </r>
  <r>
    <s v="Greenlight the PATROL BASE JAKER Movie"/>
    <x v="281"/>
    <n v="45000"/>
    <x v="220"/>
    <x v="0"/>
    <x v="0"/>
    <s v="USD"/>
    <n v="1266876000"/>
    <n v="1263679492"/>
    <b v="1"/>
    <x v="122"/>
    <x v="0"/>
    <s v="film &amp; video/documentary"/>
    <x v="223"/>
    <x v="225"/>
    <x v="0"/>
    <x v="4"/>
  </r>
  <r>
    <s v="SOLE SURVIVOR"/>
    <x v="282"/>
    <n v="18000"/>
    <x v="221"/>
    <x v="0"/>
    <x v="0"/>
    <s v="USD"/>
    <n v="1306904340"/>
    <n v="1305219744"/>
    <b v="1"/>
    <x v="91"/>
    <x v="0"/>
    <s v="film &amp; video/documentary"/>
    <x v="224"/>
    <x v="226"/>
    <x v="0"/>
    <x v="4"/>
  </r>
  <r>
    <s v="Wisconsin Rising"/>
    <x v="283"/>
    <n v="40000"/>
    <x v="222"/>
    <x v="0"/>
    <x v="0"/>
    <s v="USD"/>
    <n v="1327167780"/>
    <n v="1325007780"/>
    <b v="1"/>
    <x v="123"/>
    <x v="0"/>
    <s v="film &amp; video/documentary"/>
    <x v="225"/>
    <x v="227"/>
    <x v="0"/>
    <x v="4"/>
  </r>
  <r>
    <s v="The Phantom Tollbooth: Beyond Expectations - Final Push"/>
    <x v="284"/>
    <n v="14000"/>
    <x v="223"/>
    <x v="0"/>
    <x v="0"/>
    <s v="USD"/>
    <n v="1379614128"/>
    <n v="1377022128"/>
    <b v="1"/>
    <x v="124"/>
    <x v="0"/>
    <s v="film &amp; video/documentary"/>
    <x v="226"/>
    <x v="228"/>
    <x v="0"/>
    <x v="4"/>
  </r>
  <r>
    <s v="George Tice: Seeing Beyond the Moment"/>
    <x v="285"/>
    <n v="15000"/>
    <x v="224"/>
    <x v="0"/>
    <x v="0"/>
    <s v="USD"/>
    <n v="1364236524"/>
    <n v="1360352124"/>
    <b v="1"/>
    <x v="125"/>
    <x v="0"/>
    <s v="film &amp; video/documentary"/>
    <x v="227"/>
    <x v="229"/>
    <x v="0"/>
    <x v="4"/>
  </r>
  <r>
    <s v="In Country: A Documentary Film (POSTPRODUCTION)"/>
    <x v="286"/>
    <n v="15000"/>
    <x v="225"/>
    <x v="0"/>
    <x v="0"/>
    <s v="USD"/>
    <n v="1351828800"/>
    <n v="1349160018"/>
    <b v="1"/>
    <x v="126"/>
    <x v="0"/>
    <s v="film &amp; video/documentary"/>
    <x v="228"/>
    <x v="230"/>
    <x v="0"/>
    <x v="4"/>
  </r>
  <r>
    <s v="Oxyana - A Feature Documentary Directed by Sean Dunne"/>
    <x v="287"/>
    <n v="50000"/>
    <x v="226"/>
    <x v="0"/>
    <x v="0"/>
    <s v="USD"/>
    <n v="1340683393"/>
    <n v="1337659393"/>
    <b v="1"/>
    <x v="127"/>
    <x v="0"/>
    <s v="film &amp; video/documentary"/>
    <x v="229"/>
    <x v="231"/>
    <x v="0"/>
    <x v="4"/>
  </r>
  <r>
    <s v="Audience Unlock: &quot;The UK Gold&quot;"/>
    <x v="288"/>
    <n v="15000"/>
    <x v="227"/>
    <x v="0"/>
    <x v="1"/>
    <s v="GBP"/>
    <n v="1383389834"/>
    <n v="1380797834"/>
    <b v="1"/>
    <x v="128"/>
    <x v="0"/>
    <s v="film &amp; video/documentary"/>
    <x v="230"/>
    <x v="232"/>
    <x v="0"/>
    <x v="4"/>
  </r>
  <r>
    <s v="INTOTHEWOODS.TV â€“ Music Media from the Pacific Northwest"/>
    <x v="289"/>
    <n v="4500"/>
    <x v="228"/>
    <x v="0"/>
    <x v="0"/>
    <s v="USD"/>
    <n v="1296633540"/>
    <n v="1292316697"/>
    <b v="1"/>
    <x v="129"/>
    <x v="0"/>
    <s v="film &amp; video/documentary"/>
    <x v="231"/>
    <x v="233"/>
    <x v="0"/>
    <x v="4"/>
  </r>
  <r>
    <s v="Zoe Goes Running - The Film: Running The Tour De France"/>
    <x v="290"/>
    <n v="5000"/>
    <x v="229"/>
    <x v="0"/>
    <x v="0"/>
    <s v="USD"/>
    <n v="1367366460"/>
    <n v="1365791246"/>
    <b v="1"/>
    <x v="130"/>
    <x v="0"/>
    <s v="film &amp; video/documentary"/>
    <x v="232"/>
    <x v="234"/>
    <x v="0"/>
    <x v="4"/>
  </r>
  <r>
    <s v="The Undocumented"/>
    <x v="291"/>
    <n v="75000"/>
    <x v="230"/>
    <x v="0"/>
    <x v="0"/>
    <s v="USD"/>
    <n v="1319860740"/>
    <n v="1317064599"/>
    <b v="1"/>
    <x v="131"/>
    <x v="0"/>
    <s v="film &amp; video/documentary"/>
    <x v="233"/>
    <x v="235"/>
    <x v="0"/>
    <x v="4"/>
  </r>
  <r>
    <s v="NELL SHIPMAN:GIRL FROM GOD'S COUNTRY FILM"/>
    <x v="292"/>
    <n v="26000"/>
    <x v="231"/>
    <x v="0"/>
    <x v="0"/>
    <s v="USD"/>
    <n v="1398009714"/>
    <n v="1395417714"/>
    <b v="1"/>
    <x v="132"/>
    <x v="0"/>
    <s v="film &amp; video/documentary"/>
    <x v="234"/>
    <x v="236"/>
    <x v="0"/>
    <x v="4"/>
  </r>
  <r>
    <s v="Spectacular Movements documentary film"/>
    <x v="293"/>
    <n v="5000"/>
    <x v="97"/>
    <x v="0"/>
    <x v="0"/>
    <s v="USD"/>
    <n v="1279555200"/>
    <n v="1276480894"/>
    <b v="1"/>
    <x v="133"/>
    <x v="0"/>
    <s v="film &amp; video/documentary"/>
    <x v="31"/>
    <x v="101"/>
    <x v="0"/>
    <x v="4"/>
  </r>
  <r>
    <s v="Rocky Horror Saved My Life - A Fan Documentary"/>
    <x v="294"/>
    <n v="50000"/>
    <x v="232"/>
    <x v="0"/>
    <x v="0"/>
    <s v="USD"/>
    <n v="1383264000"/>
    <n v="1378080409"/>
    <b v="1"/>
    <x v="134"/>
    <x v="0"/>
    <s v="film &amp; video/documentary"/>
    <x v="235"/>
    <x v="237"/>
    <x v="0"/>
    <x v="4"/>
  </r>
  <r>
    <s v="Bel Borba Is Here!"/>
    <x v="295"/>
    <n v="25000"/>
    <x v="233"/>
    <x v="0"/>
    <x v="0"/>
    <s v="USD"/>
    <n v="1347017083"/>
    <n v="1344857083"/>
    <b v="1"/>
    <x v="135"/>
    <x v="0"/>
    <s v="film &amp; video/documentary"/>
    <x v="236"/>
    <x v="238"/>
    <x v="0"/>
    <x v="4"/>
  </r>
  <r>
    <s v="Who Owns Yoga?"/>
    <x v="296"/>
    <n v="20000"/>
    <x v="234"/>
    <x v="0"/>
    <x v="0"/>
    <s v="USD"/>
    <n v="1430452740"/>
    <n v="1427390901"/>
    <b v="1"/>
    <x v="136"/>
    <x v="0"/>
    <s v="film &amp; video/documentary"/>
    <x v="237"/>
    <x v="239"/>
    <x v="0"/>
    <x v="4"/>
  </r>
  <r>
    <s v="DisHonesty - A Documentary Feature Film"/>
    <x v="297"/>
    <n v="126000"/>
    <x v="235"/>
    <x v="0"/>
    <x v="0"/>
    <s v="USD"/>
    <n v="1399669200"/>
    <n v="1394536048"/>
    <b v="1"/>
    <x v="137"/>
    <x v="0"/>
    <s v="film &amp; video/documentary"/>
    <x v="238"/>
    <x v="240"/>
    <x v="0"/>
    <x v="4"/>
  </r>
  <r>
    <s v="ReMade: The Rebirth of the Maker Movement"/>
    <x v="298"/>
    <n v="10000"/>
    <x v="236"/>
    <x v="0"/>
    <x v="0"/>
    <s v="USD"/>
    <n v="1289975060"/>
    <n v="1287379460"/>
    <b v="1"/>
    <x v="138"/>
    <x v="0"/>
    <s v="film &amp; video/documentary"/>
    <x v="239"/>
    <x v="241"/>
    <x v="0"/>
    <x v="4"/>
  </r>
  <r>
    <s v="The Bus "/>
    <x v="299"/>
    <n v="25000"/>
    <x v="237"/>
    <x v="0"/>
    <x v="0"/>
    <s v="USD"/>
    <n v="1303686138"/>
    <n v="1301007738"/>
    <b v="1"/>
    <x v="139"/>
    <x v="0"/>
    <s v="film &amp; video/documentary"/>
    <x v="240"/>
    <x v="242"/>
    <x v="0"/>
    <x v="4"/>
  </r>
  <r>
    <s v="WORLD FAIR"/>
    <x v="300"/>
    <n v="13000"/>
    <x v="238"/>
    <x v="0"/>
    <x v="0"/>
    <s v="USD"/>
    <n v="1363711335"/>
    <n v="1360258935"/>
    <b v="1"/>
    <x v="140"/>
    <x v="0"/>
    <s v="film &amp; video/documentary"/>
    <x v="241"/>
    <x v="243"/>
    <x v="0"/>
    <x v="4"/>
  </r>
  <r>
    <s v="(UN)CUT"/>
    <x v="301"/>
    <n v="10000"/>
    <x v="239"/>
    <x v="0"/>
    <x v="0"/>
    <s v="USD"/>
    <n v="1330115638"/>
    <n v="1327523638"/>
    <b v="1"/>
    <x v="52"/>
    <x v="0"/>
    <s v="film &amp; video/documentary"/>
    <x v="242"/>
    <x v="244"/>
    <x v="0"/>
    <x v="4"/>
  </r>
  <r>
    <s v="The Forest for the Trees"/>
    <x v="302"/>
    <n v="3000"/>
    <x v="240"/>
    <x v="0"/>
    <x v="0"/>
    <s v="USD"/>
    <n v="1338601346"/>
    <n v="1336009346"/>
    <b v="1"/>
    <x v="141"/>
    <x v="0"/>
    <s v="film &amp; video/documentary"/>
    <x v="243"/>
    <x v="245"/>
    <x v="0"/>
    <x v="4"/>
  </r>
  <r>
    <s v="Beyond Iconic: Distribution for film on Dennis Stock"/>
    <x v="303"/>
    <n v="3400"/>
    <x v="241"/>
    <x v="0"/>
    <x v="0"/>
    <s v="USD"/>
    <n v="1346464800"/>
    <n v="1343096197"/>
    <b v="1"/>
    <x v="142"/>
    <x v="0"/>
    <s v="film &amp; video/documentary"/>
    <x v="244"/>
    <x v="246"/>
    <x v="0"/>
    <x v="4"/>
  </r>
  <r>
    <s v="My Friend Mott-ly"/>
    <x v="304"/>
    <n v="7500"/>
    <x v="242"/>
    <x v="0"/>
    <x v="0"/>
    <s v="USD"/>
    <n v="1331392049"/>
    <n v="1328800049"/>
    <b v="1"/>
    <x v="143"/>
    <x v="0"/>
    <s v="film &amp; video/documentary"/>
    <x v="245"/>
    <x v="247"/>
    <x v="0"/>
    <x v="4"/>
  </r>
  <r>
    <s v="Escape/Artist: The Jason Escape Documentary"/>
    <x v="305"/>
    <n v="1000"/>
    <x v="243"/>
    <x v="0"/>
    <x v="0"/>
    <s v="USD"/>
    <n v="1363806333"/>
    <n v="1362081933"/>
    <b v="1"/>
    <x v="144"/>
    <x v="0"/>
    <s v="film &amp; video/documentary"/>
    <x v="246"/>
    <x v="248"/>
    <x v="0"/>
    <x v="4"/>
  </r>
  <r>
    <s v="Grammar Revolution"/>
    <x v="306"/>
    <n v="22000"/>
    <x v="244"/>
    <x v="0"/>
    <x v="0"/>
    <s v="USD"/>
    <n v="1360276801"/>
    <n v="1357684801"/>
    <b v="1"/>
    <x v="145"/>
    <x v="0"/>
    <s v="film &amp; video/documentary"/>
    <x v="247"/>
    <x v="249"/>
    <x v="0"/>
    <x v="4"/>
  </r>
  <r>
    <s v="Before Us - a Feature Length Documentary about Adoption"/>
    <x v="307"/>
    <n v="12000"/>
    <x v="245"/>
    <x v="0"/>
    <x v="0"/>
    <s v="USD"/>
    <n v="1299775210"/>
    <n v="1295887210"/>
    <b v="1"/>
    <x v="91"/>
    <x v="0"/>
    <s v="film &amp; video/documentary"/>
    <x v="248"/>
    <x v="250"/>
    <x v="0"/>
    <x v="4"/>
  </r>
  <r>
    <s v="SOLE SURVIVOR FILM - Finishing Funds"/>
    <x v="308"/>
    <n v="18000"/>
    <x v="246"/>
    <x v="0"/>
    <x v="0"/>
    <s v="USD"/>
    <n v="1346695334"/>
    <n v="1344880934"/>
    <b v="1"/>
    <x v="146"/>
    <x v="0"/>
    <s v="film &amp; video/documentary"/>
    <x v="249"/>
    <x v="251"/>
    <x v="0"/>
    <x v="4"/>
  </r>
  <r>
    <s v="Feels Like Coming Home Tour"/>
    <x v="309"/>
    <n v="1000"/>
    <x v="247"/>
    <x v="0"/>
    <x v="0"/>
    <s v="USD"/>
    <n v="1319076000"/>
    <n v="1317788623"/>
    <b v="1"/>
    <x v="17"/>
    <x v="0"/>
    <s v="film &amp; video/documentary"/>
    <x v="250"/>
    <x v="252"/>
    <x v="0"/>
    <x v="4"/>
  </r>
  <r>
    <s v="The Sticking Place Interactive Documentary"/>
    <x v="310"/>
    <n v="20000"/>
    <x v="248"/>
    <x v="0"/>
    <x v="0"/>
    <s v="USD"/>
    <n v="1325404740"/>
    <n v="1321852592"/>
    <b v="1"/>
    <x v="3"/>
    <x v="0"/>
    <s v="film &amp; video/documentary"/>
    <x v="251"/>
    <x v="253"/>
    <x v="0"/>
    <x v="4"/>
  </r>
  <r>
    <s v="SparkTruck: stories from a cross-country maker journey"/>
    <x v="311"/>
    <n v="8000"/>
    <x v="249"/>
    <x v="0"/>
    <x v="0"/>
    <s v="USD"/>
    <n v="1365973432"/>
    <n v="1363381432"/>
    <b v="1"/>
    <x v="96"/>
    <x v="0"/>
    <s v="film &amp; video/documentary"/>
    <x v="252"/>
    <x v="254"/>
    <x v="0"/>
    <x v="4"/>
  </r>
  <r>
    <s v="DEVIL MAY CARE"/>
    <x v="312"/>
    <n v="17000"/>
    <x v="250"/>
    <x v="0"/>
    <x v="0"/>
    <s v="USD"/>
    <n v="1281542340"/>
    <n v="1277702894"/>
    <b v="1"/>
    <x v="147"/>
    <x v="0"/>
    <s v="film &amp; video/documentary"/>
    <x v="253"/>
    <x v="255"/>
    <x v="0"/>
    <x v="4"/>
  </r>
  <r>
    <s v="Making Mail: A Documentary"/>
    <x v="313"/>
    <n v="1000"/>
    <x v="251"/>
    <x v="0"/>
    <x v="0"/>
    <s v="USD"/>
    <n v="1362167988"/>
    <n v="1359575988"/>
    <b v="1"/>
    <x v="148"/>
    <x v="0"/>
    <s v="film &amp; video/documentary"/>
    <x v="254"/>
    <x v="256"/>
    <x v="0"/>
    <x v="4"/>
  </r>
  <r>
    <s v="Arias With A Twist: The Docufantasy"/>
    <x v="314"/>
    <n v="25000"/>
    <x v="252"/>
    <x v="0"/>
    <x v="0"/>
    <s v="USD"/>
    <n v="1345660334"/>
    <n v="1343068334"/>
    <b v="1"/>
    <x v="149"/>
    <x v="0"/>
    <s v="film &amp; video/documentary"/>
    <x v="255"/>
    <x v="257"/>
    <x v="0"/>
    <x v="4"/>
  </r>
  <r>
    <s v="THE SECRET TRIAL 5 - GRASSROOTS CROSS-CANADA TOUR"/>
    <x v="315"/>
    <n v="15000"/>
    <x v="253"/>
    <x v="0"/>
    <x v="5"/>
    <s v="CAD"/>
    <n v="1418273940"/>
    <n v="1415398197"/>
    <b v="1"/>
    <x v="150"/>
    <x v="0"/>
    <s v="film &amp; video/documentary"/>
    <x v="256"/>
    <x v="258"/>
    <x v="0"/>
    <x v="4"/>
  </r>
  <r>
    <s v="Good Men, Bad Men, and a Few Rowdy Ladies"/>
    <x v="316"/>
    <n v="30000"/>
    <x v="254"/>
    <x v="0"/>
    <x v="0"/>
    <s v="USD"/>
    <n v="1386778483"/>
    <n v="1384186483"/>
    <b v="1"/>
    <x v="151"/>
    <x v="0"/>
    <s v="film &amp; video/documentary"/>
    <x v="257"/>
    <x v="259"/>
    <x v="0"/>
    <x v="4"/>
  </r>
  <r>
    <s v="Friend Request: Accepted"/>
    <x v="317"/>
    <n v="5000"/>
    <x v="255"/>
    <x v="0"/>
    <x v="0"/>
    <s v="USD"/>
    <n v="1364342151"/>
    <n v="1361753751"/>
    <b v="1"/>
    <x v="4"/>
    <x v="0"/>
    <s v="film &amp; video/documentary"/>
    <x v="258"/>
    <x v="260"/>
    <x v="0"/>
    <x v="4"/>
  </r>
  <r>
    <s v="EDIBLE CITY - a movie in the making"/>
    <x v="318"/>
    <n v="5000"/>
    <x v="256"/>
    <x v="0"/>
    <x v="0"/>
    <s v="USD"/>
    <n v="1265097540"/>
    <n v="1257538029"/>
    <b v="1"/>
    <x v="13"/>
    <x v="0"/>
    <s v="film &amp; video/documentary"/>
    <x v="259"/>
    <x v="261"/>
    <x v="0"/>
    <x v="4"/>
  </r>
  <r>
    <s v="FOREVER PURE: A team spiralling out of control. DOCUMENTARY"/>
    <x v="319"/>
    <n v="20000"/>
    <x v="257"/>
    <x v="0"/>
    <x v="1"/>
    <s v="GBP"/>
    <n v="1450825200"/>
    <n v="1448284433"/>
    <b v="1"/>
    <x v="150"/>
    <x v="0"/>
    <s v="film &amp; video/documentary"/>
    <x v="260"/>
    <x v="262"/>
    <x v="0"/>
    <x v="4"/>
  </r>
  <r>
    <s v="An Impossible Project"/>
    <x v="320"/>
    <n v="35000"/>
    <x v="258"/>
    <x v="0"/>
    <x v="12"/>
    <s v="EUR"/>
    <n v="1478605386"/>
    <n v="1475577786"/>
    <b v="1"/>
    <x v="152"/>
    <x v="0"/>
    <s v="film &amp; video/documentary"/>
    <x v="261"/>
    <x v="263"/>
    <x v="0"/>
    <x v="4"/>
  </r>
  <r>
    <s v="Last of the Big Tuskers"/>
    <x v="321"/>
    <n v="25000"/>
    <x v="259"/>
    <x v="0"/>
    <x v="0"/>
    <s v="USD"/>
    <n v="1463146848"/>
    <n v="1460554848"/>
    <b v="1"/>
    <x v="153"/>
    <x v="0"/>
    <s v="film &amp; video/documentary"/>
    <x v="262"/>
    <x v="264"/>
    <x v="0"/>
    <x v="4"/>
  </r>
  <r>
    <s v="White Ravens: A feature-length documentary film"/>
    <x v="322"/>
    <n v="5400"/>
    <x v="260"/>
    <x v="0"/>
    <x v="0"/>
    <s v="USD"/>
    <n v="1482307140"/>
    <n v="1479886966"/>
    <b v="1"/>
    <x v="6"/>
    <x v="0"/>
    <s v="film &amp; video/documentary"/>
    <x v="263"/>
    <x v="265"/>
    <x v="0"/>
    <x v="4"/>
  </r>
  <r>
    <s v="KEEP MOVING FORWARD - Documentary Film"/>
    <x v="323"/>
    <n v="8500"/>
    <x v="261"/>
    <x v="0"/>
    <x v="0"/>
    <s v="USD"/>
    <n v="1438441308"/>
    <n v="1435590108"/>
    <b v="1"/>
    <x v="141"/>
    <x v="0"/>
    <s v="film &amp; video/documentary"/>
    <x v="264"/>
    <x v="266"/>
    <x v="0"/>
    <x v="4"/>
  </r>
  <r>
    <s v="NETIZENS - a documentary about women and online harassment"/>
    <x v="324"/>
    <n v="50000"/>
    <x v="262"/>
    <x v="0"/>
    <x v="0"/>
    <s v="USD"/>
    <n v="1482208233"/>
    <n v="1479184233"/>
    <b v="1"/>
    <x v="154"/>
    <x v="0"/>
    <s v="film &amp; video/documentary"/>
    <x v="265"/>
    <x v="267"/>
    <x v="0"/>
    <x v="4"/>
  </r>
  <r>
    <s v="Love Letters for My Children - The Maggie Doyne Documentary."/>
    <x v="325"/>
    <n v="150000"/>
    <x v="263"/>
    <x v="0"/>
    <x v="0"/>
    <s v="USD"/>
    <n v="1489532220"/>
    <n v="1486625606"/>
    <b v="1"/>
    <x v="155"/>
    <x v="0"/>
    <s v="film &amp; video/documentary"/>
    <x v="266"/>
    <x v="268"/>
    <x v="0"/>
    <x v="4"/>
  </r>
  <r>
    <s v="Finding Beauty In the Rubble"/>
    <x v="326"/>
    <n v="4000"/>
    <x v="264"/>
    <x v="0"/>
    <x v="0"/>
    <s v="USD"/>
    <n v="1427011200"/>
    <n v="1424669929"/>
    <b v="1"/>
    <x v="69"/>
    <x v="0"/>
    <s v="film &amp; video/documentary"/>
    <x v="267"/>
    <x v="269"/>
    <x v="0"/>
    <x v="4"/>
  </r>
  <r>
    <s v="Edgar Allan Poe: Buried Alive"/>
    <x v="327"/>
    <n v="75000"/>
    <x v="265"/>
    <x v="0"/>
    <x v="0"/>
    <s v="USD"/>
    <n v="1446350400"/>
    <n v="1443739388"/>
    <b v="1"/>
    <x v="156"/>
    <x v="0"/>
    <s v="film &amp; video/documentary"/>
    <x v="268"/>
    <x v="270"/>
    <x v="0"/>
    <x v="4"/>
  </r>
  <r>
    <s v="Struggle &amp; Hope - Documentary Film Music Soundtrack"/>
    <x v="328"/>
    <n v="10000"/>
    <x v="266"/>
    <x v="0"/>
    <x v="0"/>
    <s v="USD"/>
    <n v="1446868800"/>
    <n v="1444821127"/>
    <b v="1"/>
    <x v="157"/>
    <x v="0"/>
    <s v="film &amp; video/documentary"/>
    <x v="269"/>
    <x v="271"/>
    <x v="0"/>
    <x v="4"/>
  </r>
  <r>
    <s v="The Power of Place"/>
    <x v="329"/>
    <n v="35000"/>
    <x v="267"/>
    <x v="0"/>
    <x v="0"/>
    <s v="USD"/>
    <n v="1368763140"/>
    <n v="1366028563"/>
    <b v="1"/>
    <x v="158"/>
    <x v="0"/>
    <s v="film &amp; video/documentary"/>
    <x v="270"/>
    <x v="272"/>
    <x v="0"/>
    <x v="4"/>
  </r>
  <r>
    <s v="Living On Soul: The Family Daptone"/>
    <x v="330"/>
    <n v="40000"/>
    <x v="268"/>
    <x v="0"/>
    <x v="0"/>
    <s v="USD"/>
    <n v="1466171834"/>
    <n v="1463493434"/>
    <b v="1"/>
    <x v="159"/>
    <x v="0"/>
    <s v="film &amp; video/documentary"/>
    <x v="271"/>
    <x v="273"/>
    <x v="0"/>
    <x v="4"/>
  </r>
  <r>
    <s v="Changing of the Gods"/>
    <x v="331"/>
    <n v="100000"/>
    <x v="269"/>
    <x v="0"/>
    <x v="0"/>
    <s v="USD"/>
    <n v="1446019200"/>
    <n v="1442420377"/>
    <b v="1"/>
    <x v="160"/>
    <x v="0"/>
    <s v="film &amp; video/documentary"/>
    <x v="272"/>
    <x v="274"/>
    <x v="0"/>
    <x v="4"/>
  </r>
  <r>
    <s v="CUBAN FOOD STORIES - A Feature Documentary"/>
    <x v="332"/>
    <n v="40000"/>
    <x v="270"/>
    <x v="0"/>
    <x v="0"/>
    <s v="USD"/>
    <n v="1460038591"/>
    <n v="1457450191"/>
    <b v="1"/>
    <x v="161"/>
    <x v="0"/>
    <s v="film &amp; video/documentary"/>
    <x v="273"/>
    <x v="275"/>
    <x v="0"/>
    <x v="4"/>
  </r>
  <r>
    <s v="The Little Girl with the Big Voice"/>
    <x v="333"/>
    <n v="10000"/>
    <x v="271"/>
    <x v="0"/>
    <x v="0"/>
    <s v="USD"/>
    <n v="1431716400"/>
    <n v="1428423757"/>
    <b v="1"/>
    <x v="50"/>
    <x v="0"/>
    <s v="film &amp; video/documentary"/>
    <x v="274"/>
    <x v="276"/>
    <x v="0"/>
    <x v="4"/>
  </r>
  <r>
    <s v="New Mo' Cut: David Peoples' lost film of Moe's Books"/>
    <x v="334"/>
    <n v="8500"/>
    <x v="272"/>
    <x v="0"/>
    <x v="0"/>
    <s v="USD"/>
    <n v="1431122400"/>
    <n v="1428428515"/>
    <b v="1"/>
    <x v="144"/>
    <x v="0"/>
    <s v="film &amp; video/documentary"/>
    <x v="275"/>
    <x v="277"/>
    <x v="0"/>
    <x v="4"/>
  </r>
  <r>
    <s v="Celluloid Wizards in the Video Wasteland"/>
    <x v="335"/>
    <n v="25000"/>
    <x v="273"/>
    <x v="0"/>
    <x v="0"/>
    <s v="USD"/>
    <n v="1447427918"/>
    <n v="1444832318"/>
    <b v="1"/>
    <x v="131"/>
    <x v="0"/>
    <s v="film &amp; video/documentary"/>
    <x v="276"/>
    <x v="278"/>
    <x v="0"/>
    <x v="4"/>
  </r>
  <r>
    <s v="Slingers - A Documentary about Small Town Beekeepers."/>
    <x v="336"/>
    <n v="3000"/>
    <x v="274"/>
    <x v="0"/>
    <x v="0"/>
    <s v="USD"/>
    <n v="1426298708"/>
    <n v="1423710308"/>
    <b v="1"/>
    <x v="162"/>
    <x v="0"/>
    <s v="film &amp; video/documentary"/>
    <x v="277"/>
    <x v="279"/>
    <x v="0"/>
    <x v="4"/>
  </r>
  <r>
    <s v="Queer Genius"/>
    <x v="337"/>
    <n v="15000"/>
    <x v="275"/>
    <x v="0"/>
    <x v="0"/>
    <s v="USD"/>
    <n v="1472864400"/>
    <n v="1468001290"/>
    <b v="1"/>
    <x v="163"/>
    <x v="0"/>
    <s v="film &amp; video/documentary"/>
    <x v="278"/>
    <x v="280"/>
    <x v="0"/>
    <x v="4"/>
  </r>
  <r>
    <s v="A Man, A Plan, A Palindrome (Feature)"/>
    <x v="338"/>
    <n v="6000"/>
    <x v="276"/>
    <x v="0"/>
    <x v="0"/>
    <s v="USD"/>
    <n v="1430331268"/>
    <n v="1427739268"/>
    <b v="1"/>
    <x v="30"/>
    <x v="0"/>
    <s v="film &amp; video/documentary"/>
    <x v="279"/>
    <x v="281"/>
    <x v="0"/>
    <x v="4"/>
  </r>
  <r>
    <s v="Somaliland: The Abaarso Story"/>
    <x v="339"/>
    <n v="35000"/>
    <x v="277"/>
    <x v="0"/>
    <x v="0"/>
    <s v="USD"/>
    <n v="1489006800"/>
    <n v="1486397007"/>
    <b v="1"/>
    <x v="164"/>
    <x v="0"/>
    <s v="film &amp; video/documentary"/>
    <x v="280"/>
    <x v="282"/>
    <x v="0"/>
    <x v="4"/>
  </r>
  <r>
    <s v="Video of Connections: A Mural"/>
    <x v="340"/>
    <n v="3500"/>
    <x v="278"/>
    <x v="0"/>
    <x v="0"/>
    <s v="USD"/>
    <n v="1412135940"/>
    <n v="1410555998"/>
    <b v="1"/>
    <x v="165"/>
    <x v="0"/>
    <s v="film &amp; video/documentary"/>
    <x v="281"/>
    <x v="283"/>
    <x v="0"/>
    <x v="4"/>
  </r>
  <r>
    <s v="BREAKING A MONSTER a film about the band Unlocking The Truth"/>
    <x v="341"/>
    <n v="55000"/>
    <x v="279"/>
    <x v="0"/>
    <x v="0"/>
    <s v="USD"/>
    <n v="1461955465"/>
    <n v="1459363465"/>
    <b v="1"/>
    <x v="166"/>
    <x v="0"/>
    <s v="film &amp; video/documentary"/>
    <x v="282"/>
    <x v="284"/>
    <x v="0"/>
    <x v="4"/>
  </r>
  <r>
    <s v="Royalty Free: The Music of Kevin MacLeod"/>
    <x v="342"/>
    <n v="30000"/>
    <x v="280"/>
    <x v="0"/>
    <x v="0"/>
    <s v="USD"/>
    <n v="1415934000"/>
    <n v="1413308545"/>
    <b v="1"/>
    <x v="167"/>
    <x v="0"/>
    <s v="film &amp; video/documentary"/>
    <x v="283"/>
    <x v="285"/>
    <x v="0"/>
    <x v="4"/>
  </r>
  <r>
    <s v="AMONG WOLVES â€¢ Doc film about wild horses &amp; bikers"/>
    <x v="343"/>
    <n v="33500"/>
    <x v="281"/>
    <x v="0"/>
    <x v="0"/>
    <s v="USD"/>
    <n v="1433125200"/>
    <n v="1429312694"/>
    <b v="1"/>
    <x v="168"/>
    <x v="0"/>
    <s v="film &amp; video/documentary"/>
    <x v="284"/>
    <x v="286"/>
    <x v="0"/>
    <x v="4"/>
  </r>
  <r>
    <s v="Red Wolf Revival: An Uncertain Tomorrow"/>
    <x v="344"/>
    <n v="14500"/>
    <x v="282"/>
    <x v="0"/>
    <x v="0"/>
    <s v="USD"/>
    <n v="1432161590"/>
    <n v="1429569590"/>
    <b v="1"/>
    <x v="122"/>
    <x v="0"/>
    <s v="film &amp; video/documentary"/>
    <x v="285"/>
    <x v="287"/>
    <x v="0"/>
    <x v="4"/>
  </r>
  <r>
    <s v="THE ABILITY EXCHANGE - a documentary"/>
    <x v="345"/>
    <n v="10000"/>
    <x v="283"/>
    <x v="0"/>
    <x v="0"/>
    <s v="USD"/>
    <n v="1444824021"/>
    <n v="1442232021"/>
    <b v="1"/>
    <x v="101"/>
    <x v="0"/>
    <s v="film &amp; video/documentary"/>
    <x v="286"/>
    <x v="288"/>
    <x v="0"/>
    <x v="4"/>
  </r>
  <r>
    <s v="&quot;Getting Naked: A Burlesque Story&quot;"/>
    <x v="346"/>
    <n v="40000"/>
    <x v="284"/>
    <x v="0"/>
    <x v="0"/>
    <s v="USD"/>
    <n v="1447505609"/>
    <n v="1444910009"/>
    <b v="1"/>
    <x v="169"/>
    <x v="0"/>
    <s v="film &amp; video/documentary"/>
    <x v="287"/>
    <x v="289"/>
    <x v="0"/>
    <x v="4"/>
  </r>
  <r>
    <s v="Priced Out: Gentrification beyond black and white"/>
    <x v="347"/>
    <n v="10000"/>
    <x v="285"/>
    <x v="0"/>
    <x v="0"/>
    <s v="USD"/>
    <n v="1440165916"/>
    <n v="1437573916"/>
    <b v="1"/>
    <x v="46"/>
    <x v="0"/>
    <s v="film &amp; video/documentary"/>
    <x v="288"/>
    <x v="290"/>
    <x v="0"/>
    <x v="4"/>
  </r>
  <r>
    <s v="Strangers To Peace: A Documentary"/>
    <x v="348"/>
    <n v="11260"/>
    <x v="286"/>
    <x v="0"/>
    <x v="0"/>
    <s v="USD"/>
    <n v="1487937508"/>
    <n v="1485345508"/>
    <b v="1"/>
    <x v="157"/>
    <x v="0"/>
    <s v="film &amp; video/documentary"/>
    <x v="289"/>
    <x v="291"/>
    <x v="0"/>
    <x v="4"/>
  </r>
  <r>
    <s v="Mr. Chibbs (Documentary about NBA great Kenny Anderson)"/>
    <x v="349"/>
    <n v="25000"/>
    <x v="287"/>
    <x v="0"/>
    <x v="0"/>
    <s v="USD"/>
    <n v="1473566340"/>
    <n v="1470274509"/>
    <b v="1"/>
    <x v="170"/>
    <x v="0"/>
    <s v="film &amp; video/documentary"/>
    <x v="290"/>
    <x v="292"/>
    <x v="0"/>
    <x v="4"/>
  </r>
  <r>
    <s v="YO GALGO â€œA documentary film about the Spanish sighthoundâ€"/>
    <x v="350"/>
    <n v="34000"/>
    <x v="288"/>
    <x v="0"/>
    <x v="3"/>
    <s v="EUR"/>
    <n v="1460066954"/>
    <n v="1456614554"/>
    <b v="1"/>
    <x v="171"/>
    <x v="0"/>
    <s v="film &amp; video/documentary"/>
    <x v="291"/>
    <x v="293"/>
    <x v="0"/>
    <x v="4"/>
  </r>
  <r>
    <s v="Art Therapy: The Movie - The Final Push"/>
    <x v="351"/>
    <n v="10000"/>
    <x v="289"/>
    <x v="0"/>
    <x v="0"/>
    <s v="USD"/>
    <n v="1412740868"/>
    <n v="1410148868"/>
    <b v="1"/>
    <x v="172"/>
    <x v="0"/>
    <s v="film &amp; video/documentary"/>
    <x v="292"/>
    <x v="294"/>
    <x v="0"/>
    <x v="4"/>
  </r>
  <r>
    <s v="The S Word - a film that changes how we talk about suicide"/>
    <x v="352"/>
    <n v="58425"/>
    <x v="290"/>
    <x v="0"/>
    <x v="0"/>
    <s v="USD"/>
    <n v="1447963219"/>
    <n v="1445367619"/>
    <b v="1"/>
    <x v="173"/>
    <x v="0"/>
    <s v="film &amp; video/documentary"/>
    <x v="293"/>
    <x v="295"/>
    <x v="0"/>
    <x v="4"/>
  </r>
  <r>
    <s v="The Carousel - 2016 Tribeca Film Festival Official Selection"/>
    <x v="353"/>
    <n v="3500"/>
    <x v="291"/>
    <x v="0"/>
    <x v="0"/>
    <s v="USD"/>
    <n v="1460141521"/>
    <n v="1457553121"/>
    <b v="1"/>
    <x v="60"/>
    <x v="0"/>
    <s v="film &amp; video/documentary"/>
    <x v="294"/>
    <x v="296"/>
    <x v="0"/>
    <x v="4"/>
  </r>
  <r>
    <s v="REZA ABDOH -Theatre Visionary"/>
    <x v="354"/>
    <n v="35000"/>
    <x v="292"/>
    <x v="0"/>
    <x v="0"/>
    <s v="USD"/>
    <n v="1417420994"/>
    <n v="1414738994"/>
    <b v="1"/>
    <x v="111"/>
    <x v="0"/>
    <s v="film &amp; video/documentary"/>
    <x v="295"/>
    <x v="297"/>
    <x v="0"/>
    <x v="4"/>
  </r>
  <r>
    <s v="43 and 80"/>
    <x v="355"/>
    <n v="7500"/>
    <x v="293"/>
    <x v="0"/>
    <x v="0"/>
    <s v="USD"/>
    <n v="1458152193"/>
    <n v="1455563793"/>
    <b v="1"/>
    <x v="174"/>
    <x v="0"/>
    <s v="film &amp; video/documentary"/>
    <x v="296"/>
    <x v="298"/>
    <x v="0"/>
    <x v="4"/>
  </r>
  <r>
    <s v="JOURNEY OM: Into the Heart of India â€¢ A Cinematic Pilgrimage"/>
    <x v="356"/>
    <n v="15000"/>
    <x v="294"/>
    <x v="0"/>
    <x v="0"/>
    <s v="USD"/>
    <n v="1429852797"/>
    <n v="1426396797"/>
    <b v="1"/>
    <x v="175"/>
    <x v="0"/>
    <s v="film &amp; video/documentary"/>
    <x v="297"/>
    <x v="299"/>
    <x v="0"/>
    <x v="4"/>
  </r>
  <r>
    <s v="Nobody Knows Anything (except William Goldman)"/>
    <x v="357"/>
    <n v="50000"/>
    <x v="295"/>
    <x v="0"/>
    <x v="0"/>
    <s v="USD"/>
    <n v="1466002800"/>
    <n v="1463517521"/>
    <b v="1"/>
    <x v="176"/>
    <x v="0"/>
    <s v="film &amp; video/documentary"/>
    <x v="298"/>
    <x v="300"/>
    <x v="0"/>
    <x v="4"/>
  </r>
  <r>
    <s v="Us, Naked: Trixie &amp; Monkey â€” World Premiere"/>
    <x v="358"/>
    <n v="24200"/>
    <x v="296"/>
    <x v="0"/>
    <x v="0"/>
    <s v="USD"/>
    <n v="1415941920"/>
    <n v="1414028490"/>
    <b v="1"/>
    <x v="177"/>
    <x v="0"/>
    <s v="film &amp; video/documentary"/>
    <x v="299"/>
    <x v="301"/>
    <x v="0"/>
    <x v="4"/>
  </r>
  <r>
    <s v="Faith: A Documentary"/>
    <x v="359"/>
    <n v="12000"/>
    <x v="297"/>
    <x v="0"/>
    <x v="0"/>
    <s v="USD"/>
    <n v="1437621060"/>
    <n v="1433799180"/>
    <b v="0"/>
    <x v="45"/>
    <x v="0"/>
    <s v="film &amp; video/documentary"/>
    <x v="300"/>
    <x v="302"/>
    <x v="0"/>
    <x v="4"/>
  </r>
  <r>
    <s v="Bleeding Audio: A Doc About The Matches &amp; The Music Industry"/>
    <x v="360"/>
    <n v="35000"/>
    <x v="298"/>
    <x v="0"/>
    <x v="0"/>
    <s v="USD"/>
    <n v="1416704506"/>
    <n v="1414108906"/>
    <b v="0"/>
    <x v="178"/>
    <x v="0"/>
    <s v="film &amp; video/documentary"/>
    <x v="301"/>
    <x v="303"/>
    <x v="0"/>
    <x v="4"/>
  </r>
  <r>
    <s v="THE RIDGE: TEN FOR THIRTY"/>
    <x v="361"/>
    <n v="9665"/>
    <x v="48"/>
    <x v="0"/>
    <x v="0"/>
    <s v="USD"/>
    <n v="1407456000"/>
    <n v="1405573391"/>
    <b v="0"/>
    <x v="48"/>
    <x v="0"/>
    <s v="film &amp; video/documentary"/>
    <x v="302"/>
    <x v="304"/>
    <x v="0"/>
    <x v="4"/>
  </r>
  <r>
    <s v="&quot;Sherpa Stew&quot; - A documentary about  Sherpas from Nepal living in New York City"/>
    <x v="362"/>
    <n v="8925"/>
    <x v="299"/>
    <x v="0"/>
    <x v="0"/>
    <s v="USD"/>
    <n v="1272828120"/>
    <n v="1268934736"/>
    <b v="0"/>
    <x v="55"/>
    <x v="0"/>
    <s v="film &amp; video/documentary"/>
    <x v="303"/>
    <x v="305"/>
    <x v="0"/>
    <x v="4"/>
  </r>
  <r>
    <s v="Wild Familyâ€”Connecting to Your Calling in Your Family Life."/>
    <x v="363"/>
    <n v="7000"/>
    <x v="300"/>
    <x v="0"/>
    <x v="0"/>
    <s v="USD"/>
    <n v="1403323140"/>
    <n v="1400704672"/>
    <b v="0"/>
    <x v="116"/>
    <x v="0"/>
    <s v="film &amp; video/documentary"/>
    <x v="304"/>
    <x v="306"/>
    <x v="0"/>
    <x v="4"/>
  </r>
  <r>
    <s v="A QUEER COUNTRY"/>
    <x v="364"/>
    <n v="15000"/>
    <x v="301"/>
    <x v="0"/>
    <x v="1"/>
    <s v="GBP"/>
    <n v="1393597999"/>
    <n v="1391005999"/>
    <b v="0"/>
    <x v="71"/>
    <x v="0"/>
    <s v="film &amp; video/documentary"/>
    <x v="305"/>
    <x v="307"/>
    <x v="0"/>
    <x v="4"/>
  </r>
  <r>
    <s v="A BUSHMAN ODYSSEY"/>
    <x v="365"/>
    <n v="38000"/>
    <x v="302"/>
    <x v="0"/>
    <x v="0"/>
    <s v="USD"/>
    <n v="1337540518"/>
    <n v="1334948518"/>
    <b v="0"/>
    <x v="179"/>
    <x v="0"/>
    <s v="film &amp; video/documentary"/>
    <x v="306"/>
    <x v="308"/>
    <x v="0"/>
    <x v="4"/>
  </r>
  <r>
    <s v="Game Changer: Lithuania's Nonviolent Revolution"/>
    <x v="366"/>
    <n v="10000"/>
    <x v="303"/>
    <x v="0"/>
    <x v="0"/>
    <s v="USD"/>
    <n v="1367384340"/>
    <n v="1363960278"/>
    <b v="0"/>
    <x v="46"/>
    <x v="0"/>
    <s v="film &amp; video/documentary"/>
    <x v="307"/>
    <x v="309"/>
    <x v="0"/>
    <x v="4"/>
  </r>
  <r>
    <s v="Swimming with Byron: A Documentary Film"/>
    <x v="367"/>
    <n v="12500"/>
    <x v="304"/>
    <x v="0"/>
    <x v="0"/>
    <s v="USD"/>
    <n v="1426426322"/>
    <n v="1423405922"/>
    <b v="0"/>
    <x v="180"/>
    <x v="0"/>
    <s v="film &amp; video/documentary"/>
    <x v="308"/>
    <x v="310"/>
    <x v="0"/>
    <x v="4"/>
  </r>
  <r>
    <s v="Alpine Zone"/>
    <x v="368"/>
    <n v="6500"/>
    <x v="305"/>
    <x v="0"/>
    <x v="0"/>
    <s v="USD"/>
    <n v="1326633269"/>
    <n v="1324041269"/>
    <b v="0"/>
    <x v="157"/>
    <x v="0"/>
    <s v="film &amp; video/documentary"/>
    <x v="309"/>
    <x v="311"/>
    <x v="0"/>
    <x v="4"/>
  </r>
  <r>
    <s v="Hola Mohalla: Festival of Soldier Saints"/>
    <x v="369"/>
    <n v="25000"/>
    <x v="306"/>
    <x v="0"/>
    <x v="0"/>
    <s v="USD"/>
    <n v="1483729500"/>
    <n v="1481137500"/>
    <b v="0"/>
    <x v="68"/>
    <x v="0"/>
    <s v="film &amp; video/documentary"/>
    <x v="310"/>
    <x v="312"/>
    <x v="0"/>
    <x v="4"/>
  </r>
  <r>
    <s v="Unbranded"/>
    <x v="370"/>
    <n v="150000"/>
    <x v="307"/>
    <x v="0"/>
    <x v="0"/>
    <s v="USD"/>
    <n v="1359743139"/>
    <n v="1355855139"/>
    <b v="0"/>
    <x v="181"/>
    <x v="0"/>
    <s v="film &amp; video/documentary"/>
    <x v="311"/>
    <x v="313"/>
    <x v="0"/>
    <x v="4"/>
  </r>
  <r>
    <s v="Wild Equus"/>
    <x v="371"/>
    <n v="300"/>
    <x v="308"/>
    <x v="0"/>
    <x v="1"/>
    <s v="GBP"/>
    <n v="1459872000"/>
    <n v="1456408244"/>
    <b v="0"/>
    <x v="82"/>
    <x v="0"/>
    <s v="film &amp; video/documentary"/>
    <x v="312"/>
    <x v="314"/>
    <x v="0"/>
    <x v="4"/>
  </r>
  <r>
    <s v="The Boing Heard 'Round the World"/>
    <x v="372"/>
    <n v="7500"/>
    <x v="309"/>
    <x v="0"/>
    <x v="0"/>
    <s v="USD"/>
    <n v="1342648398"/>
    <n v="1340056398"/>
    <b v="0"/>
    <x v="30"/>
    <x v="0"/>
    <s v="film &amp; video/documentary"/>
    <x v="313"/>
    <x v="315"/>
    <x v="0"/>
    <x v="4"/>
  </r>
  <r>
    <s v="Bird Language with Jon Young; an instructional video"/>
    <x v="373"/>
    <n v="6000"/>
    <x v="310"/>
    <x v="0"/>
    <x v="0"/>
    <s v="USD"/>
    <n v="1316208031"/>
    <n v="1312320031"/>
    <b v="0"/>
    <x v="49"/>
    <x v="0"/>
    <s v="film &amp; video/documentary"/>
    <x v="314"/>
    <x v="316"/>
    <x v="0"/>
    <x v="4"/>
  </r>
  <r>
    <s v="Project Reconnect: WHERE WE ARE NOW"/>
    <x v="374"/>
    <n v="500"/>
    <x v="49"/>
    <x v="0"/>
    <x v="0"/>
    <s v="USD"/>
    <n v="1393694280"/>
    <n v="1390088311"/>
    <b v="0"/>
    <x v="25"/>
    <x v="0"/>
    <s v="film &amp; video/documentary"/>
    <x v="43"/>
    <x v="317"/>
    <x v="0"/>
    <x v="4"/>
  </r>
  <r>
    <s v="Quintessential: The Journey"/>
    <x v="375"/>
    <n v="2450"/>
    <x v="311"/>
    <x v="0"/>
    <x v="1"/>
    <s v="GBP"/>
    <n v="1472122316"/>
    <n v="1469443916"/>
    <b v="0"/>
    <x v="53"/>
    <x v="0"/>
    <s v="film &amp; video/documentary"/>
    <x v="315"/>
    <x v="318"/>
    <x v="0"/>
    <x v="4"/>
  </r>
  <r>
    <s v="PIN UP! THE MOVIE The documentary with vintage style"/>
    <x v="376"/>
    <n v="12000"/>
    <x v="312"/>
    <x v="0"/>
    <x v="0"/>
    <s v="USD"/>
    <n v="1447484460"/>
    <n v="1444888868"/>
    <b v="0"/>
    <x v="182"/>
    <x v="0"/>
    <s v="film &amp; video/documentary"/>
    <x v="316"/>
    <x v="319"/>
    <x v="0"/>
    <x v="4"/>
  </r>
  <r>
    <s v="Where is Home?"/>
    <x v="377"/>
    <n v="3000"/>
    <x v="313"/>
    <x v="0"/>
    <x v="5"/>
    <s v="CAD"/>
    <n v="1453765920"/>
    <n v="1451655808"/>
    <b v="0"/>
    <x v="183"/>
    <x v="0"/>
    <s v="film &amp; video/documentary"/>
    <x v="317"/>
    <x v="320"/>
    <x v="0"/>
    <x v="4"/>
  </r>
  <r>
    <s v="The Unknowns"/>
    <x v="378"/>
    <n v="15000"/>
    <x v="314"/>
    <x v="0"/>
    <x v="0"/>
    <s v="USD"/>
    <n v="1336062672"/>
    <n v="1332174672"/>
    <b v="0"/>
    <x v="184"/>
    <x v="0"/>
    <s v="film &amp; video/documentary"/>
    <x v="318"/>
    <x v="321"/>
    <x v="0"/>
    <x v="4"/>
  </r>
  <r>
    <s v="Steamboat Springs Van Clan"/>
    <x v="379"/>
    <n v="4000"/>
    <x v="315"/>
    <x v="0"/>
    <x v="0"/>
    <s v="USD"/>
    <n v="1453569392"/>
    <n v="1451409392"/>
    <b v="0"/>
    <x v="72"/>
    <x v="0"/>
    <s v="film &amp; video/documentary"/>
    <x v="319"/>
    <x v="322"/>
    <x v="0"/>
    <x v="4"/>
  </r>
  <r>
    <s v="Clearwater"/>
    <x v="380"/>
    <n v="25000"/>
    <x v="316"/>
    <x v="0"/>
    <x v="0"/>
    <s v="USD"/>
    <n v="1343624400"/>
    <n v="1340642717"/>
    <b v="0"/>
    <x v="140"/>
    <x v="0"/>
    <s v="film &amp; video/documentary"/>
    <x v="320"/>
    <x v="323"/>
    <x v="0"/>
    <x v="4"/>
  </r>
  <r>
    <s v="99% Declaration Mini-Doc"/>
    <x v="381"/>
    <n v="600"/>
    <x v="317"/>
    <x v="0"/>
    <x v="0"/>
    <s v="USD"/>
    <n v="1346950900"/>
    <n v="1345741300"/>
    <b v="0"/>
    <x v="19"/>
    <x v="0"/>
    <s v="film &amp; video/documentary"/>
    <x v="321"/>
    <x v="324"/>
    <x v="0"/>
    <x v="4"/>
  </r>
  <r>
    <s v="Tornado Pursuit: 2014 Storm Chasing Web Series"/>
    <x v="382"/>
    <n v="999"/>
    <x v="318"/>
    <x v="0"/>
    <x v="0"/>
    <s v="USD"/>
    <n v="1400467759"/>
    <n v="1398480559"/>
    <b v="0"/>
    <x v="53"/>
    <x v="0"/>
    <s v="film &amp; video/documentary"/>
    <x v="322"/>
    <x v="325"/>
    <x v="0"/>
    <x v="4"/>
  </r>
  <r>
    <s v="Nurse Mare Foals: Born to Die"/>
    <x v="383"/>
    <n v="20000"/>
    <x v="319"/>
    <x v="0"/>
    <x v="0"/>
    <s v="USD"/>
    <n v="1420569947"/>
    <n v="1417977947"/>
    <b v="0"/>
    <x v="185"/>
    <x v="0"/>
    <s v="film &amp; video/documentary"/>
    <x v="323"/>
    <x v="326"/>
    <x v="0"/>
    <x v="4"/>
  </r>
  <r>
    <s v="Luke and Jedi"/>
    <x v="384"/>
    <n v="25000"/>
    <x v="320"/>
    <x v="0"/>
    <x v="0"/>
    <s v="USD"/>
    <n v="1416582101"/>
    <n v="1413986501"/>
    <b v="0"/>
    <x v="186"/>
    <x v="0"/>
    <s v="film &amp; video/documentary"/>
    <x v="324"/>
    <x v="327"/>
    <x v="0"/>
    <x v="4"/>
  </r>
  <r>
    <s v="Submarine: Diving Away From Adulthood"/>
    <x v="385"/>
    <n v="600"/>
    <x v="321"/>
    <x v="0"/>
    <x v="0"/>
    <s v="USD"/>
    <n v="1439246991"/>
    <n v="1437950991"/>
    <b v="0"/>
    <x v="62"/>
    <x v="0"/>
    <s v="film &amp; video/documentary"/>
    <x v="325"/>
    <x v="328"/>
    <x v="0"/>
    <x v="4"/>
  </r>
  <r>
    <s v="On the Back of a Tiger"/>
    <x v="386"/>
    <n v="38000"/>
    <x v="322"/>
    <x v="0"/>
    <x v="0"/>
    <s v="USD"/>
    <n v="1439618400"/>
    <n v="1436976858"/>
    <b v="0"/>
    <x v="187"/>
    <x v="0"/>
    <s v="film &amp; video/documentary"/>
    <x v="326"/>
    <x v="329"/>
    <x v="0"/>
    <x v="4"/>
  </r>
  <r>
    <s v="Another Man's Treasure documentary"/>
    <x v="387"/>
    <n v="5000"/>
    <x v="323"/>
    <x v="0"/>
    <x v="0"/>
    <s v="USD"/>
    <n v="1469670580"/>
    <n v="1467078580"/>
    <b v="0"/>
    <x v="26"/>
    <x v="0"/>
    <s v="film &amp; video/documentary"/>
    <x v="327"/>
    <x v="330"/>
    <x v="0"/>
    <x v="4"/>
  </r>
  <r>
    <s v="The Food Cure"/>
    <x v="388"/>
    <n v="68000"/>
    <x v="324"/>
    <x v="0"/>
    <x v="0"/>
    <s v="USD"/>
    <n v="1394233140"/>
    <n v="1391477450"/>
    <b v="0"/>
    <x v="188"/>
    <x v="0"/>
    <s v="film &amp; video/documentary"/>
    <x v="328"/>
    <x v="331"/>
    <x v="0"/>
    <x v="4"/>
  </r>
  <r>
    <s v="Built by UCF: St. Vincent and the Grenadines Chapter"/>
    <x v="389"/>
    <n v="1000"/>
    <x v="325"/>
    <x v="0"/>
    <x v="0"/>
    <s v="USD"/>
    <n v="1431046372"/>
    <n v="1429318372"/>
    <b v="0"/>
    <x v="25"/>
    <x v="0"/>
    <s v="film &amp; video/documentary"/>
    <x v="31"/>
    <x v="84"/>
    <x v="0"/>
    <x v="4"/>
  </r>
  <r>
    <s v="Science, Sex and the Ladies"/>
    <x v="390"/>
    <n v="20000"/>
    <x v="326"/>
    <x v="0"/>
    <x v="0"/>
    <s v="USD"/>
    <n v="1324169940"/>
    <n v="1321578051"/>
    <b v="0"/>
    <x v="189"/>
    <x v="0"/>
    <s v="film &amp; video/documentary"/>
    <x v="329"/>
    <x v="332"/>
    <x v="0"/>
    <x v="4"/>
  </r>
  <r>
    <s v="More than Gold: The Rhino Rescue Project"/>
    <x v="391"/>
    <n v="18500"/>
    <x v="327"/>
    <x v="0"/>
    <x v="0"/>
    <s v="USD"/>
    <n v="1315450800"/>
    <n v="1312823571"/>
    <b v="0"/>
    <x v="190"/>
    <x v="0"/>
    <s v="film &amp; video/documentary"/>
    <x v="330"/>
    <x v="333"/>
    <x v="0"/>
    <x v="4"/>
  </r>
  <r>
    <s v="THE PENGUIN COUNTERS Documentary Film"/>
    <x v="392"/>
    <n v="50000"/>
    <x v="328"/>
    <x v="0"/>
    <x v="0"/>
    <s v="USD"/>
    <n v="1381424452"/>
    <n v="1378746052"/>
    <b v="0"/>
    <x v="191"/>
    <x v="0"/>
    <s v="film &amp; video/documentary"/>
    <x v="331"/>
    <x v="334"/>
    <x v="0"/>
    <x v="4"/>
  </r>
  <r>
    <s v="Light in Taranto (Luce di Taranto) feature-length film"/>
    <x v="393"/>
    <n v="4700"/>
    <x v="329"/>
    <x v="0"/>
    <x v="3"/>
    <s v="EUR"/>
    <n v="1460918282"/>
    <n v="1455737882"/>
    <b v="0"/>
    <x v="133"/>
    <x v="0"/>
    <s v="film &amp; video/documentary"/>
    <x v="332"/>
    <x v="335"/>
    <x v="0"/>
    <x v="4"/>
  </r>
  <r>
    <s v="The Peace Agency Documentary Kickstarter Campaign!"/>
    <x v="394"/>
    <n v="10000"/>
    <x v="330"/>
    <x v="0"/>
    <x v="0"/>
    <s v="USD"/>
    <n v="1335562320"/>
    <n v="1332452960"/>
    <b v="0"/>
    <x v="192"/>
    <x v="0"/>
    <s v="film &amp; video/documentary"/>
    <x v="333"/>
    <x v="336"/>
    <x v="0"/>
    <x v="4"/>
  </r>
  <r>
    <s v="No Act of Ours Film"/>
    <x v="395"/>
    <n v="15000"/>
    <x v="331"/>
    <x v="0"/>
    <x v="0"/>
    <s v="USD"/>
    <n v="1341668006"/>
    <n v="1340372006"/>
    <b v="0"/>
    <x v="193"/>
    <x v="0"/>
    <s v="film &amp; video/documentary"/>
    <x v="313"/>
    <x v="337"/>
    <x v="0"/>
    <x v="4"/>
  </r>
  <r>
    <s v="Nam Holtz's maiden voyage back to S. Korea: a documentary film exploring adoption"/>
    <x v="396"/>
    <n v="12444"/>
    <x v="332"/>
    <x v="0"/>
    <x v="0"/>
    <s v="USD"/>
    <n v="1283312640"/>
    <n v="1279651084"/>
    <b v="0"/>
    <x v="194"/>
    <x v="0"/>
    <s v="film &amp; video/documentary"/>
    <x v="334"/>
    <x v="338"/>
    <x v="0"/>
    <x v="4"/>
  </r>
  <r>
    <s v="Picking Up the Pieces: Child Holocaust Survivors Rebuild"/>
    <x v="397"/>
    <n v="7500"/>
    <x v="333"/>
    <x v="0"/>
    <x v="0"/>
    <s v="USD"/>
    <n v="1430334126"/>
    <n v="1426446126"/>
    <b v="0"/>
    <x v="85"/>
    <x v="0"/>
    <s v="film &amp; video/documentary"/>
    <x v="335"/>
    <x v="339"/>
    <x v="0"/>
    <x v="4"/>
  </r>
  <r>
    <s v="Green School Stories: a film to inspire change in education"/>
    <x v="398"/>
    <n v="20000"/>
    <x v="334"/>
    <x v="0"/>
    <x v="1"/>
    <s v="GBP"/>
    <n v="1481716800"/>
    <n v="1479070867"/>
    <b v="0"/>
    <x v="195"/>
    <x v="0"/>
    <s v="film &amp; video/documentary"/>
    <x v="336"/>
    <x v="340"/>
    <x v="0"/>
    <x v="4"/>
  </r>
  <r>
    <s v="From Two Sticks - the fight against hunger and malnutrition"/>
    <x v="399"/>
    <n v="10000"/>
    <x v="335"/>
    <x v="0"/>
    <x v="0"/>
    <s v="USD"/>
    <n v="1400297400"/>
    <n v="1397661347"/>
    <b v="0"/>
    <x v="95"/>
    <x v="0"/>
    <s v="film &amp; video/documentary"/>
    <x v="337"/>
    <x v="341"/>
    <x v="0"/>
    <x v="4"/>
  </r>
  <r>
    <s v="Present and Unaccounted For: Black Women in Medicine"/>
    <x v="400"/>
    <n v="50000"/>
    <x v="336"/>
    <x v="0"/>
    <x v="0"/>
    <s v="USD"/>
    <n v="1312747970"/>
    <n v="1310155970"/>
    <b v="0"/>
    <x v="196"/>
    <x v="0"/>
    <s v="film &amp; video/documentary"/>
    <x v="338"/>
    <x v="342"/>
    <x v="0"/>
    <x v="4"/>
  </r>
  <r>
    <s v="DVD Jesus Alive Again: From the Last Supper to the Ascension"/>
    <x v="401"/>
    <n v="2000"/>
    <x v="337"/>
    <x v="0"/>
    <x v="0"/>
    <s v="USD"/>
    <n v="1446731817"/>
    <n v="1444913817"/>
    <b v="0"/>
    <x v="68"/>
    <x v="0"/>
    <s v="film &amp; video/documentary"/>
    <x v="339"/>
    <x v="343"/>
    <x v="0"/>
    <x v="4"/>
  </r>
  <r>
    <s v="MONDO BANANA"/>
    <x v="402"/>
    <n v="5000"/>
    <x v="338"/>
    <x v="0"/>
    <x v="0"/>
    <s v="USD"/>
    <n v="1312960080"/>
    <n v="1308900441"/>
    <b v="0"/>
    <x v="16"/>
    <x v="0"/>
    <s v="film &amp; video/documentary"/>
    <x v="340"/>
    <x v="344"/>
    <x v="0"/>
    <x v="4"/>
  </r>
  <r>
    <s v="The Last One: Unfolding the AIDS MEMORIAL QUILT"/>
    <x v="403"/>
    <n v="35000"/>
    <x v="339"/>
    <x v="0"/>
    <x v="0"/>
    <s v="USD"/>
    <n v="1391641440"/>
    <n v="1389107062"/>
    <b v="0"/>
    <x v="197"/>
    <x v="0"/>
    <s v="film &amp; video/documentary"/>
    <x v="341"/>
    <x v="345"/>
    <x v="0"/>
    <x v="4"/>
  </r>
  <r>
    <s v="The Healing Effect Movie"/>
    <x v="404"/>
    <n v="2820"/>
    <x v="340"/>
    <x v="0"/>
    <x v="0"/>
    <s v="USD"/>
    <n v="1394071339"/>
    <n v="1391479339"/>
    <b v="0"/>
    <x v="165"/>
    <x v="0"/>
    <s v="film &amp; video/documentary"/>
    <x v="342"/>
    <x v="346"/>
    <x v="0"/>
    <x v="4"/>
  </r>
  <r>
    <s v="The Desert River Bends"/>
    <x v="405"/>
    <n v="2800"/>
    <x v="341"/>
    <x v="0"/>
    <x v="0"/>
    <s v="USD"/>
    <n v="1304920740"/>
    <n v="1301975637"/>
    <b v="0"/>
    <x v="2"/>
    <x v="0"/>
    <s v="film &amp; video/documentary"/>
    <x v="343"/>
    <x v="347"/>
    <x v="0"/>
    <x v="4"/>
  </r>
  <r>
    <s v="Haymarket Documentary"/>
    <x v="406"/>
    <n v="2000"/>
    <x v="342"/>
    <x v="0"/>
    <x v="0"/>
    <s v="USD"/>
    <n v="1321739650"/>
    <n v="1316552050"/>
    <b v="0"/>
    <x v="19"/>
    <x v="0"/>
    <s v="film &amp; video/documentary"/>
    <x v="344"/>
    <x v="348"/>
    <x v="0"/>
    <x v="4"/>
  </r>
  <r>
    <s v="Reverence: A Documentary Short on Branded Yarmulkes"/>
    <x v="407"/>
    <n v="6000"/>
    <x v="343"/>
    <x v="0"/>
    <x v="0"/>
    <s v="USD"/>
    <n v="1383676790"/>
    <n v="1380217190"/>
    <b v="0"/>
    <x v="44"/>
    <x v="0"/>
    <s v="film &amp; video/documentary"/>
    <x v="345"/>
    <x v="349"/>
    <x v="0"/>
    <x v="4"/>
  </r>
  <r>
    <s v="The Lost Generation"/>
    <x v="408"/>
    <n v="500"/>
    <x v="344"/>
    <x v="0"/>
    <x v="1"/>
    <s v="GBP"/>
    <n v="1469220144"/>
    <n v="1466628144"/>
    <b v="0"/>
    <x v="41"/>
    <x v="0"/>
    <s v="film &amp; video/documentary"/>
    <x v="346"/>
    <x v="350"/>
    <x v="0"/>
    <x v="4"/>
  </r>
  <r>
    <s v="January's Story - A One Of A Kind Transgender Woman"/>
    <x v="409"/>
    <n v="1000"/>
    <x v="345"/>
    <x v="0"/>
    <x v="5"/>
    <s v="CAD"/>
    <n v="1434670397"/>
    <n v="1429486397"/>
    <b v="0"/>
    <x v="63"/>
    <x v="0"/>
    <s v="film &amp; video/documentary"/>
    <x v="347"/>
    <x v="351"/>
    <x v="0"/>
    <x v="4"/>
  </r>
  <r>
    <s v="GO FAR: The Christopher Rush Story (4)"/>
    <x v="410"/>
    <n v="30000"/>
    <x v="346"/>
    <x v="0"/>
    <x v="0"/>
    <s v="USD"/>
    <n v="1387688400"/>
    <n v="1384920804"/>
    <b v="0"/>
    <x v="198"/>
    <x v="0"/>
    <s v="film &amp; video/documentary"/>
    <x v="348"/>
    <x v="352"/>
    <x v="0"/>
    <x v="4"/>
  </r>
  <r>
    <s v="Southern Oregon VS. LNG"/>
    <x v="411"/>
    <n v="2500"/>
    <x v="347"/>
    <x v="0"/>
    <x v="0"/>
    <s v="USD"/>
    <n v="1343238578"/>
    <n v="1341856178"/>
    <b v="0"/>
    <x v="165"/>
    <x v="0"/>
    <s v="film &amp; video/documentary"/>
    <x v="349"/>
    <x v="353"/>
    <x v="0"/>
    <x v="4"/>
  </r>
  <r>
    <s v="Through the Fire: Rebuilding Somalia"/>
    <x v="412"/>
    <n v="12800"/>
    <x v="348"/>
    <x v="0"/>
    <x v="0"/>
    <s v="USD"/>
    <n v="1342731811"/>
    <n v="1340139811"/>
    <b v="0"/>
    <x v="199"/>
    <x v="0"/>
    <s v="film &amp; video/documentary"/>
    <x v="350"/>
    <x v="354"/>
    <x v="0"/>
    <x v="4"/>
  </r>
  <r>
    <s v="thisisstuttering: A Documentary"/>
    <x v="413"/>
    <n v="18500"/>
    <x v="349"/>
    <x v="0"/>
    <x v="0"/>
    <s v="USD"/>
    <n v="1381541465"/>
    <n v="1378949465"/>
    <b v="0"/>
    <x v="200"/>
    <x v="0"/>
    <s v="film &amp; video/documentary"/>
    <x v="351"/>
    <x v="355"/>
    <x v="0"/>
    <x v="4"/>
  </r>
  <r>
    <s v="Ben &amp; Bill Down Under: 2 Canadians Tour America"/>
    <x v="414"/>
    <n v="1400"/>
    <x v="350"/>
    <x v="0"/>
    <x v="5"/>
    <s v="CAD"/>
    <n v="1413547200"/>
    <n v="1411417602"/>
    <b v="0"/>
    <x v="64"/>
    <x v="0"/>
    <s v="film &amp; video/documentary"/>
    <x v="352"/>
    <x v="356"/>
    <x v="0"/>
    <x v="4"/>
  </r>
  <r>
    <s v="Fire in the Heart of the City"/>
    <x v="415"/>
    <n v="1000"/>
    <x v="351"/>
    <x v="0"/>
    <x v="0"/>
    <s v="USD"/>
    <n v="1391851831"/>
    <n v="1389259831"/>
    <b v="0"/>
    <x v="20"/>
    <x v="0"/>
    <s v="film &amp; video/documentary"/>
    <x v="353"/>
    <x v="357"/>
    <x v="0"/>
    <x v="4"/>
  </r>
  <r>
    <s v="Cycle of Life"/>
    <x v="416"/>
    <n v="10500"/>
    <x v="352"/>
    <x v="0"/>
    <x v="0"/>
    <s v="USD"/>
    <n v="1365395580"/>
    <n v="1364426260"/>
    <b v="0"/>
    <x v="47"/>
    <x v="0"/>
    <s v="film &amp; video/documentary"/>
    <x v="354"/>
    <x v="358"/>
    <x v="0"/>
    <x v="4"/>
  </r>
  <r>
    <s v="Swim for the Reef"/>
    <x v="417"/>
    <n v="22400"/>
    <x v="353"/>
    <x v="0"/>
    <x v="0"/>
    <s v="USD"/>
    <n v="1437633997"/>
    <n v="1435041997"/>
    <b v="0"/>
    <x v="201"/>
    <x v="0"/>
    <s v="film &amp; video/documentary"/>
    <x v="355"/>
    <x v="359"/>
    <x v="0"/>
    <x v="4"/>
  </r>
  <r>
    <s v="BEYOND LOCAL"/>
    <x v="418"/>
    <n v="8000"/>
    <x v="354"/>
    <x v="0"/>
    <x v="0"/>
    <s v="USD"/>
    <n v="1372536787"/>
    <n v="1367352787"/>
    <b v="0"/>
    <x v="196"/>
    <x v="0"/>
    <s v="film &amp; video/documentary"/>
    <x v="356"/>
    <x v="360"/>
    <x v="0"/>
    <x v="4"/>
  </r>
  <r>
    <s v="PROJECT OLIVE OYL:  10 VOICE-OVER &quot;POPEYE&quot; Demo Series"/>
    <x v="419"/>
    <n v="3300"/>
    <x v="355"/>
    <x v="2"/>
    <x v="0"/>
    <s v="USD"/>
    <n v="1394772031"/>
    <n v="1392183631"/>
    <b v="0"/>
    <x v="83"/>
    <x v="1"/>
    <s v="film &amp; video/animation"/>
    <x v="357"/>
    <x v="361"/>
    <x v="0"/>
    <x v="5"/>
  </r>
  <r>
    <s v="The monster Inside"/>
    <x v="420"/>
    <n v="15000"/>
    <x v="356"/>
    <x v="2"/>
    <x v="0"/>
    <s v="USD"/>
    <n v="1440157656"/>
    <n v="1434973656"/>
    <b v="0"/>
    <x v="79"/>
    <x v="1"/>
    <s v="film &amp; video/animation"/>
    <x v="358"/>
    <x v="362"/>
    <x v="0"/>
    <x v="5"/>
  </r>
  <r>
    <s v="Catsville High the Movie (Anti-Bullying) Teaser Trailer"/>
    <x v="421"/>
    <n v="40000"/>
    <x v="357"/>
    <x v="2"/>
    <x v="0"/>
    <s v="USD"/>
    <n v="1410416097"/>
    <n v="1407824097"/>
    <b v="0"/>
    <x v="8"/>
    <x v="1"/>
    <s v="film &amp; video/animation"/>
    <x v="359"/>
    <x v="363"/>
    <x v="0"/>
    <x v="5"/>
  </r>
  <r>
    <s v="The Dark Brotherhood  (from the makers of COPS: Skyrim)"/>
    <x v="422"/>
    <n v="20000"/>
    <x v="358"/>
    <x v="2"/>
    <x v="0"/>
    <s v="USD"/>
    <n v="1370470430"/>
    <n v="1367878430"/>
    <b v="0"/>
    <x v="62"/>
    <x v="1"/>
    <s v="film &amp; video/animation"/>
    <x v="360"/>
    <x v="364"/>
    <x v="0"/>
    <x v="5"/>
  </r>
  <r>
    <s v="Drowning -Short animated Film"/>
    <x v="423"/>
    <n v="3000"/>
    <x v="359"/>
    <x v="2"/>
    <x v="0"/>
    <s v="USD"/>
    <n v="1332748899"/>
    <n v="1327568499"/>
    <b v="0"/>
    <x v="81"/>
    <x v="1"/>
    <s v="film &amp; video/animation"/>
    <x v="361"/>
    <x v="365"/>
    <x v="0"/>
    <x v="5"/>
  </r>
  <r>
    <s v="Patch Bo - Organic toons"/>
    <x v="424"/>
    <n v="50000"/>
    <x v="360"/>
    <x v="2"/>
    <x v="0"/>
    <s v="USD"/>
    <n v="1448660404"/>
    <n v="1443472804"/>
    <b v="0"/>
    <x v="84"/>
    <x v="1"/>
    <s v="film &amp; video/animation"/>
    <x v="362"/>
    <x v="366"/>
    <x v="0"/>
    <x v="5"/>
  </r>
  <r>
    <s v="Dewey Does 110 Animation"/>
    <x v="425"/>
    <n v="10000"/>
    <x v="361"/>
    <x v="2"/>
    <x v="0"/>
    <s v="USD"/>
    <n v="1456851914"/>
    <n v="1454259914"/>
    <b v="0"/>
    <x v="22"/>
    <x v="1"/>
    <s v="film &amp; video/animation"/>
    <x v="363"/>
    <x v="367"/>
    <x v="0"/>
    <x v="5"/>
  </r>
  <r>
    <s v="Hard Times Charles Video Book"/>
    <x v="426"/>
    <n v="6500"/>
    <x v="117"/>
    <x v="2"/>
    <x v="0"/>
    <s v="USD"/>
    <n v="1445540340"/>
    <n v="1444340940"/>
    <b v="0"/>
    <x v="78"/>
    <x v="1"/>
    <s v="film &amp; video/animation"/>
    <x v="109"/>
    <x v="121"/>
    <x v="0"/>
    <x v="5"/>
  </r>
  <r>
    <s v="Little Clay Bible - Zacchaeus"/>
    <x v="427"/>
    <n v="12000"/>
    <x v="362"/>
    <x v="2"/>
    <x v="0"/>
    <s v="USD"/>
    <n v="1402956000"/>
    <n v="1400523845"/>
    <b v="0"/>
    <x v="62"/>
    <x v="1"/>
    <s v="film &amp; video/animation"/>
    <x v="364"/>
    <x v="368"/>
    <x v="0"/>
    <x v="5"/>
  </r>
  <r>
    <s v="THE FUTURE"/>
    <x v="428"/>
    <n v="5000"/>
    <x v="117"/>
    <x v="2"/>
    <x v="0"/>
    <s v="USD"/>
    <n v="1259297940"/>
    <n v="1252964282"/>
    <b v="0"/>
    <x v="78"/>
    <x v="1"/>
    <s v="film &amp; video/animation"/>
    <x v="109"/>
    <x v="121"/>
    <x v="0"/>
    <x v="5"/>
  </r>
  <r>
    <s v="&quot;I'll Take You Back&quot; Animated Music Video"/>
    <x v="429"/>
    <n v="1000"/>
    <x v="363"/>
    <x v="2"/>
    <x v="0"/>
    <s v="USD"/>
    <n v="1378866867"/>
    <n v="1377570867"/>
    <b v="0"/>
    <x v="81"/>
    <x v="1"/>
    <s v="film &amp; video/animation"/>
    <x v="365"/>
    <x v="369"/>
    <x v="0"/>
    <x v="5"/>
  </r>
  <r>
    <s v="Bump in the road short stop motion animation"/>
    <x v="430"/>
    <n v="3000"/>
    <x v="364"/>
    <x v="2"/>
    <x v="1"/>
    <s v="GBP"/>
    <n v="1467752083"/>
    <n v="1465160083"/>
    <b v="0"/>
    <x v="22"/>
    <x v="1"/>
    <s v="film &amp; video/animation"/>
    <x v="366"/>
    <x v="370"/>
    <x v="0"/>
    <x v="5"/>
  </r>
  <r>
    <s v="The Zombie Next Door"/>
    <x v="431"/>
    <n v="6000"/>
    <x v="365"/>
    <x v="2"/>
    <x v="0"/>
    <s v="USD"/>
    <n v="1445448381"/>
    <n v="1440264381"/>
    <b v="0"/>
    <x v="22"/>
    <x v="1"/>
    <s v="film &amp; video/animation"/>
    <x v="367"/>
    <x v="371"/>
    <x v="0"/>
    <x v="5"/>
  </r>
  <r>
    <s v="Le Legend of le Dragon Slayers"/>
    <x v="432"/>
    <n v="3000"/>
    <x v="117"/>
    <x v="2"/>
    <x v="0"/>
    <s v="USD"/>
    <n v="1444576022"/>
    <n v="1439392022"/>
    <b v="0"/>
    <x v="78"/>
    <x v="1"/>
    <s v="film &amp; video/animation"/>
    <x v="109"/>
    <x v="121"/>
    <x v="0"/>
    <x v="5"/>
  </r>
  <r>
    <s v="Trumpy and Viola take to the Big Apple"/>
    <x v="433"/>
    <n v="2500"/>
    <x v="366"/>
    <x v="2"/>
    <x v="0"/>
    <s v="USD"/>
    <n v="1385931702"/>
    <n v="1383076902"/>
    <b v="0"/>
    <x v="84"/>
    <x v="1"/>
    <s v="film &amp; video/animation"/>
    <x v="152"/>
    <x v="372"/>
    <x v="0"/>
    <x v="5"/>
  </r>
  <r>
    <s v="Planet Earth Superheroes"/>
    <x v="434"/>
    <n v="110000"/>
    <x v="158"/>
    <x v="2"/>
    <x v="0"/>
    <s v="USD"/>
    <n v="1379094980"/>
    <n v="1376502980"/>
    <b v="0"/>
    <x v="83"/>
    <x v="1"/>
    <s v="film &amp; video/animation"/>
    <x v="368"/>
    <x v="120"/>
    <x v="0"/>
    <x v="5"/>
  </r>
  <r>
    <s v="Blinky"/>
    <x v="435"/>
    <n v="1000"/>
    <x v="117"/>
    <x v="2"/>
    <x v="0"/>
    <s v="USD"/>
    <n v="1375260113"/>
    <n v="1372668113"/>
    <b v="0"/>
    <x v="78"/>
    <x v="1"/>
    <s v="film &amp; video/animation"/>
    <x v="109"/>
    <x v="121"/>
    <x v="0"/>
    <x v="5"/>
  </r>
  <r>
    <s v="&quot;Johny and Jasper&quot; educational series"/>
    <x v="436"/>
    <n v="7000"/>
    <x v="117"/>
    <x v="2"/>
    <x v="5"/>
    <s v="CAD"/>
    <n v="1475912326"/>
    <n v="1470728326"/>
    <b v="0"/>
    <x v="78"/>
    <x v="1"/>
    <s v="film &amp; video/animation"/>
    <x v="109"/>
    <x v="121"/>
    <x v="0"/>
    <x v="5"/>
  </r>
  <r>
    <s v="In Game: The Animated Series"/>
    <x v="437"/>
    <n v="20000"/>
    <x v="367"/>
    <x v="2"/>
    <x v="0"/>
    <s v="USD"/>
    <n v="1447830958"/>
    <n v="1445235358"/>
    <b v="0"/>
    <x v="202"/>
    <x v="1"/>
    <s v="film &amp; video/animation"/>
    <x v="369"/>
    <x v="373"/>
    <x v="0"/>
    <x v="5"/>
  </r>
  <r>
    <s v="Starting a cartoon series"/>
    <x v="438"/>
    <n v="450"/>
    <x v="117"/>
    <x v="2"/>
    <x v="0"/>
    <s v="USD"/>
    <n v="1413569818"/>
    <n v="1412705818"/>
    <b v="0"/>
    <x v="78"/>
    <x v="1"/>
    <s v="film &amp; video/animation"/>
    <x v="109"/>
    <x v="121"/>
    <x v="0"/>
    <x v="5"/>
  </r>
  <r>
    <s v="Consumed"/>
    <x v="439"/>
    <n v="5000"/>
    <x v="139"/>
    <x v="2"/>
    <x v="0"/>
    <s v="USD"/>
    <n v="1458859153"/>
    <n v="1456270753"/>
    <b v="0"/>
    <x v="29"/>
    <x v="1"/>
    <s v="film &amp; video/animation"/>
    <x v="370"/>
    <x v="144"/>
    <x v="0"/>
    <x v="5"/>
  </r>
  <r>
    <s v="Wolf Squad Lego Stop Motion"/>
    <x v="440"/>
    <n v="400"/>
    <x v="117"/>
    <x v="2"/>
    <x v="1"/>
    <s v="GBP"/>
    <n v="1383418996"/>
    <n v="1380826996"/>
    <b v="0"/>
    <x v="78"/>
    <x v="1"/>
    <s v="film &amp; video/animation"/>
    <x v="109"/>
    <x v="121"/>
    <x v="0"/>
    <x v="5"/>
  </r>
  <r>
    <s v="The Paranormal Idiot"/>
    <x v="441"/>
    <n v="17000"/>
    <x v="368"/>
    <x v="2"/>
    <x v="0"/>
    <s v="USD"/>
    <n v="1424380783"/>
    <n v="1421788783"/>
    <b v="0"/>
    <x v="57"/>
    <x v="1"/>
    <s v="film &amp; video/animation"/>
    <x v="371"/>
    <x v="374"/>
    <x v="0"/>
    <x v="5"/>
  </r>
  <r>
    <s v="Bad Teddy Studios"/>
    <x v="442"/>
    <n v="10000"/>
    <x v="115"/>
    <x v="2"/>
    <x v="5"/>
    <s v="CAD"/>
    <n v="1391991701"/>
    <n v="1389399701"/>
    <b v="0"/>
    <x v="84"/>
    <x v="1"/>
    <s v="film &amp; video/animation"/>
    <x v="370"/>
    <x v="144"/>
    <x v="0"/>
    <x v="5"/>
  </r>
  <r>
    <s v="Discovering the Other Woman"/>
    <x v="443"/>
    <n v="1000"/>
    <x v="155"/>
    <x v="2"/>
    <x v="0"/>
    <s v="USD"/>
    <n v="1329342361"/>
    <n v="1324158361"/>
    <b v="0"/>
    <x v="29"/>
    <x v="1"/>
    <s v="film &amp; video/animation"/>
    <x v="152"/>
    <x v="73"/>
    <x v="0"/>
    <x v="5"/>
  </r>
  <r>
    <s v="Shutupsystems.com Innapropriate Cartoon and Comics Dvd set"/>
    <x v="444"/>
    <n v="60000"/>
    <x v="369"/>
    <x v="2"/>
    <x v="0"/>
    <s v="USD"/>
    <n v="1432195375"/>
    <n v="1430899375"/>
    <b v="0"/>
    <x v="84"/>
    <x v="1"/>
    <s v="film &amp; video/animation"/>
    <x v="372"/>
    <x v="120"/>
    <x v="0"/>
    <x v="5"/>
  </r>
  <r>
    <s v="DisChord"/>
    <x v="445"/>
    <n v="10500"/>
    <x v="370"/>
    <x v="2"/>
    <x v="0"/>
    <s v="USD"/>
    <n v="1425434420"/>
    <n v="1422842420"/>
    <b v="0"/>
    <x v="38"/>
    <x v="1"/>
    <s v="film &amp; video/animation"/>
    <x v="373"/>
    <x v="375"/>
    <x v="0"/>
    <x v="5"/>
  </r>
  <r>
    <s v="Fat Rich Bastards Animated videos"/>
    <x v="446"/>
    <n v="30000"/>
    <x v="139"/>
    <x v="2"/>
    <x v="1"/>
    <s v="GBP"/>
    <n v="1364041163"/>
    <n v="1361884763"/>
    <b v="0"/>
    <x v="29"/>
    <x v="1"/>
    <s v="film &amp; video/animation"/>
    <x v="374"/>
    <x v="144"/>
    <x v="0"/>
    <x v="5"/>
  </r>
  <r>
    <s v="The Last Mice"/>
    <x v="447"/>
    <n v="2500"/>
    <x v="371"/>
    <x v="2"/>
    <x v="0"/>
    <s v="USD"/>
    <n v="1400091095"/>
    <n v="1398363095"/>
    <b v="0"/>
    <x v="80"/>
    <x v="1"/>
    <s v="film &amp; video/animation"/>
    <x v="375"/>
    <x v="376"/>
    <x v="0"/>
    <x v="5"/>
  </r>
  <r>
    <s v="Shell &amp; Paddy"/>
    <x v="448"/>
    <n v="2000"/>
    <x v="372"/>
    <x v="2"/>
    <x v="1"/>
    <s v="GBP"/>
    <n v="1382017085"/>
    <n v="1379425085"/>
    <b v="0"/>
    <x v="81"/>
    <x v="1"/>
    <s v="film &amp; video/animation"/>
    <x v="376"/>
    <x v="377"/>
    <x v="0"/>
    <x v="5"/>
  </r>
  <r>
    <s v="DreamAfrica"/>
    <x v="449"/>
    <n v="50000"/>
    <x v="373"/>
    <x v="2"/>
    <x v="0"/>
    <s v="USD"/>
    <n v="1392417800"/>
    <n v="1389825800"/>
    <b v="0"/>
    <x v="63"/>
    <x v="1"/>
    <s v="film &amp; video/animation"/>
    <x v="377"/>
    <x v="378"/>
    <x v="0"/>
    <x v="5"/>
  </r>
  <r>
    <s v="The Gangbangers"/>
    <x v="450"/>
    <n v="20000"/>
    <x v="117"/>
    <x v="2"/>
    <x v="0"/>
    <s v="USD"/>
    <n v="1390669791"/>
    <n v="1388077791"/>
    <b v="0"/>
    <x v="78"/>
    <x v="1"/>
    <s v="film &amp; video/animation"/>
    <x v="109"/>
    <x v="121"/>
    <x v="0"/>
    <x v="5"/>
  </r>
  <r>
    <s v="Lost in the Shadows"/>
    <x v="451"/>
    <n v="750"/>
    <x v="374"/>
    <x v="2"/>
    <x v="0"/>
    <s v="USD"/>
    <n v="1431536015"/>
    <n v="1428944015"/>
    <b v="0"/>
    <x v="8"/>
    <x v="1"/>
    <s v="film &amp; video/animation"/>
    <x v="378"/>
    <x v="379"/>
    <x v="0"/>
    <x v="5"/>
  </r>
  <r>
    <s v="Jamboni Brothers Pizza Pilot"/>
    <x v="452"/>
    <n v="94875"/>
    <x v="375"/>
    <x v="2"/>
    <x v="0"/>
    <s v="USD"/>
    <n v="1424375279"/>
    <n v="1422992879"/>
    <b v="0"/>
    <x v="84"/>
    <x v="1"/>
    <s v="film &amp; video/animation"/>
    <x v="379"/>
    <x v="31"/>
    <x v="0"/>
    <x v="5"/>
  </r>
  <r>
    <s v="Super Hi-Speed Road Strikers"/>
    <x v="453"/>
    <n v="10000"/>
    <x v="376"/>
    <x v="2"/>
    <x v="0"/>
    <s v="USD"/>
    <n v="1417007640"/>
    <n v="1414343571"/>
    <b v="0"/>
    <x v="81"/>
    <x v="1"/>
    <s v="film &amp; video/animation"/>
    <x v="380"/>
    <x v="380"/>
    <x v="0"/>
    <x v="5"/>
  </r>
  <r>
    <s v="The FunBunch Cartoon!!!"/>
    <x v="454"/>
    <n v="65000"/>
    <x v="372"/>
    <x v="2"/>
    <x v="0"/>
    <s v="USD"/>
    <n v="1334622660"/>
    <n v="1330733022"/>
    <b v="0"/>
    <x v="84"/>
    <x v="1"/>
    <s v="film &amp; video/animation"/>
    <x v="381"/>
    <x v="381"/>
    <x v="0"/>
    <x v="5"/>
  </r>
  <r>
    <s v="Sideways Mohawk vs This Guy ( Comic eBook &amp; Cartoon Movie )"/>
    <x v="455"/>
    <n v="8888"/>
    <x v="377"/>
    <x v="2"/>
    <x v="0"/>
    <s v="USD"/>
    <n v="1382414340"/>
    <n v="1380559201"/>
    <b v="0"/>
    <x v="83"/>
    <x v="1"/>
    <s v="film &amp; video/animation"/>
    <x v="382"/>
    <x v="382"/>
    <x v="0"/>
    <x v="5"/>
  </r>
  <r>
    <s v="phenix heart 3D animation"/>
    <x v="456"/>
    <n v="20000"/>
    <x v="117"/>
    <x v="2"/>
    <x v="5"/>
    <s v="CAD"/>
    <n v="1408213512"/>
    <n v="1405621512"/>
    <b v="0"/>
    <x v="78"/>
    <x v="1"/>
    <s v="film &amp; video/animation"/>
    <x v="109"/>
    <x v="121"/>
    <x v="0"/>
    <x v="5"/>
  </r>
  <r>
    <s v="DE_dust2: Hacker's Wrath"/>
    <x v="457"/>
    <n v="10000"/>
    <x v="378"/>
    <x v="2"/>
    <x v="1"/>
    <s v="GBP"/>
    <n v="1368550060"/>
    <n v="1365958060"/>
    <b v="0"/>
    <x v="72"/>
    <x v="1"/>
    <s v="film &amp; video/animation"/>
    <x v="383"/>
    <x v="383"/>
    <x v="0"/>
    <x v="5"/>
  </r>
  <r>
    <s v="Little Lamb Kidz - multi-faith characters in their 1st DVD"/>
    <x v="458"/>
    <n v="39000"/>
    <x v="379"/>
    <x v="2"/>
    <x v="0"/>
    <s v="USD"/>
    <n v="1321201327"/>
    <n v="1316013727"/>
    <b v="0"/>
    <x v="29"/>
    <x v="1"/>
    <s v="film &amp; video/animation"/>
    <x v="384"/>
    <x v="384"/>
    <x v="0"/>
    <x v="5"/>
  </r>
  <r>
    <s v="Darwin's Kiss"/>
    <x v="459"/>
    <n v="8500"/>
    <x v="379"/>
    <x v="2"/>
    <x v="0"/>
    <s v="USD"/>
    <n v="1401595200"/>
    <n v="1398862875"/>
    <b v="0"/>
    <x v="84"/>
    <x v="1"/>
    <s v="film &amp; video/animation"/>
    <x v="385"/>
    <x v="385"/>
    <x v="0"/>
    <x v="5"/>
  </r>
  <r>
    <s v="Machinima film project : Open 24/7"/>
    <x v="460"/>
    <n v="550"/>
    <x v="117"/>
    <x v="2"/>
    <x v="1"/>
    <s v="GBP"/>
    <n v="1370204367"/>
    <n v="1368476367"/>
    <b v="0"/>
    <x v="78"/>
    <x v="1"/>
    <s v="film &amp; video/animation"/>
    <x v="109"/>
    <x v="121"/>
    <x v="0"/>
    <x v="5"/>
  </r>
  <r>
    <s v="THE FORGOTTEN LAND"/>
    <x v="461"/>
    <n v="100000"/>
    <x v="117"/>
    <x v="2"/>
    <x v="0"/>
    <s v="USD"/>
    <n v="1312945341"/>
    <n v="1307761341"/>
    <b v="0"/>
    <x v="78"/>
    <x v="1"/>
    <s v="film &amp; video/animation"/>
    <x v="109"/>
    <x v="121"/>
    <x v="0"/>
    <x v="5"/>
  </r>
  <r>
    <s v="Tuskegee Redtails"/>
    <x v="462"/>
    <n v="55000"/>
    <x v="380"/>
    <x v="2"/>
    <x v="0"/>
    <s v="USD"/>
    <n v="1316883753"/>
    <n v="1311699753"/>
    <b v="0"/>
    <x v="202"/>
    <x v="1"/>
    <s v="film &amp; video/animation"/>
    <x v="386"/>
    <x v="386"/>
    <x v="0"/>
    <x v="5"/>
  </r>
  <r>
    <s v="PokÃ©Movie - A PokÃ©monâ„¢ school project"/>
    <x v="463"/>
    <n v="1010"/>
    <x v="116"/>
    <x v="2"/>
    <x v="12"/>
    <s v="EUR"/>
    <n v="1463602935"/>
    <n v="1461874935"/>
    <b v="0"/>
    <x v="29"/>
    <x v="1"/>
    <s v="film &amp; video/animation"/>
    <x v="387"/>
    <x v="120"/>
    <x v="0"/>
    <x v="5"/>
  </r>
  <r>
    <s v="&quot;Amp&quot; A Story About a Robot"/>
    <x v="464"/>
    <n v="512"/>
    <x v="381"/>
    <x v="2"/>
    <x v="0"/>
    <s v="USD"/>
    <n v="1403837574"/>
    <n v="1402455174"/>
    <b v="0"/>
    <x v="22"/>
    <x v="1"/>
    <s v="film &amp; video/animation"/>
    <x v="388"/>
    <x v="387"/>
    <x v="0"/>
    <x v="5"/>
  </r>
  <r>
    <s v="The Legend Of The Crimson Knight"/>
    <x v="465"/>
    <n v="10000"/>
    <x v="382"/>
    <x v="2"/>
    <x v="0"/>
    <s v="USD"/>
    <n v="1347057464"/>
    <n v="1344465464"/>
    <b v="0"/>
    <x v="81"/>
    <x v="1"/>
    <s v="film &amp; video/animation"/>
    <x v="389"/>
    <x v="388"/>
    <x v="0"/>
    <x v="5"/>
  </r>
  <r>
    <s v="&quot;The Kris and Berman Show&quot; Adult Animated Series Pilot"/>
    <x v="466"/>
    <n v="20000"/>
    <x v="383"/>
    <x v="2"/>
    <x v="0"/>
    <s v="USD"/>
    <n v="1348849134"/>
    <n v="1344961134"/>
    <b v="0"/>
    <x v="70"/>
    <x v="1"/>
    <s v="film &amp; video/animation"/>
    <x v="390"/>
    <x v="389"/>
    <x v="0"/>
    <x v="5"/>
  </r>
  <r>
    <s v="Storyville: Return of the Vodou Queen"/>
    <x v="467"/>
    <n v="7500"/>
    <x v="117"/>
    <x v="2"/>
    <x v="0"/>
    <s v="USD"/>
    <n v="1341978665"/>
    <n v="1336795283"/>
    <b v="0"/>
    <x v="78"/>
    <x v="1"/>
    <s v="film &amp; video/animation"/>
    <x v="109"/>
    <x v="121"/>
    <x v="0"/>
    <x v="5"/>
  </r>
  <r>
    <s v="Dreamland PERSONALISED Animated Shorts Film"/>
    <x v="468"/>
    <n v="6000"/>
    <x v="117"/>
    <x v="2"/>
    <x v="1"/>
    <s v="GBP"/>
    <n v="1409960724"/>
    <n v="1404776724"/>
    <b v="0"/>
    <x v="78"/>
    <x v="1"/>
    <s v="film &amp; video/animation"/>
    <x v="109"/>
    <x v="121"/>
    <x v="0"/>
    <x v="5"/>
  </r>
  <r>
    <s v="Glippets: The Aliens next door -  Animation from Comic Strip"/>
    <x v="469"/>
    <n v="5000"/>
    <x v="152"/>
    <x v="2"/>
    <x v="0"/>
    <s v="USD"/>
    <n v="1389844800"/>
    <n v="1385524889"/>
    <b v="0"/>
    <x v="84"/>
    <x v="1"/>
    <s v="film &amp; video/animation"/>
    <x v="391"/>
    <x v="157"/>
    <x v="0"/>
    <x v="5"/>
  </r>
  <r>
    <s v="Red Origins"/>
    <x v="470"/>
    <n v="55000"/>
    <x v="384"/>
    <x v="2"/>
    <x v="0"/>
    <s v="USD"/>
    <n v="1397924379"/>
    <n v="1394039979"/>
    <b v="0"/>
    <x v="203"/>
    <x v="1"/>
    <s v="film &amp; video/animation"/>
    <x v="392"/>
    <x v="390"/>
    <x v="0"/>
    <x v="5"/>
  </r>
  <r>
    <s v="3D Animation Story of an Ancient Hero: Fly Forward"/>
    <x v="471"/>
    <n v="800"/>
    <x v="385"/>
    <x v="2"/>
    <x v="0"/>
    <s v="USD"/>
    <n v="1408831718"/>
    <n v="1406239718"/>
    <b v="0"/>
    <x v="81"/>
    <x v="1"/>
    <s v="film &amp; video/animation"/>
    <x v="393"/>
    <x v="391"/>
    <x v="0"/>
    <x v="5"/>
  </r>
  <r>
    <s v="QUANTUM KIDZ - 3D animated pilot - THE ULTIMATE GOAL"/>
    <x v="472"/>
    <n v="30000"/>
    <x v="386"/>
    <x v="2"/>
    <x v="0"/>
    <s v="USD"/>
    <n v="1410972319"/>
    <n v="1408380319"/>
    <b v="0"/>
    <x v="25"/>
    <x v="1"/>
    <s v="film &amp; video/animation"/>
    <x v="394"/>
    <x v="392"/>
    <x v="0"/>
    <x v="5"/>
  </r>
  <r>
    <s v="TAO Mr. Fantastic!!"/>
    <x v="473"/>
    <n v="3300"/>
    <x v="116"/>
    <x v="2"/>
    <x v="0"/>
    <s v="USD"/>
    <n v="1487318029"/>
    <n v="1484726029"/>
    <b v="0"/>
    <x v="29"/>
    <x v="1"/>
    <s v="film &amp; video/animation"/>
    <x v="395"/>
    <x v="120"/>
    <x v="0"/>
    <x v="5"/>
  </r>
  <r>
    <s v="Tropiki-Meet the Tikis animated/cartoon series-Monkey Tiki"/>
    <x v="474"/>
    <n v="2000"/>
    <x v="117"/>
    <x v="2"/>
    <x v="0"/>
    <s v="USD"/>
    <n v="1430877843"/>
    <n v="1428285843"/>
    <b v="0"/>
    <x v="78"/>
    <x v="1"/>
    <s v="film &amp; video/animation"/>
    <x v="109"/>
    <x v="121"/>
    <x v="0"/>
    <x v="5"/>
  </r>
  <r>
    <s v="Sight Word Music Videos"/>
    <x v="475"/>
    <n v="220000"/>
    <x v="387"/>
    <x v="2"/>
    <x v="0"/>
    <s v="USD"/>
    <n v="1401767940"/>
    <n v="1398727441"/>
    <b v="0"/>
    <x v="204"/>
    <x v="1"/>
    <s v="film &amp; video/animation"/>
    <x v="396"/>
    <x v="393"/>
    <x v="0"/>
    <x v="5"/>
  </r>
  <r>
    <s v="Hymn of Unity"/>
    <x v="476"/>
    <n v="1500"/>
    <x v="117"/>
    <x v="2"/>
    <x v="0"/>
    <s v="USD"/>
    <n v="1337371334"/>
    <n v="1332187334"/>
    <b v="0"/>
    <x v="78"/>
    <x v="1"/>
    <s v="film &amp; video/animation"/>
    <x v="109"/>
    <x v="121"/>
    <x v="0"/>
    <x v="5"/>
  </r>
  <r>
    <s v="BABY HUEY IN A FEATURE FILM /  &quot;LUCKY DUCK&quot;"/>
    <x v="477"/>
    <n v="10000"/>
    <x v="117"/>
    <x v="2"/>
    <x v="0"/>
    <s v="USD"/>
    <n v="1427921509"/>
    <n v="1425333109"/>
    <b v="0"/>
    <x v="78"/>
    <x v="1"/>
    <s v="film &amp; video/animation"/>
    <x v="109"/>
    <x v="121"/>
    <x v="0"/>
    <x v="5"/>
  </r>
  <r>
    <s v="Harvard Math 55A and Stanford Math 51H Animated!"/>
    <x v="478"/>
    <n v="15000"/>
    <x v="388"/>
    <x v="2"/>
    <x v="0"/>
    <s v="USD"/>
    <n v="1416566835"/>
    <n v="1411379235"/>
    <b v="0"/>
    <x v="165"/>
    <x v="1"/>
    <s v="film &amp; video/animation"/>
    <x v="397"/>
    <x v="394"/>
    <x v="0"/>
    <x v="5"/>
  </r>
  <r>
    <s v="The CafÃ©"/>
    <x v="479"/>
    <n v="40000"/>
    <x v="389"/>
    <x v="2"/>
    <x v="0"/>
    <s v="USD"/>
    <n v="1376049615"/>
    <n v="1373457615"/>
    <b v="0"/>
    <x v="205"/>
    <x v="1"/>
    <s v="film &amp; video/animation"/>
    <x v="398"/>
    <x v="395"/>
    <x v="0"/>
    <x v="5"/>
  </r>
  <r>
    <s v="ERA"/>
    <x v="480"/>
    <n v="30000"/>
    <x v="390"/>
    <x v="2"/>
    <x v="0"/>
    <s v="USD"/>
    <n v="1349885289"/>
    <n v="1347293289"/>
    <b v="0"/>
    <x v="64"/>
    <x v="1"/>
    <s v="film &amp; video/animation"/>
    <x v="399"/>
    <x v="396"/>
    <x v="0"/>
    <x v="5"/>
  </r>
  <r>
    <s v="Animated Stand-up Routines Shenanigans"/>
    <x v="481"/>
    <n v="10000"/>
    <x v="115"/>
    <x v="2"/>
    <x v="0"/>
    <s v="USD"/>
    <n v="1460644440"/>
    <n v="1458336690"/>
    <b v="0"/>
    <x v="29"/>
    <x v="1"/>
    <s v="film &amp; video/animation"/>
    <x v="370"/>
    <x v="119"/>
    <x v="0"/>
    <x v="5"/>
  </r>
  <r>
    <s v="Misri Bunch: Names of Allah series 2"/>
    <x v="482"/>
    <n v="15000"/>
    <x v="391"/>
    <x v="2"/>
    <x v="1"/>
    <s v="GBP"/>
    <n v="1359434672"/>
    <n v="1354250672"/>
    <b v="0"/>
    <x v="206"/>
    <x v="1"/>
    <s v="film &amp; video/animation"/>
    <x v="400"/>
    <x v="397"/>
    <x v="0"/>
    <x v="5"/>
  </r>
  <r>
    <s v="The Diddlys &quot;Steam powered Superheroes&quot;"/>
    <x v="483"/>
    <n v="80000"/>
    <x v="392"/>
    <x v="2"/>
    <x v="1"/>
    <s v="GBP"/>
    <n v="1446766372"/>
    <n v="1443220372"/>
    <b v="0"/>
    <x v="202"/>
    <x v="1"/>
    <s v="film &amp; video/animation"/>
    <x v="401"/>
    <x v="398"/>
    <x v="0"/>
    <x v="5"/>
  </r>
  <r>
    <s v="The Lighthouse and the Lock cartoon - funny stuff for kids."/>
    <x v="484"/>
    <n v="37956"/>
    <x v="393"/>
    <x v="2"/>
    <x v="1"/>
    <s v="GBP"/>
    <n v="1368792499"/>
    <n v="1366200499"/>
    <b v="0"/>
    <x v="207"/>
    <x v="1"/>
    <s v="film &amp; video/animation"/>
    <x v="402"/>
    <x v="399"/>
    <x v="0"/>
    <x v="5"/>
  </r>
  <r>
    <s v="'WORLD FRIENDS' - Changing the way children learn and play !"/>
    <x v="485"/>
    <n v="550000"/>
    <x v="155"/>
    <x v="2"/>
    <x v="2"/>
    <s v="AUD"/>
    <n v="1401662239"/>
    <n v="1399070239"/>
    <b v="0"/>
    <x v="29"/>
    <x v="1"/>
    <s v="film &amp; video/animation"/>
    <x v="403"/>
    <x v="73"/>
    <x v="0"/>
    <x v="5"/>
  </r>
  <r>
    <s v="The Adventures of Daryl and Straight Man"/>
    <x v="486"/>
    <n v="50000"/>
    <x v="117"/>
    <x v="2"/>
    <x v="5"/>
    <s v="CAD"/>
    <n v="1482678994"/>
    <n v="1477491394"/>
    <b v="0"/>
    <x v="78"/>
    <x v="1"/>
    <s v="film &amp; video/animation"/>
    <x v="109"/>
    <x v="121"/>
    <x v="0"/>
    <x v="5"/>
  </r>
  <r>
    <s v="City Animals independent cartoon series"/>
    <x v="487"/>
    <n v="12000"/>
    <x v="117"/>
    <x v="2"/>
    <x v="0"/>
    <s v="USD"/>
    <n v="1483924700"/>
    <n v="1481332700"/>
    <b v="0"/>
    <x v="78"/>
    <x v="1"/>
    <s v="film &amp; video/animation"/>
    <x v="109"/>
    <x v="121"/>
    <x v="0"/>
    <x v="5"/>
  </r>
  <r>
    <s v="THE GUINEAS SHOW"/>
    <x v="488"/>
    <n v="74997"/>
    <x v="394"/>
    <x v="2"/>
    <x v="0"/>
    <s v="USD"/>
    <n v="1325763180"/>
    <n v="1323084816"/>
    <b v="0"/>
    <x v="83"/>
    <x v="1"/>
    <s v="film &amp; video/animation"/>
    <x v="404"/>
    <x v="400"/>
    <x v="0"/>
    <x v="5"/>
  </r>
  <r>
    <s v="PROJECT IS CANCELLED"/>
    <x v="489"/>
    <n v="1000"/>
    <x v="117"/>
    <x v="2"/>
    <x v="0"/>
    <s v="USD"/>
    <n v="1345677285"/>
    <n v="1343085285"/>
    <b v="0"/>
    <x v="78"/>
    <x v="1"/>
    <s v="film &amp; video/animation"/>
    <x v="109"/>
    <x v="121"/>
    <x v="0"/>
    <x v="5"/>
  </r>
  <r>
    <s v="Guess What? Gus"/>
    <x v="490"/>
    <n v="10000"/>
    <x v="117"/>
    <x v="2"/>
    <x v="0"/>
    <s v="USD"/>
    <n v="1453937699"/>
    <n v="1451345699"/>
    <b v="0"/>
    <x v="78"/>
    <x v="1"/>
    <s v="film &amp; video/animation"/>
    <x v="109"/>
    <x v="121"/>
    <x v="0"/>
    <x v="5"/>
  </r>
  <r>
    <s v="Project: eXelcius - Next Generation Movie"/>
    <x v="491"/>
    <n v="10000000"/>
    <x v="117"/>
    <x v="2"/>
    <x v="11"/>
    <s v="SEK"/>
    <n v="1476319830"/>
    <n v="1471135830"/>
    <b v="0"/>
    <x v="78"/>
    <x v="1"/>
    <s v="film &amp; video/animation"/>
    <x v="109"/>
    <x v="121"/>
    <x v="0"/>
    <x v="5"/>
  </r>
  <r>
    <s v="Joc Barrera The Chupacabra Hunter"/>
    <x v="492"/>
    <n v="30000"/>
    <x v="117"/>
    <x v="2"/>
    <x v="1"/>
    <s v="GBP"/>
    <n v="1432142738"/>
    <n v="1429550738"/>
    <b v="0"/>
    <x v="78"/>
    <x v="1"/>
    <s v="film &amp; video/animation"/>
    <x v="109"/>
    <x v="121"/>
    <x v="0"/>
    <x v="5"/>
  </r>
  <r>
    <s v="The Grigori"/>
    <x v="493"/>
    <n v="20000"/>
    <x v="395"/>
    <x v="2"/>
    <x v="0"/>
    <s v="USD"/>
    <n v="1404356400"/>
    <n v="1402343765"/>
    <b v="0"/>
    <x v="83"/>
    <x v="1"/>
    <s v="film &amp; video/animation"/>
    <x v="405"/>
    <x v="401"/>
    <x v="0"/>
    <x v="5"/>
  </r>
  <r>
    <s v="Average Heroes pilot"/>
    <x v="494"/>
    <n v="7000"/>
    <x v="117"/>
    <x v="2"/>
    <x v="0"/>
    <s v="USD"/>
    <n v="1437076305"/>
    <n v="1434484305"/>
    <b v="0"/>
    <x v="78"/>
    <x v="1"/>
    <s v="film &amp; video/animation"/>
    <x v="109"/>
    <x v="121"/>
    <x v="0"/>
    <x v="5"/>
  </r>
  <r>
    <s v="Airships and Anatasia: The Movie"/>
    <x v="495"/>
    <n v="60000"/>
    <x v="116"/>
    <x v="2"/>
    <x v="0"/>
    <s v="USD"/>
    <n v="1392070874"/>
    <n v="1386886874"/>
    <b v="0"/>
    <x v="29"/>
    <x v="1"/>
    <s v="film &amp; video/animation"/>
    <x v="406"/>
    <x v="120"/>
    <x v="0"/>
    <x v="5"/>
  </r>
  <r>
    <s v="Galaxy Probe Kids"/>
    <x v="496"/>
    <n v="4480"/>
    <x v="134"/>
    <x v="2"/>
    <x v="0"/>
    <s v="USD"/>
    <n v="1419483600"/>
    <n v="1414889665"/>
    <b v="0"/>
    <x v="83"/>
    <x v="1"/>
    <s v="film &amp; video/animation"/>
    <x v="407"/>
    <x v="119"/>
    <x v="0"/>
    <x v="5"/>
  </r>
  <r>
    <s v="ANGAL TENTARA and The Root of All Evil"/>
    <x v="497"/>
    <n v="65108"/>
    <x v="396"/>
    <x v="2"/>
    <x v="0"/>
    <s v="USD"/>
    <n v="1324664249"/>
    <n v="1321035449"/>
    <b v="0"/>
    <x v="19"/>
    <x v="1"/>
    <s v="film &amp; video/animation"/>
    <x v="408"/>
    <x v="402"/>
    <x v="0"/>
    <x v="5"/>
  </r>
  <r>
    <s v="Broadway Melodies: A Rock &amp; Roll Mystery Musical - Animated Feature Film"/>
    <x v="498"/>
    <n v="20000"/>
    <x v="397"/>
    <x v="2"/>
    <x v="0"/>
    <s v="USD"/>
    <n v="1255381140"/>
    <n v="1250630968"/>
    <b v="0"/>
    <x v="55"/>
    <x v="1"/>
    <s v="film &amp; video/animation"/>
    <x v="409"/>
    <x v="403"/>
    <x v="0"/>
    <x v="5"/>
  </r>
  <r>
    <s v="Stephen Colbert animated video"/>
    <x v="499"/>
    <n v="6500"/>
    <x v="394"/>
    <x v="2"/>
    <x v="0"/>
    <s v="USD"/>
    <n v="1273356960"/>
    <n v="1268255751"/>
    <b v="0"/>
    <x v="80"/>
    <x v="1"/>
    <s v="film &amp; video/animation"/>
    <x v="410"/>
    <x v="404"/>
    <x v="0"/>
    <x v="5"/>
  </r>
  <r>
    <s v="World War 4"/>
    <x v="500"/>
    <n v="10000"/>
    <x v="117"/>
    <x v="2"/>
    <x v="0"/>
    <s v="USD"/>
    <n v="1310189851"/>
    <n v="1307597851"/>
    <b v="0"/>
    <x v="78"/>
    <x v="1"/>
    <s v="film &amp; video/animation"/>
    <x v="109"/>
    <x v="121"/>
    <x v="0"/>
    <x v="5"/>
  </r>
  <r>
    <s v="Strawberry Bowl"/>
    <x v="501"/>
    <n v="20000"/>
    <x v="398"/>
    <x v="2"/>
    <x v="0"/>
    <s v="USD"/>
    <n v="1332073025"/>
    <n v="1329484625"/>
    <b v="0"/>
    <x v="80"/>
    <x v="1"/>
    <s v="film &amp; video/animation"/>
    <x v="411"/>
    <x v="405"/>
    <x v="0"/>
    <x v="5"/>
  </r>
  <r>
    <s v="Jimmy There and Back - Documentary Animation"/>
    <x v="502"/>
    <n v="6500"/>
    <x v="399"/>
    <x v="2"/>
    <x v="1"/>
    <s v="GBP"/>
    <n v="1421498303"/>
    <n v="1418906303"/>
    <b v="0"/>
    <x v="82"/>
    <x v="1"/>
    <s v="film &amp; video/animation"/>
    <x v="412"/>
    <x v="406"/>
    <x v="0"/>
    <x v="5"/>
  </r>
  <r>
    <s v="Woodsy Owl Animation: Cartoons That Give A Hoot!"/>
    <x v="503"/>
    <n v="24500"/>
    <x v="400"/>
    <x v="2"/>
    <x v="0"/>
    <s v="USD"/>
    <n v="1334097387"/>
    <n v="1328916987"/>
    <b v="0"/>
    <x v="81"/>
    <x v="1"/>
    <s v="film &amp; video/animation"/>
    <x v="413"/>
    <x v="407"/>
    <x v="0"/>
    <x v="5"/>
  </r>
  <r>
    <s v="MY4FACES THE ANIMATED MOVIE"/>
    <x v="504"/>
    <n v="12000"/>
    <x v="401"/>
    <x v="2"/>
    <x v="0"/>
    <s v="USD"/>
    <n v="1451010086"/>
    <n v="1447122086"/>
    <b v="0"/>
    <x v="25"/>
    <x v="1"/>
    <s v="film &amp; video/animation"/>
    <x v="414"/>
    <x v="408"/>
    <x v="0"/>
    <x v="5"/>
  </r>
  <r>
    <s v="Age of Spirit: The Battle in Heaven"/>
    <x v="505"/>
    <n v="200000"/>
    <x v="156"/>
    <x v="2"/>
    <x v="0"/>
    <s v="USD"/>
    <n v="1376140520"/>
    <n v="1373548520"/>
    <b v="0"/>
    <x v="29"/>
    <x v="1"/>
    <s v="film &amp; video/animation"/>
    <x v="415"/>
    <x v="409"/>
    <x v="0"/>
    <x v="5"/>
  </r>
  <r>
    <s v="Code Monkeys"/>
    <x v="506"/>
    <n v="20000"/>
    <x v="141"/>
    <x v="2"/>
    <x v="0"/>
    <s v="USD"/>
    <n v="1350687657"/>
    <n v="1346799657"/>
    <b v="0"/>
    <x v="73"/>
    <x v="1"/>
    <s v="film &amp; video/animation"/>
    <x v="416"/>
    <x v="410"/>
    <x v="0"/>
    <x v="5"/>
  </r>
  <r>
    <s v="Heroes Faith II (Superior Soldier)"/>
    <x v="507"/>
    <n v="50000"/>
    <x v="402"/>
    <x v="2"/>
    <x v="0"/>
    <s v="USD"/>
    <n v="1337955240"/>
    <n v="1332808501"/>
    <b v="0"/>
    <x v="83"/>
    <x v="1"/>
    <s v="film &amp; video/animation"/>
    <x v="417"/>
    <x v="44"/>
    <x v="0"/>
    <x v="5"/>
  </r>
  <r>
    <s v="Indian in Chelsea - Web Animated series"/>
    <x v="508"/>
    <n v="5000"/>
    <x v="115"/>
    <x v="2"/>
    <x v="1"/>
    <s v="GBP"/>
    <n v="1435504170"/>
    <n v="1432912170"/>
    <b v="0"/>
    <x v="29"/>
    <x v="1"/>
    <s v="film &amp; video/animation"/>
    <x v="418"/>
    <x v="119"/>
    <x v="0"/>
    <x v="5"/>
  </r>
  <r>
    <s v="TPI Episode 2: Doomsday Dean"/>
    <x v="509"/>
    <n v="14000"/>
    <x v="117"/>
    <x v="2"/>
    <x v="0"/>
    <s v="USD"/>
    <n v="1456805639"/>
    <n v="1454213639"/>
    <b v="0"/>
    <x v="78"/>
    <x v="1"/>
    <s v="film &amp; video/animation"/>
    <x v="109"/>
    <x v="121"/>
    <x v="0"/>
    <x v="5"/>
  </r>
  <r>
    <s v="Stuck On An Eyeland"/>
    <x v="510"/>
    <n v="5000"/>
    <x v="403"/>
    <x v="2"/>
    <x v="0"/>
    <s v="USD"/>
    <n v="1365228982"/>
    <n v="1362640582"/>
    <b v="0"/>
    <x v="81"/>
    <x v="1"/>
    <s v="film &amp; video/animation"/>
    <x v="419"/>
    <x v="180"/>
    <x v="0"/>
    <x v="5"/>
  </r>
  <r>
    <s v="Otherkin The Animated Series"/>
    <x v="511"/>
    <n v="8000"/>
    <x v="143"/>
    <x v="2"/>
    <x v="0"/>
    <s v="USD"/>
    <n v="1479667727"/>
    <n v="1475776127"/>
    <b v="0"/>
    <x v="84"/>
    <x v="1"/>
    <s v="film &amp; video/animation"/>
    <x v="420"/>
    <x v="148"/>
    <x v="0"/>
    <x v="5"/>
  </r>
  <r>
    <s v="Paradigm Spiral - The Animated Series"/>
    <x v="512"/>
    <n v="50000"/>
    <x v="404"/>
    <x v="2"/>
    <x v="0"/>
    <s v="USD"/>
    <n v="1471244400"/>
    <n v="1467387705"/>
    <b v="0"/>
    <x v="32"/>
    <x v="1"/>
    <s v="film &amp; video/animation"/>
    <x v="421"/>
    <x v="411"/>
    <x v="0"/>
    <x v="5"/>
  </r>
  <r>
    <s v="I'm Sticking With You."/>
    <x v="513"/>
    <n v="1500"/>
    <x v="155"/>
    <x v="2"/>
    <x v="5"/>
    <s v="CAD"/>
    <n v="1407595447"/>
    <n v="1405003447"/>
    <b v="0"/>
    <x v="83"/>
    <x v="1"/>
    <s v="film &amp; video/animation"/>
    <x v="422"/>
    <x v="412"/>
    <x v="0"/>
    <x v="5"/>
  </r>
  <r>
    <s v="A Tale of Faith - An Animated Short Film"/>
    <x v="514"/>
    <n v="97000"/>
    <x v="405"/>
    <x v="2"/>
    <x v="0"/>
    <s v="USD"/>
    <n v="1451389601"/>
    <n v="1447933601"/>
    <b v="0"/>
    <x v="69"/>
    <x v="1"/>
    <s v="film &amp; video/animation"/>
    <x v="423"/>
    <x v="413"/>
    <x v="0"/>
    <x v="5"/>
  </r>
  <r>
    <s v="Shipmates"/>
    <x v="515"/>
    <n v="5000"/>
    <x v="117"/>
    <x v="2"/>
    <x v="1"/>
    <s v="GBP"/>
    <n v="1432752080"/>
    <n v="1427568080"/>
    <b v="0"/>
    <x v="78"/>
    <x v="1"/>
    <s v="film &amp; video/animation"/>
    <x v="109"/>
    <x v="121"/>
    <x v="0"/>
    <x v="5"/>
  </r>
  <r>
    <s v="Honeybee: The Animated Series Trailer"/>
    <x v="516"/>
    <n v="15000"/>
    <x v="82"/>
    <x v="2"/>
    <x v="0"/>
    <s v="USD"/>
    <n v="1486046761"/>
    <n v="1483454761"/>
    <b v="0"/>
    <x v="83"/>
    <x v="1"/>
    <s v="film &amp; video/animation"/>
    <x v="424"/>
    <x v="414"/>
    <x v="0"/>
    <x v="5"/>
  </r>
  <r>
    <s v="Somorrah"/>
    <x v="517"/>
    <n v="7175"/>
    <x v="117"/>
    <x v="2"/>
    <x v="0"/>
    <s v="USD"/>
    <n v="1441550760"/>
    <n v="1438958824"/>
    <b v="0"/>
    <x v="78"/>
    <x v="1"/>
    <s v="film &amp; video/animation"/>
    <x v="109"/>
    <x v="121"/>
    <x v="0"/>
    <x v="5"/>
  </r>
  <r>
    <s v="M dot Strange's &quot;I am Nightmare&quot;"/>
    <x v="518"/>
    <n v="12001"/>
    <x v="406"/>
    <x v="2"/>
    <x v="0"/>
    <s v="USD"/>
    <n v="1354699421"/>
    <n v="1352107421"/>
    <b v="0"/>
    <x v="16"/>
    <x v="1"/>
    <s v="film &amp; video/animation"/>
    <x v="425"/>
    <x v="415"/>
    <x v="0"/>
    <x v="5"/>
  </r>
  <r>
    <s v="Darktales The Play"/>
    <x v="519"/>
    <n v="5000"/>
    <x v="407"/>
    <x v="0"/>
    <x v="1"/>
    <s v="GBP"/>
    <n v="1449766261"/>
    <n v="1447174261"/>
    <b v="0"/>
    <x v="69"/>
    <x v="0"/>
    <s v="theater/plays"/>
    <x v="426"/>
    <x v="416"/>
    <x v="1"/>
    <x v="6"/>
  </r>
  <r>
    <s v="U.S. Premiere of &quot;dirty butterfly&quot; by debbie tucker green"/>
    <x v="520"/>
    <n v="5000"/>
    <x v="408"/>
    <x v="0"/>
    <x v="0"/>
    <s v="USD"/>
    <n v="1477976340"/>
    <n v="1475460819"/>
    <b v="0"/>
    <x v="66"/>
    <x v="0"/>
    <s v="theater/plays"/>
    <x v="427"/>
    <x v="417"/>
    <x v="1"/>
    <x v="6"/>
  </r>
  <r>
    <s v="COMPASS PLAYERS"/>
    <x v="521"/>
    <n v="3000"/>
    <x v="409"/>
    <x v="0"/>
    <x v="0"/>
    <s v="USD"/>
    <n v="1458518325"/>
    <n v="1456793925"/>
    <b v="0"/>
    <x v="162"/>
    <x v="0"/>
    <s v="theater/plays"/>
    <x v="89"/>
    <x v="418"/>
    <x v="1"/>
    <x v="6"/>
  </r>
  <r>
    <s v="&quot;The Star on My Heart&quot; Original Play Project on Holocaust"/>
    <x v="522"/>
    <n v="5000"/>
    <x v="410"/>
    <x v="0"/>
    <x v="0"/>
    <s v="USD"/>
    <n v="1442805076"/>
    <n v="1440213076"/>
    <b v="0"/>
    <x v="87"/>
    <x v="0"/>
    <s v="theater/plays"/>
    <x v="428"/>
    <x v="419"/>
    <x v="1"/>
    <x v="6"/>
  </r>
  <r>
    <s v="Zero Down"/>
    <x v="523"/>
    <n v="3500"/>
    <x v="411"/>
    <x v="0"/>
    <x v="1"/>
    <s v="GBP"/>
    <n v="1464801169"/>
    <n v="1462209169"/>
    <b v="0"/>
    <x v="208"/>
    <x v="0"/>
    <s v="theater/plays"/>
    <x v="429"/>
    <x v="420"/>
    <x v="1"/>
    <x v="6"/>
  </r>
  <r>
    <s v="EUPHORIA! A New Play by John Corigliano"/>
    <x v="524"/>
    <n v="12000"/>
    <x v="48"/>
    <x v="0"/>
    <x v="0"/>
    <s v="USD"/>
    <n v="1410601041"/>
    <n v="1406713041"/>
    <b v="0"/>
    <x v="8"/>
    <x v="0"/>
    <s v="theater/plays"/>
    <x v="31"/>
    <x v="421"/>
    <x v="1"/>
    <x v="6"/>
  </r>
  <r>
    <s v="Victory by Madicken Malm"/>
    <x v="525"/>
    <n v="1500"/>
    <x v="412"/>
    <x v="0"/>
    <x v="1"/>
    <s v="GBP"/>
    <n v="1438966800"/>
    <n v="1436278344"/>
    <b v="0"/>
    <x v="23"/>
    <x v="0"/>
    <s v="theater/plays"/>
    <x v="430"/>
    <x v="422"/>
    <x v="1"/>
    <x v="6"/>
  </r>
  <r>
    <s v="Omega Kids - a new play"/>
    <x v="526"/>
    <n v="10000"/>
    <x v="413"/>
    <x v="0"/>
    <x v="0"/>
    <s v="USD"/>
    <n v="1487347500"/>
    <n v="1484715366"/>
    <b v="0"/>
    <x v="150"/>
    <x v="0"/>
    <s v="theater/plays"/>
    <x v="431"/>
    <x v="423"/>
    <x v="1"/>
    <x v="6"/>
  </r>
  <r>
    <s v="Devastated No Matter What"/>
    <x v="527"/>
    <n v="1150"/>
    <x v="414"/>
    <x v="0"/>
    <x v="0"/>
    <s v="USD"/>
    <n v="1434921600"/>
    <n v="1433109907"/>
    <b v="0"/>
    <x v="209"/>
    <x v="0"/>
    <s v="theater/plays"/>
    <x v="432"/>
    <x v="424"/>
    <x v="1"/>
    <x v="6"/>
  </r>
  <r>
    <s v="Snowglobe Theatre presents: &quot;Much Ado about Nothing&quot;"/>
    <x v="528"/>
    <n v="1200"/>
    <x v="415"/>
    <x v="0"/>
    <x v="5"/>
    <s v="CAD"/>
    <n v="1484110800"/>
    <n v="1482281094"/>
    <b v="0"/>
    <x v="59"/>
    <x v="0"/>
    <s v="theater/plays"/>
    <x v="433"/>
    <x v="425"/>
    <x v="1"/>
    <x v="6"/>
  </r>
  <r>
    <s v="Corners Grove"/>
    <x v="529"/>
    <n v="3405"/>
    <x v="416"/>
    <x v="0"/>
    <x v="0"/>
    <s v="USD"/>
    <n v="1435111200"/>
    <n v="1433254268"/>
    <b v="0"/>
    <x v="60"/>
    <x v="0"/>
    <s v="theater/plays"/>
    <x v="434"/>
    <x v="426"/>
    <x v="1"/>
    <x v="6"/>
  </r>
  <r>
    <s v="COMPASS PLAYERS presents SYLVIA by A. R. Gurney"/>
    <x v="530"/>
    <n v="4000"/>
    <x v="417"/>
    <x v="0"/>
    <x v="0"/>
    <s v="USD"/>
    <n v="1481957940"/>
    <n v="1478050429"/>
    <b v="0"/>
    <x v="162"/>
    <x v="0"/>
    <s v="theater/plays"/>
    <x v="31"/>
    <x v="427"/>
    <x v="1"/>
    <x v="6"/>
  </r>
  <r>
    <s v="Walken On Sunshine"/>
    <x v="531"/>
    <n v="10000"/>
    <x v="418"/>
    <x v="0"/>
    <x v="0"/>
    <s v="USD"/>
    <n v="1463098208"/>
    <n v="1460506208"/>
    <b v="0"/>
    <x v="210"/>
    <x v="0"/>
    <s v="theater/plays"/>
    <x v="435"/>
    <x v="428"/>
    <x v="1"/>
    <x v="6"/>
  </r>
  <r>
    <s v="Foresight"/>
    <x v="532"/>
    <n v="2000"/>
    <x v="20"/>
    <x v="0"/>
    <x v="1"/>
    <s v="GBP"/>
    <n v="1463394365"/>
    <n v="1461320765"/>
    <b v="0"/>
    <x v="57"/>
    <x v="0"/>
    <s v="theater/plays"/>
    <x v="20"/>
    <x v="429"/>
    <x v="1"/>
    <x v="6"/>
  </r>
  <r>
    <s v="Theatre for restorative justice - help us get to Belgium!"/>
    <x v="533"/>
    <n v="15000"/>
    <x v="419"/>
    <x v="0"/>
    <x v="10"/>
    <s v="NOK"/>
    <n v="1446418800"/>
    <n v="1443036470"/>
    <b v="0"/>
    <x v="53"/>
    <x v="0"/>
    <s v="theater/plays"/>
    <x v="436"/>
    <x v="430"/>
    <x v="1"/>
    <x v="6"/>
  </r>
  <r>
    <s v="Astronauts of Hartlepool: a Brexit sci-fi for VAULT 2017"/>
    <x v="534"/>
    <n v="2000"/>
    <x v="420"/>
    <x v="0"/>
    <x v="1"/>
    <s v="GBP"/>
    <n v="1483707905"/>
    <n v="1481115905"/>
    <b v="0"/>
    <x v="211"/>
    <x v="0"/>
    <s v="theater/plays"/>
    <x v="78"/>
    <x v="431"/>
    <x v="1"/>
    <x v="6"/>
  </r>
  <r>
    <s v="Much Further Out Than You Thought @ Edinburgh Fringe 2015"/>
    <x v="535"/>
    <n v="3300"/>
    <x v="421"/>
    <x v="0"/>
    <x v="1"/>
    <s v="GBP"/>
    <n v="1438624800"/>
    <n v="1435133807"/>
    <b v="0"/>
    <x v="70"/>
    <x v="0"/>
    <s v="theater/plays"/>
    <x v="437"/>
    <x v="432"/>
    <x v="1"/>
    <x v="6"/>
  </r>
  <r>
    <s v="Be A Buddy Not A Bully (Anti-Bullying Stage Play TOUR)"/>
    <x v="536"/>
    <n v="2000"/>
    <x v="422"/>
    <x v="0"/>
    <x v="0"/>
    <s v="USD"/>
    <n v="1446665191"/>
    <n v="1444069591"/>
    <b v="0"/>
    <x v="211"/>
    <x v="0"/>
    <s v="theater/plays"/>
    <x v="11"/>
    <x v="433"/>
    <x v="1"/>
    <x v="6"/>
  </r>
  <r>
    <s v="Shakespeare Orange County's HAMLET: Match This!"/>
    <x v="537"/>
    <n v="5000"/>
    <x v="423"/>
    <x v="0"/>
    <x v="0"/>
    <s v="USD"/>
    <n v="1463166263"/>
    <n v="1460574263"/>
    <b v="0"/>
    <x v="65"/>
    <x v="0"/>
    <s v="theater/plays"/>
    <x v="438"/>
    <x v="434"/>
    <x v="1"/>
    <x v="6"/>
  </r>
  <r>
    <s v="&quot;The Tale of The Cockatrice&quot; by Peafrog Puppetry"/>
    <x v="538"/>
    <n v="500"/>
    <x v="424"/>
    <x v="0"/>
    <x v="1"/>
    <s v="GBP"/>
    <n v="1467681107"/>
    <n v="1465866707"/>
    <b v="0"/>
    <x v="9"/>
    <x v="0"/>
    <s v="theater/plays"/>
    <x v="439"/>
    <x v="435"/>
    <x v="1"/>
    <x v="6"/>
  </r>
  <r>
    <s v="hap's- Whats the program?"/>
    <x v="539"/>
    <n v="15000"/>
    <x v="116"/>
    <x v="2"/>
    <x v="0"/>
    <s v="USD"/>
    <n v="1423078606"/>
    <n v="1420486606"/>
    <b v="0"/>
    <x v="29"/>
    <x v="1"/>
    <s v="technology/web"/>
    <x v="440"/>
    <x v="120"/>
    <x v="2"/>
    <x v="7"/>
  </r>
  <r>
    <s v="Deviations"/>
    <x v="540"/>
    <n v="4500"/>
    <x v="379"/>
    <x v="2"/>
    <x v="0"/>
    <s v="USD"/>
    <n v="1446080834"/>
    <n v="1443488834"/>
    <b v="0"/>
    <x v="29"/>
    <x v="1"/>
    <s v="technology/web"/>
    <x v="441"/>
    <x v="384"/>
    <x v="2"/>
    <x v="7"/>
  </r>
  <r>
    <s v="Chronicles - History by us, as we tell it, as we share it"/>
    <x v="541"/>
    <n v="250000"/>
    <x v="116"/>
    <x v="2"/>
    <x v="0"/>
    <s v="USD"/>
    <n v="1462293716"/>
    <n v="1457113316"/>
    <b v="0"/>
    <x v="29"/>
    <x v="1"/>
    <s v="technology/web"/>
    <x v="442"/>
    <x v="120"/>
    <x v="2"/>
    <x v="7"/>
  </r>
  <r>
    <s v="Allergy Friendly Restaurant Finder and Review Site"/>
    <x v="542"/>
    <n v="22000"/>
    <x v="119"/>
    <x v="2"/>
    <x v="2"/>
    <s v="AUD"/>
    <n v="1414807962"/>
    <n v="1412215962"/>
    <b v="0"/>
    <x v="84"/>
    <x v="1"/>
    <s v="technology/web"/>
    <x v="443"/>
    <x v="436"/>
    <x v="2"/>
    <x v="7"/>
  </r>
  <r>
    <s v="Favowear - Shopping for your favorite clothes made simple"/>
    <x v="543"/>
    <n v="500"/>
    <x v="360"/>
    <x v="2"/>
    <x v="0"/>
    <s v="USD"/>
    <n v="1467647160"/>
    <n v="1465055160"/>
    <b v="0"/>
    <x v="84"/>
    <x v="1"/>
    <s v="technology/web"/>
    <x v="444"/>
    <x v="366"/>
    <x v="2"/>
    <x v="7"/>
  </r>
  <r>
    <s v="Speedwapp - The best webdesign tool for Wordpress, Bootstrap"/>
    <x v="544"/>
    <n v="50000"/>
    <x v="425"/>
    <x v="2"/>
    <x v="6"/>
    <s v="EUR"/>
    <n v="1447600389"/>
    <n v="1444140789"/>
    <b v="0"/>
    <x v="69"/>
    <x v="1"/>
    <s v="technology/web"/>
    <x v="445"/>
    <x v="437"/>
    <x v="2"/>
    <x v="7"/>
  </r>
  <r>
    <s v="Lift Up Missions a Global Christian Online Platform"/>
    <x v="545"/>
    <n v="60000"/>
    <x v="401"/>
    <x v="2"/>
    <x v="0"/>
    <s v="USD"/>
    <n v="1445097715"/>
    <n v="1441209715"/>
    <b v="0"/>
    <x v="84"/>
    <x v="1"/>
    <s v="technology/web"/>
    <x v="446"/>
    <x v="438"/>
    <x v="2"/>
    <x v="7"/>
  </r>
  <r>
    <s v="Secure Email and Document sharing"/>
    <x v="546"/>
    <n v="7500"/>
    <x v="117"/>
    <x v="2"/>
    <x v="1"/>
    <s v="GBP"/>
    <n v="1455122564"/>
    <n v="1452530564"/>
    <b v="0"/>
    <x v="78"/>
    <x v="1"/>
    <s v="technology/web"/>
    <x v="109"/>
    <x v="121"/>
    <x v="2"/>
    <x v="7"/>
  </r>
  <r>
    <s v="Langwiser - video lessons with native speaking teachers"/>
    <x v="547"/>
    <n v="10000"/>
    <x v="426"/>
    <x v="2"/>
    <x v="1"/>
    <s v="GBP"/>
    <n v="1446154848"/>
    <n v="1443562848"/>
    <b v="0"/>
    <x v="29"/>
    <x v="1"/>
    <s v="technology/web"/>
    <x v="447"/>
    <x v="377"/>
    <x v="2"/>
    <x v="7"/>
  </r>
  <r>
    <s v="Keyup.in - The gaming community that gives back."/>
    <x v="548"/>
    <n v="2500"/>
    <x v="427"/>
    <x v="2"/>
    <x v="1"/>
    <s v="GBP"/>
    <n v="1436368622"/>
    <n v="1433776622"/>
    <b v="0"/>
    <x v="22"/>
    <x v="1"/>
    <s v="technology/web"/>
    <x v="448"/>
    <x v="439"/>
    <x v="2"/>
    <x v="7"/>
  </r>
  <r>
    <s v="Business &amp; Event Directory in Kingston, Ontario"/>
    <x v="549"/>
    <n v="5000"/>
    <x v="428"/>
    <x v="2"/>
    <x v="5"/>
    <s v="CAD"/>
    <n v="1485838800"/>
    <n v="1484756245"/>
    <b v="0"/>
    <x v="80"/>
    <x v="1"/>
    <s v="technology/web"/>
    <x v="449"/>
    <x v="440"/>
    <x v="2"/>
    <x v="7"/>
  </r>
  <r>
    <s v="ALIBI X Nation - The Digital Black Wall Street"/>
    <x v="550"/>
    <n v="75000"/>
    <x v="429"/>
    <x v="2"/>
    <x v="0"/>
    <s v="USD"/>
    <n v="1438451580"/>
    <n v="1434609424"/>
    <b v="0"/>
    <x v="33"/>
    <x v="1"/>
    <s v="technology/web"/>
    <x v="450"/>
    <x v="441"/>
    <x v="2"/>
    <x v="7"/>
  </r>
  <r>
    <s v="Spinnable Social Media"/>
    <x v="551"/>
    <n v="45000"/>
    <x v="117"/>
    <x v="2"/>
    <x v="5"/>
    <s v="CAD"/>
    <n v="1452350896"/>
    <n v="1447166896"/>
    <b v="0"/>
    <x v="78"/>
    <x v="1"/>
    <s v="technology/web"/>
    <x v="109"/>
    <x v="121"/>
    <x v="2"/>
    <x v="7"/>
  </r>
  <r>
    <s v="sellorshopusa.com"/>
    <x v="552"/>
    <n v="25000"/>
    <x v="430"/>
    <x v="2"/>
    <x v="0"/>
    <s v="USD"/>
    <n v="1415988991"/>
    <n v="1413393391"/>
    <b v="0"/>
    <x v="79"/>
    <x v="1"/>
    <s v="technology/web"/>
    <x v="451"/>
    <x v="442"/>
    <x v="2"/>
    <x v="7"/>
  </r>
  <r>
    <s v="grplife, private social network for non-profit organizations"/>
    <x v="553"/>
    <n v="3870"/>
    <x v="431"/>
    <x v="2"/>
    <x v="0"/>
    <s v="USD"/>
    <n v="1413735972"/>
    <n v="1411143972"/>
    <b v="0"/>
    <x v="19"/>
    <x v="1"/>
    <s v="technology/web"/>
    <x v="452"/>
    <x v="443"/>
    <x v="2"/>
    <x v="7"/>
  </r>
  <r>
    <s v="Marketing campaign for Show-Skill.net website"/>
    <x v="554"/>
    <n v="7500"/>
    <x v="117"/>
    <x v="2"/>
    <x v="1"/>
    <s v="GBP"/>
    <n v="1465720143"/>
    <n v="1463128143"/>
    <b v="0"/>
    <x v="78"/>
    <x v="1"/>
    <s v="technology/web"/>
    <x v="109"/>
    <x v="121"/>
    <x v="2"/>
    <x v="7"/>
  </r>
  <r>
    <s v="Braille Academy"/>
    <x v="555"/>
    <n v="8000"/>
    <x v="148"/>
    <x v="2"/>
    <x v="0"/>
    <s v="USD"/>
    <n v="1452112717"/>
    <n v="1449520717"/>
    <b v="0"/>
    <x v="29"/>
    <x v="1"/>
    <s v="technology/web"/>
    <x v="453"/>
    <x v="444"/>
    <x v="2"/>
    <x v="7"/>
  </r>
  <r>
    <s v="Interactive Global Domestic Violence Platform"/>
    <x v="556"/>
    <n v="150000"/>
    <x v="432"/>
    <x v="2"/>
    <x v="12"/>
    <s v="EUR"/>
    <n v="1480721803"/>
    <n v="1478126203"/>
    <b v="0"/>
    <x v="9"/>
    <x v="1"/>
    <s v="technology/web"/>
    <x v="454"/>
    <x v="445"/>
    <x v="2"/>
    <x v="7"/>
  </r>
  <r>
    <s v="Southwest Louisville Online A Local Social Network"/>
    <x v="557"/>
    <n v="750"/>
    <x v="117"/>
    <x v="2"/>
    <x v="0"/>
    <s v="USD"/>
    <n v="1427227905"/>
    <n v="1424639505"/>
    <b v="0"/>
    <x v="78"/>
    <x v="1"/>
    <s v="technology/web"/>
    <x v="109"/>
    <x v="121"/>
    <x v="2"/>
    <x v="7"/>
  </r>
  <r>
    <s v="MADE online media platform for artists and creatives"/>
    <x v="558"/>
    <n v="240000"/>
    <x v="155"/>
    <x v="2"/>
    <x v="0"/>
    <s v="USD"/>
    <n v="1449989260"/>
    <n v="1447397260"/>
    <b v="0"/>
    <x v="29"/>
    <x v="1"/>
    <s v="technology/web"/>
    <x v="455"/>
    <x v="73"/>
    <x v="2"/>
    <x v="7"/>
  </r>
  <r>
    <s v="DOWNLOAD THE INTERNET,...."/>
    <x v="559"/>
    <n v="100000"/>
    <x v="433"/>
    <x v="2"/>
    <x v="5"/>
    <s v="CAD"/>
    <n v="1418841045"/>
    <n v="1416249045"/>
    <b v="0"/>
    <x v="83"/>
    <x v="1"/>
    <s v="technology/web"/>
    <x v="362"/>
    <x v="143"/>
    <x v="2"/>
    <x v="7"/>
  </r>
  <r>
    <s v="CheckMate Careers"/>
    <x v="560"/>
    <n v="15000"/>
    <x v="434"/>
    <x v="2"/>
    <x v="0"/>
    <s v="USD"/>
    <n v="1445874513"/>
    <n v="1442850513"/>
    <b v="0"/>
    <x v="84"/>
    <x v="1"/>
    <s v="technology/web"/>
    <x v="456"/>
    <x v="446"/>
    <x v="2"/>
    <x v="7"/>
  </r>
  <r>
    <s v="International/Domestic Student room platform"/>
    <x v="561"/>
    <n v="50000"/>
    <x v="117"/>
    <x v="2"/>
    <x v="9"/>
    <s v="EUR"/>
    <n v="1482052815"/>
    <n v="1479460815"/>
    <b v="0"/>
    <x v="78"/>
    <x v="1"/>
    <s v="technology/web"/>
    <x v="109"/>
    <x v="121"/>
    <x v="2"/>
    <x v="7"/>
  </r>
  <r>
    <s v="time-care.com - Helping People Remember The Simple Things"/>
    <x v="562"/>
    <n v="75000"/>
    <x v="427"/>
    <x v="2"/>
    <x v="2"/>
    <s v="AUD"/>
    <n v="1424137247"/>
    <n v="1421545247"/>
    <b v="0"/>
    <x v="84"/>
    <x v="1"/>
    <s v="technology/web"/>
    <x v="457"/>
    <x v="447"/>
    <x v="2"/>
    <x v="7"/>
  </r>
  <r>
    <s v="TOC TOC TROC"/>
    <x v="563"/>
    <n v="18000"/>
    <x v="116"/>
    <x v="2"/>
    <x v="6"/>
    <s v="EUR"/>
    <n v="1457822275"/>
    <n v="1455230275"/>
    <b v="0"/>
    <x v="29"/>
    <x v="1"/>
    <s v="technology/web"/>
    <x v="458"/>
    <x v="120"/>
    <x v="2"/>
    <x v="7"/>
  </r>
  <r>
    <s v="EasyLearnings"/>
    <x v="564"/>
    <n v="25000"/>
    <x v="117"/>
    <x v="2"/>
    <x v="1"/>
    <s v="GBP"/>
    <n v="1436554249"/>
    <n v="1433962249"/>
    <b v="0"/>
    <x v="78"/>
    <x v="1"/>
    <s v="technology/web"/>
    <x v="109"/>
    <x v="121"/>
    <x v="2"/>
    <x v="7"/>
  </r>
  <r>
    <s v="RummageCity.com - Rummage sailing made easy!"/>
    <x v="565"/>
    <n v="5000"/>
    <x v="116"/>
    <x v="2"/>
    <x v="0"/>
    <s v="USD"/>
    <n v="1468513533"/>
    <n v="1465921533"/>
    <b v="0"/>
    <x v="29"/>
    <x v="1"/>
    <s v="technology/web"/>
    <x v="459"/>
    <x v="120"/>
    <x v="2"/>
    <x v="7"/>
  </r>
  <r>
    <s v="UnimeTV - Revolutionizing Anime"/>
    <x v="566"/>
    <n v="10000"/>
    <x v="117"/>
    <x v="2"/>
    <x v="0"/>
    <s v="USD"/>
    <n v="1420143194"/>
    <n v="1417551194"/>
    <b v="0"/>
    <x v="78"/>
    <x v="1"/>
    <s v="technology/web"/>
    <x v="109"/>
    <x v="121"/>
    <x v="2"/>
    <x v="7"/>
  </r>
  <r>
    <s v="Planet Snow Kids - an online global family of snow lovers."/>
    <x v="567"/>
    <n v="24500"/>
    <x v="435"/>
    <x v="2"/>
    <x v="4"/>
    <s v="NZD"/>
    <n v="1452942000"/>
    <n v="1449785223"/>
    <b v="0"/>
    <x v="81"/>
    <x v="1"/>
    <s v="technology/web"/>
    <x v="460"/>
    <x v="448"/>
    <x v="2"/>
    <x v="7"/>
  </r>
  <r>
    <s v="Mioti"/>
    <x v="568"/>
    <n v="2500"/>
    <x v="170"/>
    <x v="2"/>
    <x v="5"/>
    <s v="CAD"/>
    <n v="1451679612"/>
    <n v="1449087612"/>
    <b v="0"/>
    <x v="29"/>
    <x v="1"/>
    <s v="technology/web"/>
    <x v="417"/>
    <x v="135"/>
    <x v="2"/>
    <x v="7"/>
  </r>
  <r>
    <s v="Relaunching in May"/>
    <x v="569"/>
    <n v="85000"/>
    <x v="436"/>
    <x v="2"/>
    <x v="0"/>
    <s v="USD"/>
    <n v="1455822569"/>
    <n v="1453230569"/>
    <b v="0"/>
    <x v="29"/>
    <x v="1"/>
    <s v="technology/web"/>
    <x v="461"/>
    <x v="449"/>
    <x v="2"/>
    <x v="7"/>
  </r>
  <r>
    <s v="Snag-A-Slip"/>
    <x v="570"/>
    <n v="25000"/>
    <x v="437"/>
    <x v="2"/>
    <x v="0"/>
    <s v="USD"/>
    <n v="1437969540"/>
    <n v="1436297723"/>
    <b v="0"/>
    <x v="84"/>
    <x v="1"/>
    <s v="technology/web"/>
    <x v="462"/>
    <x v="450"/>
    <x v="2"/>
    <x v="7"/>
  </r>
  <r>
    <s v="FairwayJockey.com Custom Golf Equipment"/>
    <x v="571"/>
    <n v="2500"/>
    <x v="117"/>
    <x v="2"/>
    <x v="0"/>
    <s v="USD"/>
    <n v="1446660688"/>
    <n v="1444065088"/>
    <b v="0"/>
    <x v="78"/>
    <x v="1"/>
    <s v="technology/web"/>
    <x v="109"/>
    <x v="121"/>
    <x v="2"/>
    <x v="7"/>
  </r>
  <r>
    <s v="Welcome to the Future! &quot;UMEOS&quot; the Internet's You, Me, O.S."/>
    <x v="572"/>
    <n v="88888"/>
    <x v="438"/>
    <x v="2"/>
    <x v="0"/>
    <s v="USD"/>
    <n v="1421543520"/>
    <n v="1416445931"/>
    <b v="0"/>
    <x v="82"/>
    <x v="1"/>
    <s v="technology/web"/>
    <x v="463"/>
    <x v="451"/>
    <x v="2"/>
    <x v="7"/>
  </r>
  <r>
    <s v="Unity, A Content Creators Toolkit"/>
    <x v="573"/>
    <n v="11180"/>
    <x v="439"/>
    <x v="2"/>
    <x v="1"/>
    <s v="GBP"/>
    <n v="1476873507"/>
    <n v="1474281507"/>
    <b v="0"/>
    <x v="80"/>
    <x v="1"/>
    <s v="technology/web"/>
    <x v="464"/>
    <x v="135"/>
    <x v="2"/>
    <x v="7"/>
  </r>
  <r>
    <s v="Uscore - Am PC spielerisch forschen und dafÃ¼r belohnt werden"/>
    <x v="574"/>
    <n v="60000"/>
    <x v="440"/>
    <x v="2"/>
    <x v="12"/>
    <s v="EUR"/>
    <n v="1434213443"/>
    <n v="1431621443"/>
    <b v="0"/>
    <x v="80"/>
    <x v="1"/>
    <s v="technology/web"/>
    <x v="465"/>
    <x v="452"/>
    <x v="2"/>
    <x v="7"/>
  </r>
  <r>
    <s v="Uthtopia"/>
    <x v="575"/>
    <n v="80000"/>
    <x v="116"/>
    <x v="2"/>
    <x v="0"/>
    <s v="USD"/>
    <n v="1427537952"/>
    <n v="1422357552"/>
    <b v="0"/>
    <x v="29"/>
    <x v="1"/>
    <s v="technology/web"/>
    <x v="466"/>
    <x v="120"/>
    <x v="2"/>
    <x v="7"/>
  </r>
  <r>
    <s v="everydayrelay"/>
    <x v="576"/>
    <n v="5000"/>
    <x v="115"/>
    <x v="2"/>
    <x v="0"/>
    <s v="USD"/>
    <n v="1463753302"/>
    <n v="1458569302"/>
    <b v="0"/>
    <x v="29"/>
    <x v="1"/>
    <s v="technology/web"/>
    <x v="418"/>
    <x v="119"/>
    <x v="2"/>
    <x v="7"/>
  </r>
  <r>
    <s v="weBuy Crowdsourced Shopping"/>
    <x v="577"/>
    <n v="125000"/>
    <x v="441"/>
    <x v="2"/>
    <x v="1"/>
    <s v="GBP"/>
    <n v="1441633993"/>
    <n v="1439560393"/>
    <b v="0"/>
    <x v="63"/>
    <x v="1"/>
    <s v="technology/web"/>
    <x v="467"/>
    <x v="453"/>
    <x v="2"/>
    <x v="7"/>
  </r>
  <r>
    <s v="Course: Learn Cryptography"/>
    <x v="578"/>
    <n v="12000"/>
    <x v="442"/>
    <x v="2"/>
    <x v="0"/>
    <s v="USD"/>
    <n v="1419539223"/>
    <n v="1416947223"/>
    <b v="0"/>
    <x v="81"/>
    <x v="1"/>
    <s v="technology/web"/>
    <x v="468"/>
    <x v="436"/>
    <x v="2"/>
    <x v="7"/>
  </r>
  <r>
    <s v="Talented Minds â­ï¸"/>
    <x v="579"/>
    <n v="3000"/>
    <x v="116"/>
    <x v="2"/>
    <x v="0"/>
    <s v="USD"/>
    <n v="1474580867"/>
    <n v="1471988867"/>
    <b v="0"/>
    <x v="29"/>
    <x v="1"/>
    <s v="technology/web"/>
    <x v="108"/>
    <x v="120"/>
    <x v="2"/>
    <x v="7"/>
  </r>
  <r>
    <s v="A Poets Domain"/>
    <x v="580"/>
    <n v="400"/>
    <x v="117"/>
    <x v="2"/>
    <x v="0"/>
    <s v="USD"/>
    <n v="1438474704"/>
    <n v="1435882704"/>
    <b v="0"/>
    <x v="78"/>
    <x v="1"/>
    <s v="technology/web"/>
    <x v="109"/>
    <x v="121"/>
    <x v="2"/>
    <x v="7"/>
  </r>
  <r>
    <s v="&quot;We the People...&quot;"/>
    <x v="581"/>
    <n v="100000"/>
    <x v="117"/>
    <x v="2"/>
    <x v="0"/>
    <s v="USD"/>
    <n v="1426442400"/>
    <n v="1424454319"/>
    <b v="0"/>
    <x v="78"/>
    <x v="1"/>
    <s v="technology/web"/>
    <x v="109"/>
    <x v="121"/>
    <x v="2"/>
    <x v="7"/>
  </r>
  <r>
    <s v="HackersArchive.com"/>
    <x v="582"/>
    <n v="9000"/>
    <x v="116"/>
    <x v="2"/>
    <x v="0"/>
    <s v="USD"/>
    <n v="1426800687"/>
    <n v="1424212287"/>
    <b v="0"/>
    <x v="29"/>
    <x v="1"/>
    <s v="technology/web"/>
    <x v="469"/>
    <x v="120"/>
    <x v="2"/>
    <x v="7"/>
  </r>
  <r>
    <s v="scriptCall - The Personal Presentation Platform"/>
    <x v="583"/>
    <n v="1000"/>
    <x v="115"/>
    <x v="2"/>
    <x v="0"/>
    <s v="USD"/>
    <n v="1426522316"/>
    <n v="1423933916"/>
    <b v="0"/>
    <x v="84"/>
    <x v="1"/>
    <s v="technology/web"/>
    <x v="460"/>
    <x v="144"/>
    <x v="2"/>
    <x v="7"/>
  </r>
  <r>
    <s v="Link Card"/>
    <x v="584"/>
    <n v="9000"/>
    <x v="117"/>
    <x v="2"/>
    <x v="1"/>
    <s v="GBP"/>
    <n v="1448928000"/>
    <n v="1444123377"/>
    <b v="0"/>
    <x v="78"/>
    <x v="1"/>
    <s v="technology/web"/>
    <x v="109"/>
    <x v="121"/>
    <x v="2"/>
    <x v="7"/>
  </r>
  <r>
    <s v="Employ College 2K"/>
    <x v="585"/>
    <n v="10000"/>
    <x v="443"/>
    <x v="2"/>
    <x v="0"/>
    <s v="USD"/>
    <n v="1424032207"/>
    <n v="1421440207"/>
    <b v="0"/>
    <x v="80"/>
    <x v="1"/>
    <s v="technology/web"/>
    <x v="470"/>
    <x v="454"/>
    <x v="2"/>
    <x v="7"/>
  </r>
  <r>
    <s v="Waitresses.com"/>
    <x v="586"/>
    <n v="30000"/>
    <x v="444"/>
    <x v="2"/>
    <x v="5"/>
    <s v="CAD"/>
    <n v="1429207833"/>
    <n v="1426615833"/>
    <b v="0"/>
    <x v="63"/>
    <x v="1"/>
    <s v="technology/web"/>
    <x v="471"/>
    <x v="455"/>
    <x v="2"/>
    <x v="7"/>
  </r>
  <r>
    <s v="TiTraGO! your personal driver"/>
    <x v="587"/>
    <n v="9000"/>
    <x v="356"/>
    <x v="2"/>
    <x v="13"/>
    <s v="EUR"/>
    <n v="1479410886"/>
    <n v="1474223286"/>
    <b v="0"/>
    <x v="84"/>
    <x v="1"/>
    <s v="technology/web"/>
    <x v="472"/>
    <x v="456"/>
    <x v="2"/>
    <x v="7"/>
  </r>
  <r>
    <s v="Get Neighborly"/>
    <x v="588"/>
    <n v="7500"/>
    <x v="116"/>
    <x v="2"/>
    <x v="0"/>
    <s v="USD"/>
    <n v="1436366699"/>
    <n v="1435070699"/>
    <b v="0"/>
    <x v="29"/>
    <x v="1"/>
    <s v="technology/web"/>
    <x v="473"/>
    <x v="120"/>
    <x v="2"/>
    <x v="7"/>
  </r>
  <r>
    <s v="Build a Search Engine and more - Web Engineering Course"/>
    <x v="589"/>
    <n v="5000"/>
    <x v="445"/>
    <x v="2"/>
    <x v="1"/>
    <s v="GBP"/>
    <n v="1454936460"/>
    <n v="1452259131"/>
    <b v="0"/>
    <x v="82"/>
    <x v="1"/>
    <s v="technology/web"/>
    <x v="474"/>
    <x v="457"/>
    <x v="2"/>
    <x v="7"/>
  </r>
  <r>
    <s v="Kid's Connect (Connecting kids with sickness' together)"/>
    <x v="590"/>
    <n v="100000"/>
    <x v="377"/>
    <x v="2"/>
    <x v="0"/>
    <s v="USD"/>
    <n v="1437570130"/>
    <n v="1434978130"/>
    <b v="0"/>
    <x v="84"/>
    <x v="1"/>
    <s v="technology/web"/>
    <x v="475"/>
    <x v="458"/>
    <x v="2"/>
    <x v="7"/>
  </r>
  <r>
    <s v="Go Start A Biz"/>
    <x v="591"/>
    <n v="7500"/>
    <x v="156"/>
    <x v="2"/>
    <x v="0"/>
    <s v="USD"/>
    <n v="1417584860"/>
    <n v="1414992860"/>
    <b v="0"/>
    <x v="29"/>
    <x v="1"/>
    <s v="technology/web"/>
    <x v="422"/>
    <x v="409"/>
    <x v="2"/>
    <x v="7"/>
  </r>
  <r>
    <s v="Step-By-Step Guide On How To Stay Secure &amp; Anonymous Online"/>
    <x v="592"/>
    <n v="500"/>
    <x v="129"/>
    <x v="2"/>
    <x v="1"/>
    <s v="GBP"/>
    <n v="1428333345"/>
    <n v="1425744945"/>
    <b v="0"/>
    <x v="63"/>
    <x v="1"/>
    <s v="technology/web"/>
    <x v="476"/>
    <x v="459"/>
    <x v="2"/>
    <x v="7"/>
  </r>
  <r>
    <s v="Unleashed Fitness"/>
    <x v="593"/>
    <n v="25000"/>
    <x v="375"/>
    <x v="2"/>
    <x v="0"/>
    <s v="USD"/>
    <n v="1460832206"/>
    <n v="1458240206"/>
    <b v="0"/>
    <x v="84"/>
    <x v="1"/>
    <s v="technology/web"/>
    <x v="477"/>
    <x v="31"/>
    <x v="2"/>
    <x v="7"/>
  </r>
  <r>
    <s v="MyBestInterest.org"/>
    <x v="594"/>
    <n v="100000"/>
    <x v="446"/>
    <x v="2"/>
    <x v="0"/>
    <s v="USD"/>
    <n v="1430703638"/>
    <n v="1426815638"/>
    <b v="0"/>
    <x v="22"/>
    <x v="1"/>
    <s v="technology/web"/>
    <x v="478"/>
    <x v="460"/>
    <x v="2"/>
    <x v="7"/>
  </r>
  <r>
    <s v="DigitaliBook free library"/>
    <x v="595"/>
    <n v="20000"/>
    <x v="360"/>
    <x v="2"/>
    <x v="0"/>
    <s v="USD"/>
    <n v="1478122292"/>
    <n v="1475530292"/>
    <b v="0"/>
    <x v="84"/>
    <x v="1"/>
    <s v="technology/web"/>
    <x v="479"/>
    <x v="366"/>
    <x v="2"/>
    <x v="7"/>
  </r>
  <r>
    <s v="Rolodex: One Contact List to Rule Them All"/>
    <x v="596"/>
    <n v="7500"/>
    <x v="170"/>
    <x v="2"/>
    <x v="0"/>
    <s v="USD"/>
    <n v="1469980800"/>
    <n v="1466787335"/>
    <b v="0"/>
    <x v="84"/>
    <x v="1"/>
    <s v="technology/web"/>
    <x v="480"/>
    <x v="119"/>
    <x v="2"/>
    <x v="7"/>
  </r>
  <r>
    <s v="Goals not creeds"/>
    <x v="597"/>
    <n v="2500"/>
    <x v="447"/>
    <x v="2"/>
    <x v="0"/>
    <s v="USD"/>
    <n v="1417737781"/>
    <n v="1415145781"/>
    <b v="0"/>
    <x v="63"/>
    <x v="1"/>
    <s v="technology/web"/>
    <x v="481"/>
    <x v="461"/>
    <x v="2"/>
    <x v="7"/>
  </r>
  <r>
    <s v="Mail 4 Jail"/>
    <x v="598"/>
    <n v="50000"/>
    <x v="395"/>
    <x v="2"/>
    <x v="0"/>
    <s v="USD"/>
    <n v="1425827760"/>
    <n v="1423769402"/>
    <b v="0"/>
    <x v="84"/>
    <x v="1"/>
    <s v="technology/web"/>
    <x v="482"/>
    <x v="462"/>
    <x v="2"/>
    <x v="7"/>
  </r>
  <r>
    <s v="Anaheim California here we come but we need your help."/>
    <x v="599"/>
    <n v="5000"/>
    <x v="173"/>
    <x v="1"/>
    <x v="0"/>
    <s v="USD"/>
    <n v="1431198562"/>
    <n v="1426014562"/>
    <b v="0"/>
    <x v="29"/>
    <x v="1"/>
    <s v="technology/web"/>
    <x v="172"/>
    <x v="101"/>
    <x v="2"/>
    <x v="7"/>
  </r>
  <r>
    <s v="Privster.net - Privacy anywhere, whenever for free."/>
    <x v="600"/>
    <n v="10000"/>
    <x v="133"/>
    <x v="1"/>
    <x v="5"/>
    <s v="CAD"/>
    <n v="1419626139"/>
    <n v="1417034139"/>
    <b v="0"/>
    <x v="79"/>
    <x v="1"/>
    <s v="technology/web"/>
    <x v="483"/>
    <x v="463"/>
    <x v="2"/>
    <x v="7"/>
  </r>
  <r>
    <s v="EZDoctor Reports a &quot;CarFax&quot; type report on Doctors."/>
    <x v="601"/>
    <n v="70000"/>
    <x v="117"/>
    <x v="1"/>
    <x v="0"/>
    <s v="USD"/>
    <n v="1434654215"/>
    <n v="1432062215"/>
    <b v="0"/>
    <x v="78"/>
    <x v="1"/>
    <s v="technology/web"/>
    <x v="109"/>
    <x v="121"/>
    <x v="2"/>
    <x v="7"/>
  </r>
  <r>
    <s v="Randompics.net - Make It Fan Owned And Updated! (Canceled)"/>
    <x v="602"/>
    <n v="15000"/>
    <x v="448"/>
    <x v="1"/>
    <x v="0"/>
    <s v="USD"/>
    <n v="1408029623"/>
    <n v="1405437623"/>
    <b v="0"/>
    <x v="62"/>
    <x v="1"/>
    <s v="technology/web"/>
    <x v="484"/>
    <x v="464"/>
    <x v="2"/>
    <x v="7"/>
  </r>
  <r>
    <s v="Don't Shoot the Messenger Chick (Canceled)"/>
    <x v="603"/>
    <n v="1500"/>
    <x v="117"/>
    <x v="1"/>
    <x v="0"/>
    <s v="USD"/>
    <n v="1409187056"/>
    <n v="1406595056"/>
    <b v="0"/>
    <x v="78"/>
    <x v="1"/>
    <s v="technology/web"/>
    <x v="109"/>
    <x v="121"/>
    <x v="2"/>
    <x v="7"/>
  </r>
  <r>
    <s v="Teach Your Parents iPad (Canceled)"/>
    <x v="604"/>
    <n v="5000"/>
    <x v="449"/>
    <x v="1"/>
    <x v="0"/>
    <s v="USD"/>
    <n v="1440318908"/>
    <n v="1436430908"/>
    <b v="0"/>
    <x v="22"/>
    <x v="1"/>
    <s v="technology/web"/>
    <x v="485"/>
    <x v="465"/>
    <x v="2"/>
    <x v="7"/>
  </r>
  <r>
    <s v="All in One Cloud Business Management - Extendix Panel"/>
    <x v="605"/>
    <n v="5000"/>
    <x v="115"/>
    <x v="1"/>
    <x v="9"/>
    <s v="EUR"/>
    <n v="1432479600"/>
    <n v="1428507409"/>
    <b v="0"/>
    <x v="29"/>
    <x v="1"/>
    <s v="technology/web"/>
    <x v="418"/>
    <x v="119"/>
    <x v="2"/>
    <x v="7"/>
  </r>
  <r>
    <s v="An Online Music Venue Awaits (Canceled)"/>
    <x v="606"/>
    <n v="250"/>
    <x v="117"/>
    <x v="1"/>
    <x v="0"/>
    <s v="USD"/>
    <n v="1448225336"/>
    <n v="1445629736"/>
    <b v="0"/>
    <x v="78"/>
    <x v="1"/>
    <s v="technology/web"/>
    <x v="109"/>
    <x v="121"/>
    <x v="2"/>
    <x v="7"/>
  </r>
  <r>
    <s v="Mise En Abyme Cloud Computers - PC inside a Website"/>
    <x v="607"/>
    <n v="150000"/>
    <x v="450"/>
    <x v="1"/>
    <x v="0"/>
    <s v="USD"/>
    <n v="1434405980"/>
    <n v="1431813980"/>
    <b v="0"/>
    <x v="81"/>
    <x v="1"/>
    <s v="technology/web"/>
    <x v="486"/>
    <x v="466"/>
    <x v="2"/>
    <x v="7"/>
  </r>
  <r>
    <s v="Swap Anything (Canceled)"/>
    <x v="608"/>
    <n v="780"/>
    <x v="139"/>
    <x v="1"/>
    <x v="1"/>
    <s v="GBP"/>
    <n v="1448761744"/>
    <n v="1446166144"/>
    <b v="0"/>
    <x v="29"/>
    <x v="1"/>
    <s v="technology/web"/>
    <x v="487"/>
    <x v="144"/>
    <x v="2"/>
    <x v="7"/>
  </r>
  <r>
    <s v="UniteChrist (Canceled)"/>
    <x v="609"/>
    <n v="13803"/>
    <x v="117"/>
    <x v="1"/>
    <x v="0"/>
    <s v="USD"/>
    <n v="1429732586"/>
    <n v="1427140586"/>
    <b v="0"/>
    <x v="78"/>
    <x v="1"/>
    <s v="technology/web"/>
    <x v="109"/>
    <x v="121"/>
    <x v="2"/>
    <x v="7"/>
  </r>
  <r>
    <s v="Securivente (Canceled)"/>
    <x v="610"/>
    <n v="80000"/>
    <x v="117"/>
    <x v="1"/>
    <x v="6"/>
    <s v="EUR"/>
    <n v="1453210037"/>
    <n v="1448026037"/>
    <b v="0"/>
    <x v="78"/>
    <x v="1"/>
    <s v="technology/web"/>
    <x v="109"/>
    <x v="121"/>
    <x v="2"/>
    <x v="7"/>
  </r>
  <r>
    <s v="Web Streaming 2.0 (Canceled)"/>
    <x v="611"/>
    <n v="10000"/>
    <x v="117"/>
    <x v="1"/>
    <x v="13"/>
    <s v="EUR"/>
    <n v="1472777146"/>
    <n v="1470185146"/>
    <b v="0"/>
    <x v="78"/>
    <x v="1"/>
    <s v="technology/web"/>
    <x v="109"/>
    <x v="121"/>
    <x v="2"/>
    <x v="7"/>
  </r>
  <r>
    <s v="storieChild: technology + art = your child's storybook"/>
    <x v="612"/>
    <n v="60000"/>
    <x v="451"/>
    <x v="1"/>
    <x v="0"/>
    <s v="USD"/>
    <n v="1443675540"/>
    <n v="1441022120"/>
    <b v="0"/>
    <x v="212"/>
    <x v="1"/>
    <s v="technology/web"/>
    <x v="488"/>
    <x v="467"/>
    <x v="2"/>
    <x v="7"/>
  </r>
  <r>
    <s v="Lets Reinvent Our Election Process (Canceled)"/>
    <x v="613"/>
    <n v="10000"/>
    <x v="117"/>
    <x v="1"/>
    <x v="0"/>
    <s v="USD"/>
    <n v="1466731740"/>
    <n v="1464139740"/>
    <b v="0"/>
    <x v="78"/>
    <x v="1"/>
    <s v="technology/web"/>
    <x v="109"/>
    <x v="121"/>
    <x v="2"/>
    <x v="7"/>
  </r>
  <r>
    <s v="PixlDir.com - Simple and fast image hosting. (Canceled)"/>
    <x v="614"/>
    <n v="515"/>
    <x v="117"/>
    <x v="1"/>
    <x v="4"/>
    <s v="NZD"/>
    <n v="1443149759"/>
    <n v="1440557759"/>
    <b v="0"/>
    <x v="78"/>
    <x v="1"/>
    <s v="technology/web"/>
    <x v="109"/>
    <x v="121"/>
    <x v="2"/>
    <x v="7"/>
  </r>
  <r>
    <s v="S'time Soirees (Canceled)"/>
    <x v="615"/>
    <n v="5000"/>
    <x v="117"/>
    <x v="1"/>
    <x v="6"/>
    <s v="EUR"/>
    <n v="1488013307"/>
    <n v="1485421307"/>
    <b v="0"/>
    <x v="78"/>
    <x v="1"/>
    <s v="technology/web"/>
    <x v="109"/>
    <x v="121"/>
    <x v="2"/>
    <x v="7"/>
  </r>
  <r>
    <s v="Get Affordable Website with Premium Hosting and Domain"/>
    <x v="616"/>
    <n v="2000"/>
    <x v="177"/>
    <x v="1"/>
    <x v="1"/>
    <s v="GBP"/>
    <n v="1431072843"/>
    <n v="1427184843"/>
    <b v="0"/>
    <x v="83"/>
    <x v="1"/>
    <s v="technology/web"/>
    <x v="419"/>
    <x v="135"/>
    <x v="2"/>
    <x v="7"/>
  </r>
  <r>
    <s v="Y2Y Tutors (Canceled)"/>
    <x v="617"/>
    <n v="400"/>
    <x v="117"/>
    <x v="1"/>
    <x v="0"/>
    <s v="USD"/>
    <n v="1449689203"/>
    <n v="1447097203"/>
    <b v="0"/>
    <x v="78"/>
    <x v="1"/>
    <s v="technology/web"/>
    <x v="109"/>
    <x v="121"/>
    <x v="2"/>
    <x v="7"/>
  </r>
  <r>
    <s v="Big Data (Canceled)"/>
    <x v="618"/>
    <n v="2500000"/>
    <x v="116"/>
    <x v="1"/>
    <x v="0"/>
    <s v="USD"/>
    <n v="1416933390"/>
    <n v="1411745790"/>
    <b v="0"/>
    <x v="29"/>
    <x v="1"/>
    <s v="technology/web"/>
    <x v="489"/>
    <x v="120"/>
    <x v="2"/>
    <x v="7"/>
  </r>
  <r>
    <s v="iShopGreen.ca - the green product marketplace (Canceled)"/>
    <x v="619"/>
    <n v="30000"/>
    <x v="452"/>
    <x v="1"/>
    <x v="5"/>
    <s v="CAD"/>
    <n v="1408986738"/>
    <n v="1405098738"/>
    <b v="0"/>
    <x v="29"/>
    <x v="1"/>
    <s v="technology/web"/>
    <x v="460"/>
    <x v="468"/>
    <x v="2"/>
    <x v="7"/>
  </r>
  <r>
    <s v="We CAN End Police Violence Against Our Dog's (Canceled)"/>
    <x v="620"/>
    <n v="25000"/>
    <x v="453"/>
    <x v="1"/>
    <x v="0"/>
    <s v="USD"/>
    <n v="1467934937"/>
    <n v="1465342937"/>
    <b v="0"/>
    <x v="83"/>
    <x v="1"/>
    <s v="technology/web"/>
    <x v="490"/>
    <x v="469"/>
    <x v="2"/>
    <x v="7"/>
  </r>
  <r>
    <s v="The Animal Shelter Network website (Canceled)"/>
    <x v="621"/>
    <n v="6000"/>
    <x v="454"/>
    <x v="1"/>
    <x v="0"/>
    <s v="USD"/>
    <n v="1467398138"/>
    <n v="1465670138"/>
    <b v="0"/>
    <x v="82"/>
    <x v="1"/>
    <s v="technology/web"/>
    <x v="491"/>
    <x v="470"/>
    <x v="2"/>
    <x v="7"/>
  </r>
  <r>
    <s v="WheelWolf - Swap and borrow cars with fellow car lovers."/>
    <x v="622"/>
    <n v="75000"/>
    <x v="117"/>
    <x v="1"/>
    <x v="2"/>
    <s v="AUD"/>
    <n v="1432771997"/>
    <n v="1430179997"/>
    <b v="0"/>
    <x v="78"/>
    <x v="1"/>
    <s v="technology/web"/>
    <x v="109"/>
    <x v="121"/>
    <x v="2"/>
    <x v="7"/>
  </r>
  <r>
    <s v="NeedSomeLoven.com (Canceled)"/>
    <x v="623"/>
    <n v="5000"/>
    <x v="117"/>
    <x v="1"/>
    <x v="0"/>
    <s v="USD"/>
    <n v="1431647041"/>
    <n v="1429055041"/>
    <b v="0"/>
    <x v="78"/>
    <x v="1"/>
    <s v="technology/web"/>
    <x v="109"/>
    <x v="121"/>
    <x v="2"/>
    <x v="7"/>
  </r>
  <r>
    <s v="SkyRooms.io Virtual Offices (Canceled)"/>
    <x v="624"/>
    <n v="25000"/>
    <x v="117"/>
    <x v="1"/>
    <x v="5"/>
    <s v="CAD"/>
    <n v="1490560177"/>
    <n v="1487971777"/>
    <b v="0"/>
    <x v="78"/>
    <x v="1"/>
    <s v="technology/web"/>
    <x v="109"/>
    <x v="121"/>
    <x v="2"/>
    <x v="7"/>
  </r>
  <r>
    <s v="The Story of Life - Writing tomorrow's history today"/>
    <x v="625"/>
    <n v="25000"/>
    <x v="455"/>
    <x v="1"/>
    <x v="0"/>
    <s v="USD"/>
    <n v="1439644920"/>
    <n v="1436793939"/>
    <b v="0"/>
    <x v="70"/>
    <x v="1"/>
    <s v="technology/web"/>
    <x v="492"/>
    <x v="471"/>
    <x v="2"/>
    <x v="7"/>
  </r>
  <r>
    <s v="Privileged Zone - Premium Social Network (Canceled)"/>
    <x v="626"/>
    <n v="450000"/>
    <x v="456"/>
    <x v="1"/>
    <x v="11"/>
    <s v="SEK"/>
    <n v="1457996400"/>
    <n v="1452842511"/>
    <b v="0"/>
    <x v="29"/>
    <x v="1"/>
    <s v="technology/web"/>
    <x v="459"/>
    <x v="472"/>
    <x v="2"/>
    <x v="7"/>
  </r>
  <r>
    <s v="Website for Firearms Education &amp; Sale of Accessories"/>
    <x v="627"/>
    <n v="5000"/>
    <x v="117"/>
    <x v="1"/>
    <x v="0"/>
    <s v="USD"/>
    <n v="1405269457"/>
    <n v="1402677457"/>
    <b v="0"/>
    <x v="78"/>
    <x v="1"/>
    <s v="technology/web"/>
    <x v="109"/>
    <x v="121"/>
    <x v="2"/>
    <x v="7"/>
  </r>
  <r>
    <s v="Smidlink Fun Ids.....search an Id, then message for free!"/>
    <x v="628"/>
    <n v="200000"/>
    <x v="457"/>
    <x v="1"/>
    <x v="2"/>
    <s v="AUD"/>
    <n v="1463239108"/>
    <n v="1460647108"/>
    <b v="0"/>
    <x v="83"/>
    <x v="1"/>
    <s v="technology/web"/>
    <x v="493"/>
    <x v="473"/>
    <x v="2"/>
    <x v="7"/>
  </r>
  <r>
    <s v="Ecosteader (Canceled)"/>
    <x v="629"/>
    <n v="11999"/>
    <x v="115"/>
    <x v="1"/>
    <x v="0"/>
    <s v="USD"/>
    <n v="1441516200"/>
    <n v="1438959121"/>
    <b v="0"/>
    <x v="29"/>
    <x v="1"/>
    <s v="technology/web"/>
    <x v="494"/>
    <x v="119"/>
    <x v="2"/>
    <x v="7"/>
  </r>
  <r>
    <s v="Brevity: A Powerful Online Publishing Software! (Canceled)"/>
    <x v="630"/>
    <n v="50000"/>
    <x v="458"/>
    <x v="1"/>
    <x v="5"/>
    <s v="CAD"/>
    <n v="1464460329"/>
    <n v="1461954729"/>
    <b v="0"/>
    <x v="82"/>
    <x v="1"/>
    <s v="technology/web"/>
    <x v="495"/>
    <x v="474"/>
    <x v="2"/>
    <x v="7"/>
  </r>
  <r>
    <s v="UniWherse.com - Bring students future (Canceled)"/>
    <x v="631"/>
    <n v="20000"/>
    <x v="117"/>
    <x v="1"/>
    <x v="9"/>
    <s v="EUR"/>
    <n v="1448470165"/>
    <n v="1445874565"/>
    <b v="0"/>
    <x v="78"/>
    <x v="1"/>
    <s v="technology/web"/>
    <x v="109"/>
    <x v="121"/>
    <x v="2"/>
    <x v="7"/>
  </r>
  <r>
    <s v="Uivo-fast,secure emergency contact system for your property"/>
    <x v="632"/>
    <n v="10000"/>
    <x v="459"/>
    <x v="1"/>
    <x v="0"/>
    <s v="USD"/>
    <n v="1466204400"/>
    <n v="1463469062"/>
    <b v="0"/>
    <x v="20"/>
    <x v="1"/>
    <s v="technology/web"/>
    <x v="496"/>
    <x v="475"/>
    <x v="2"/>
    <x v="7"/>
  </r>
  <r>
    <s v="pitchtograndma (Canceled)"/>
    <x v="633"/>
    <n v="5000"/>
    <x v="116"/>
    <x v="1"/>
    <x v="0"/>
    <s v="USD"/>
    <n v="1424989029"/>
    <n v="1422397029"/>
    <b v="0"/>
    <x v="29"/>
    <x v="1"/>
    <s v="technology/web"/>
    <x v="459"/>
    <x v="120"/>
    <x v="2"/>
    <x v="7"/>
  </r>
  <r>
    <s v="Pleero, A Technology Team Building Website (Canceled)"/>
    <x v="634"/>
    <n v="25000"/>
    <x v="369"/>
    <x v="1"/>
    <x v="0"/>
    <s v="USD"/>
    <n v="1428804762"/>
    <n v="1426212762"/>
    <b v="0"/>
    <x v="29"/>
    <x v="1"/>
    <s v="technology/web"/>
    <x v="168"/>
    <x v="453"/>
    <x v="2"/>
    <x v="7"/>
  </r>
  <r>
    <s v="Keto Advice (Canceled)"/>
    <x v="635"/>
    <n v="2000"/>
    <x v="460"/>
    <x v="1"/>
    <x v="1"/>
    <s v="GBP"/>
    <n v="1433587620"/>
    <n v="1430996150"/>
    <b v="0"/>
    <x v="29"/>
    <x v="1"/>
    <s v="technology/web"/>
    <x v="418"/>
    <x v="143"/>
    <x v="2"/>
    <x v="7"/>
  </r>
  <r>
    <s v="Unique online start up, Art and Technology together (Canceled)"/>
    <x v="636"/>
    <n v="100000"/>
    <x v="117"/>
    <x v="1"/>
    <x v="1"/>
    <s v="GBP"/>
    <n v="1488063840"/>
    <n v="1485558318"/>
    <b v="0"/>
    <x v="78"/>
    <x v="1"/>
    <s v="technology/web"/>
    <x v="109"/>
    <x v="121"/>
    <x v="2"/>
    <x v="7"/>
  </r>
  <r>
    <s v="W (Canceled)"/>
    <x v="637"/>
    <n v="200000"/>
    <x v="461"/>
    <x v="1"/>
    <x v="12"/>
    <s v="EUR"/>
    <n v="1490447662"/>
    <n v="1485267262"/>
    <b v="0"/>
    <x v="79"/>
    <x v="1"/>
    <s v="technology/web"/>
    <x v="497"/>
    <x v="366"/>
    <x v="2"/>
    <x v="7"/>
  </r>
  <r>
    <s v="Kids Educational Social Media Site (Canceled)"/>
    <x v="638"/>
    <n v="1000000"/>
    <x v="116"/>
    <x v="1"/>
    <x v="0"/>
    <s v="USD"/>
    <n v="1413208795"/>
    <n v="1408024795"/>
    <b v="0"/>
    <x v="29"/>
    <x v="1"/>
    <s v="technology/web"/>
    <x v="498"/>
    <x v="120"/>
    <x v="2"/>
    <x v="7"/>
  </r>
  <r>
    <s v="Carbon mini bikes / race / MTB / FAT ~ Carbon tow placement"/>
    <x v="639"/>
    <n v="70"/>
    <x v="462"/>
    <x v="0"/>
    <x v="6"/>
    <s v="EUR"/>
    <n v="1480028400"/>
    <n v="1478685915"/>
    <b v="0"/>
    <x v="84"/>
    <x v="0"/>
    <s v="technology/wearables"/>
    <x v="499"/>
    <x v="476"/>
    <x v="2"/>
    <x v="8"/>
  </r>
  <r>
    <s v="Help fund research of dual action compression breast pump"/>
    <x v="640"/>
    <n v="40000"/>
    <x v="463"/>
    <x v="0"/>
    <x v="0"/>
    <s v="USD"/>
    <n v="1439473248"/>
    <n v="1436881248"/>
    <b v="0"/>
    <x v="213"/>
    <x v="0"/>
    <s v="technology/wearables"/>
    <x v="500"/>
    <x v="477"/>
    <x v="2"/>
    <x v="8"/>
  </r>
  <r>
    <s v="Gauss - Redefining Eye Protection for the Digital Age"/>
    <x v="641"/>
    <n v="20000"/>
    <x v="464"/>
    <x v="0"/>
    <x v="12"/>
    <s v="EUR"/>
    <n v="1439998674"/>
    <n v="1436888274"/>
    <b v="0"/>
    <x v="214"/>
    <x v="0"/>
    <s v="technology/wearables"/>
    <x v="501"/>
    <x v="478"/>
    <x v="2"/>
    <x v="8"/>
  </r>
  <r>
    <s v="Phone Silks - The best way to carry your smart phone!"/>
    <x v="642"/>
    <n v="25000"/>
    <x v="465"/>
    <x v="0"/>
    <x v="0"/>
    <s v="USD"/>
    <n v="1433085875"/>
    <n v="1428333875"/>
    <b v="0"/>
    <x v="215"/>
    <x v="0"/>
    <s v="technology/wearables"/>
    <x v="502"/>
    <x v="479"/>
    <x v="2"/>
    <x v="8"/>
  </r>
  <r>
    <s v="Sofft: Blocks Stains &amp; Softens Clothes!"/>
    <x v="643"/>
    <n v="25000"/>
    <x v="466"/>
    <x v="0"/>
    <x v="0"/>
    <s v="USD"/>
    <n v="1414544400"/>
    <n v="1410883139"/>
    <b v="0"/>
    <x v="216"/>
    <x v="0"/>
    <s v="technology/wearables"/>
    <x v="503"/>
    <x v="480"/>
    <x v="2"/>
    <x v="8"/>
  </r>
  <r>
    <s v="Carbon Fiber Collar Stays"/>
    <x v="644"/>
    <n v="2000"/>
    <x v="467"/>
    <x v="0"/>
    <x v="0"/>
    <s v="USD"/>
    <n v="1470962274"/>
    <n v="1468370274"/>
    <b v="0"/>
    <x v="186"/>
    <x v="0"/>
    <s v="technology/wearables"/>
    <x v="504"/>
    <x v="481"/>
    <x v="2"/>
    <x v="8"/>
  </r>
  <r>
    <s v="Body Armor - The Super Female Police Officer of the Future!!"/>
    <x v="645"/>
    <n v="800"/>
    <x v="468"/>
    <x v="0"/>
    <x v="0"/>
    <s v="USD"/>
    <n v="1407788867"/>
    <n v="1405196867"/>
    <b v="0"/>
    <x v="74"/>
    <x v="0"/>
    <s v="technology/wearables"/>
    <x v="505"/>
    <x v="482"/>
    <x v="2"/>
    <x v="8"/>
  </r>
  <r>
    <s v="Silver anti-radiation underwear. Keep body cool in summer"/>
    <x v="646"/>
    <n v="2000"/>
    <x v="469"/>
    <x v="0"/>
    <x v="5"/>
    <s v="CAD"/>
    <n v="1458235549"/>
    <n v="1455647149"/>
    <b v="0"/>
    <x v="57"/>
    <x v="0"/>
    <s v="technology/wearables"/>
    <x v="506"/>
    <x v="483"/>
    <x v="2"/>
    <x v="8"/>
  </r>
  <r>
    <s v="Audio Jacket"/>
    <x v="647"/>
    <n v="35000"/>
    <x v="470"/>
    <x v="0"/>
    <x v="0"/>
    <s v="USD"/>
    <n v="1413304708"/>
    <n v="1410280708"/>
    <b v="0"/>
    <x v="74"/>
    <x v="0"/>
    <s v="technology/wearables"/>
    <x v="507"/>
    <x v="484"/>
    <x v="2"/>
    <x v="8"/>
  </r>
  <r>
    <s v="VIVO Solar Bag"/>
    <x v="648"/>
    <n v="2500"/>
    <x v="471"/>
    <x v="0"/>
    <x v="0"/>
    <s v="USD"/>
    <n v="1410904413"/>
    <n v="1409090013"/>
    <b v="0"/>
    <x v="141"/>
    <x v="0"/>
    <s v="technology/wearables"/>
    <x v="508"/>
    <x v="485"/>
    <x v="2"/>
    <x v="8"/>
  </r>
  <r>
    <s v="Jake Lazarow's Eagle Project"/>
    <x v="649"/>
    <n v="1500"/>
    <x v="472"/>
    <x v="0"/>
    <x v="0"/>
    <s v="USD"/>
    <n v="1418953984"/>
    <n v="1413766384"/>
    <b v="0"/>
    <x v="53"/>
    <x v="0"/>
    <s v="technology/wearables"/>
    <x v="509"/>
    <x v="486"/>
    <x v="2"/>
    <x v="8"/>
  </r>
  <r>
    <s v="Pacha's Pajamas: Award-Winning Healthy Kids Entertainment!"/>
    <x v="650"/>
    <n v="25000"/>
    <x v="473"/>
    <x v="0"/>
    <x v="0"/>
    <s v="USD"/>
    <n v="1418430311"/>
    <n v="1415838311"/>
    <b v="0"/>
    <x v="217"/>
    <x v="0"/>
    <s v="technology/wearables"/>
    <x v="510"/>
    <x v="487"/>
    <x v="2"/>
    <x v="8"/>
  </r>
  <r>
    <s v="The Zossom Phone Case"/>
    <x v="651"/>
    <n v="3000"/>
    <x v="474"/>
    <x v="0"/>
    <x v="0"/>
    <s v="USD"/>
    <n v="1480613650"/>
    <n v="1478018050"/>
    <b v="0"/>
    <x v="33"/>
    <x v="0"/>
    <s v="technology/wearables"/>
    <x v="511"/>
    <x v="488"/>
    <x v="2"/>
    <x v="8"/>
  </r>
  <r>
    <s v="Wearsafe: Wearable technology on a mission to save lives"/>
    <x v="652"/>
    <n v="75000"/>
    <x v="475"/>
    <x v="0"/>
    <x v="0"/>
    <s v="USD"/>
    <n v="1440082240"/>
    <n v="1436885440"/>
    <b v="0"/>
    <x v="218"/>
    <x v="0"/>
    <s v="technology/wearables"/>
    <x v="512"/>
    <x v="489"/>
    <x v="2"/>
    <x v="8"/>
  </r>
  <r>
    <s v="TRASENSE MOVEMENT: The Smartest Daily Tracker for Under $30"/>
    <x v="653"/>
    <n v="12000"/>
    <x v="476"/>
    <x v="0"/>
    <x v="0"/>
    <s v="USD"/>
    <n v="1436396313"/>
    <n v="1433804313"/>
    <b v="0"/>
    <x v="219"/>
    <x v="0"/>
    <s v="technology/wearables"/>
    <x v="513"/>
    <x v="490"/>
    <x v="2"/>
    <x v="8"/>
  </r>
  <r>
    <s v="Spark: The Watch That Keeps You Awake"/>
    <x v="654"/>
    <n v="8000"/>
    <x v="477"/>
    <x v="0"/>
    <x v="0"/>
    <s v="USD"/>
    <n v="1426197512"/>
    <n v="1423609112"/>
    <b v="0"/>
    <x v="220"/>
    <x v="0"/>
    <s v="technology/wearables"/>
    <x v="514"/>
    <x v="491"/>
    <x v="2"/>
    <x v="8"/>
  </r>
  <r>
    <s v="Motion Control Camera Camcorder HD Bluetooth Smart Glasses"/>
    <x v="655"/>
    <n v="5000"/>
    <x v="478"/>
    <x v="0"/>
    <x v="0"/>
    <s v="USD"/>
    <n v="1460917119"/>
    <n v="1455736719"/>
    <b v="0"/>
    <x v="45"/>
    <x v="0"/>
    <s v="technology/wearables"/>
    <x v="515"/>
    <x v="492"/>
    <x v="2"/>
    <x v="8"/>
  </r>
  <r>
    <s v="Shine: first App control Laser Light Bluetooth Headphones"/>
    <x v="656"/>
    <n v="15000"/>
    <x v="479"/>
    <x v="0"/>
    <x v="0"/>
    <s v="USD"/>
    <n v="1450901872"/>
    <n v="1448309872"/>
    <b v="0"/>
    <x v="221"/>
    <x v="0"/>
    <s v="technology/wearables"/>
    <x v="516"/>
    <x v="493"/>
    <x v="2"/>
    <x v="8"/>
  </r>
  <r>
    <s v="Neorings secures, mounts, stands, your smartphone and tablet"/>
    <x v="657"/>
    <n v="28888"/>
    <x v="480"/>
    <x v="0"/>
    <x v="0"/>
    <s v="USD"/>
    <n v="1437933600"/>
    <n v="1435117889"/>
    <b v="0"/>
    <x v="222"/>
    <x v="0"/>
    <s v="technology/wearables"/>
    <x v="517"/>
    <x v="494"/>
    <x v="2"/>
    <x v="8"/>
  </r>
  <r>
    <s v="Lulu Watch Designs - Apple Watch"/>
    <x v="658"/>
    <n v="3000"/>
    <x v="481"/>
    <x v="0"/>
    <x v="0"/>
    <s v="USD"/>
    <n v="1440339295"/>
    <n v="1437747295"/>
    <b v="0"/>
    <x v="64"/>
    <x v="0"/>
    <s v="technology/wearables"/>
    <x v="518"/>
    <x v="495"/>
    <x v="2"/>
    <x v="8"/>
  </r>
  <r>
    <s v="ProfileMyRun:  Run the Right Way, Run the Natural Way"/>
    <x v="659"/>
    <n v="50000"/>
    <x v="482"/>
    <x v="2"/>
    <x v="0"/>
    <s v="USD"/>
    <n v="1415558879"/>
    <n v="1412963279"/>
    <b v="0"/>
    <x v="59"/>
    <x v="1"/>
    <s v="technology/wearables"/>
    <x v="519"/>
    <x v="496"/>
    <x v="2"/>
    <x v="8"/>
  </r>
  <r>
    <s v="AirString"/>
    <x v="660"/>
    <n v="10000"/>
    <x v="483"/>
    <x v="2"/>
    <x v="0"/>
    <s v="USD"/>
    <n v="1477236559"/>
    <n v="1474644559"/>
    <b v="0"/>
    <x v="82"/>
    <x v="1"/>
    <s v="technology/wearables"/>
    <x v="520"/>
    <x v="497"/>
    <x v="2"/>
    <x v="8"/>
  </r>
  <r>
    <s v="LW - the cool luminescent band with a watch"/>
    <x v="661"/>
    <n v="39000"/>
    <x v="484"/>
    <x v="2"/>
    <x v="0"/>
    <s v="USD"/>
    <n v="1421404247"/>
    <n v="1418812247"/>
    <b v="0"/>
    <x v="80"/>
    <x v="1"/>
    <s v="technology/wearables"/>
    <x v="177"/>
    <x v="498"/>
    <x v="2"/>
    <x v="8"/>
  </r>
  <r>
    <s v="MouseFighter invisible AIR mouse"/>
    <x v="662"/>
    <n v="200000"/>
    <x v="485"/>
    <x v="2"/>
    <x v="8"/>
    <s v="DKK"/>
    <n v="1437250456"/>
    <n v="1434658456"/>
    <b v="0"/>
    <x v="63"/>
    <x v="1"/>
    <s v="technology/wearables"/>
    <x v="521"/>
    <x v="101"/>
    <x v="2"/>
    <x v="8"/>
  </r>
  <r>
    <s v="Oregon Babyâ„¢ Diapers"/>
    <x v="663"/>
    <n v="12000"/>
    <x v="486"/>
    <x v="2"/>
    <x v="0"/>
    <s v="USD"/>
    <n v="1428940775"/>
    <n v="1426348775"/>
    <b v="0"/>
    <x v="60"/>
    <x v="1"/>
    <s v="technology/wearables"/>
    <x v="522"/>
    <x v="499"/>
    <x v="2"/>
    <x v="8"/>
  </r>
  <r>
    <s v="CulBox , Open Source Wearable Smart Watch for Arduino"/>
    <x v="664"/>
    <n v="10000"/>
    <x v="487"/>
    <x v="2"/>
    <x v="0"/>
    <s v="USD"/>
    <n v="1484327061"/>
    <n v="1479143061"/>
    <b v="0"/>
    <x v="8"/>
    <x v="1"/>
    <s v="technology/wearables"/>
    <x v="523"/>
    <x v="500"/>
    <x v="2"/>
    <x v="8"/>
  </r>
  <r>
    <s v="Ducky Diapers"/>
    <x v="665"/>
    <n v="200000"/>
    <x v="138"/>
    <x v="2"/>
    <x v="0"/>
    <s v="USD"/>
    <n v="1408305498"/>
    <n v="1405713498"/>
    <b v="0"/>
    <x v="80"/>
    <x v="1"/>
    <s v="technology/wearables"/>
    <x v="524"/>
    <x v="453"/>
    <x v="2"/>
    <x v="8"/>
  </r>
  <r>
    <s v="Ubivade - Vibrating navigation belt"/>
    <x v="666"/>
    <n v="50000"/>
    <x v="488"/>
    <x v="2"/>
    <x v="13"/>
    <s v="EUR"/>
    <n v="1477731463"/>
    <n v="1474275463"/>
    <b v="0"/>
    <x v="33"/>
    <x v="1"/>
    <s v="technology/wearables"/>
    <x v="525"/>
    <x v="501"/>
    <x v="2"/>
    <x v="8"/>
  </r>
  <r>
    <s v="Iplace itâ„¢ : The Phone Holding RFID Blocking Card Holder"/>
    <x v="667"/>
    <n v="15000"/>
    <x v="344"/>
    <x v="2"/>
    <x v="0"/>
    <s v="USD"/>
    <n v="1431374222"/>
    <n v="1427486222"/>
    <b v="0"/>
    <x v="20"/>
    <x v="1"/>
    <s v="technology/wearables"/>
    <x v="526"/>
    <x v="502"/>
    <x v="2"/>
    <x v="8"/>
  </r>
  <r>
    <s v="Christian DiLusso Watches"/>
    <x v="668"/>
    <n v="200000"/>
    <x v="489"/>
    <x v="2"/>
    <x v="11"/>
    <s v="SEK"/>
    <n v="1467817258"/>
    <n v="1465225258"/>
    <b v="0"/>
    <x v="33"/>
    <x v="1"/>
    <s v="technology/wearables"/>
    <x v="527"/>
    <x v="503"/>
    <x v="2"/>
    <x v="8"/>
  </r>
  <r>
    <s v="FINCLIP, the easiest way to don/doff your scuba diving fins"/>
    <x v="669"/>
    <n v="90000"/>
    <x v="490"/>
    <x v="2"/>
    <x v="13"/>
    <s v="EUR"/>
    <n v="1466323800"/>
    <n v="1463418120"/>
    <b v="0"/>
    <x v="223"/>
    <x v="1"/>
    <s v="technology/wearables"/>
    <x v="528"/>
    <x v="504"/>
    <x v="2"/>
    <x v="8"/>
  </r>
  <r>
    <s v="SmoothEye - Accurately Test Your Alertness and Focus Level"/>
    <x v="670"/>
    <n v="30000"/>
    <x v="491"/>
    <x v="2"/>
    <x v="0"/>
    <s v="USD"/>
    <n v="1421208000"/>
    <n v="1418315852"/>
    <b v="0"/>
    <x v="41"/>
    <x v="1"/>
    <s v="technology/wearables"/>
    <x v="529"/>
    <x v="505"/>
    <x v="2"/>
    <x v="8"/>
  </r>
  <r>
    <s v="youWare  |  A digital ID for the real world"/>
    <x v="671"/>
    <n v="50000"/>
    <x v="492"/>
    <x v="2"/>
    <x v="0"/>
    <s v="USD"/>
    <n v="1420088340"/>
    <n v="1417410964"/>
    <b v="0"/>
    <x v="224"/>
    <x v="1"/>
    <s v="technology/wearables"/>
    <x v="530"/>
    <x v="506"/>
    <x v="2"/>
    <x v="8"/>
  </r>
  <r>
    <s v="HORIZON: LIFE ENHANCED GLASSWARE"/>
    <x v="672"/>
    <n v="100000"/>
    <x v="82"/>
    <x v="2"/>
    <x v="0"/>
    <s v="USD"/>
    <n v="1409602217"/>
    <n v="1405714217"/>
    <b v="0"/>
    <x v="83"/>
    <x v="1"/>
    <s v="technology/wearables"/>
    <x v="531"/>
    <x v="414"/>
    <x v="2"/>
    <x v="8"/>
  </r>
  <r>
    <s v="Something To Wear For Hearing Sounds By Feeling Vibrations"/>
    <x v="673"/>
    <n v="50000"/>
    <x v="493"/>
    <x v="2"/>
    <x v="0"/>
    <s v="USD"/>
    <n v="1407811627"/>
    <n v="1402627627"/>
    <b v="0"/>
    <x v="84"/>
    <x v="1"/>
    <s v="technology/wearables"/>
    <x v="479"/>
    <x v="507"/>
    <x v="2"/>
    <x v="8"/>
  </r>
  <r>
    <s v="How to Make Innovative Apple Watch Apps with WatchKit"/>
    <x v="674"/>
    <n v="6000"/>
    <x v="494"/>
    <x v="2"/>
    <x v="0"/>
    <s v="USD"/>
    <n v="1420095540"/>
    <n v="1417558804"/>
    <b v="0"/>
    <x v="55"/>
    <x v="1"/>
    <s v="technology/wearables"/>
    <x v="532"/>
    <x v="508"/>
    <x v="2"/>
    <x v="8"/>
  </r>
  <r>
    <s v="NapTime: the first baby monitor that takes care of parents"/>
    <x v="675"/>
    <n v="100000"/>
    <x v="495"/>
    <x v="2"/>
    <x v="5"/>
    <s v="CAD"/>
    <n v="1423333581"/>
    <n v="1420741581"/>
    <b v="0"/>
    <x v="54"/>
    <x v="1"/>
    <s v="technology/wearables"/>
    <x v="533"/>
    <x v="509"/>
    <x v="2"/>
    <x v="8"/>
  </r>
  <r>
    <s v="World's first Heated Jacket managed by Smartphone"/>
    <x v="676"/>
    <n v="50000"/>
    <x v="496"/>
    <x v="2"/>
    <x v="13"/>
    <s v="EUR"/>
    <n v="1467106895"/>
    <n v="1463218895"/>
    <b v="0"/>
    <x v="93"/>
    <x v="1"/>
    <s v="technology/wearables"/>
    <x v="534"/>
    <x v="510"/>
    <x v="2"/>
    <x v="8"/>
  </r>
  <r>
    <s v="World's Smallest Mp3 Player Earpiece Bible - Ohura Project"/>
    <x v="677"/>
    <n v="29000"/>
    <x v="497"/>
    <x v="2"/>
    <x v="0"/>
    <s v="USD"/>
    <n v="1463821338"/>
    <n v="1461229338"/>
    <b v="0"/>
    <x v="57"/>
    <x v="1"/>
    <s v="technology/wearables"/>
    <x v="535"/>
    <x v="511"/>
    <x v="2"/>
    <x v="8"/>
  </r>
  <r>
    <s v="Monolith Posture Coach"/>
    <x v="678"/>
    <n v="57000"/>
    <x v="498"/>
    <x v="2"/>
    <x v="0"/>
    <s v="USD"/>
    <n v="1472920909"/>
    <n v="1467736909"/>
    <b v="0"/>
    <x v="225"/>
    <x v="1"/>
    <s v="technology/wearables"/>
    <x v="536"/>
    <x v="512"/>
    <x v="2"/>
    <x v="8"/>
  </r>
  <r>
    <s v="PosturePulse: The posture sensor worn on your waist or chair"/>
    <x v="679"/>
    <n v="75000"/>
    <x v="499"/>
    <x v="2"/>
    <x v="0"/>
    <s v="USD"/>
    <n v="1410955331"/>
    <n v="1407931331"/>
    <b v="0"/>
    <x v="135"/>
    <x v="1"/>
    <s v="technology/wearables"/>
    <x v="537"/>
    <x v="513"/>
    <x v="2"/>
    <x v="8"/>
  </r>
  <r>
    <s v="D-Pro Athletic Headband with Carbon Fiber"/>
    <x v="680"/>
    <n v="2500"/>
    <x v="116"/>
    <x v="2"/>
    <x v="0"/>
    <s v="USD"/>
    <n v="1477509604"/>
    <n v="1474917604"/>
    <b v="0"/>
    <x v="29"/>
    <x v="1"/>
    <s v="technology/wearables"/>
    <x v="167"/>
    <x v="120"/>
    <x v="2"/>
    <x v="8"/>
  </r>
  <r>
    <s v="Deception Belt"/>
    <x v="681"/>
    <n v="50000"/>
    <x v="500"/>
    <x v="2"/>
    <x v="0"/>
    <s v="USD"/>
    <n v="1489512122"/>
    <n v="1486923722"/>
    <b v="0"/>
    <x v="80"/>
    <x v="1"/>
    <s v="technology/wearables"/>
    <x v="538"/>
    <x v="514"/>
    <x v="2"/>
    <x v="8"/>
  </r>
  <r>
    <s v="Mist Buddy Hydration/Misting Backpack"/>
    <x v="682"/>
    <n v="35000"/>
    <x v="501"/>
    <x v="2"/>
    <x v="0"/>
    <s v="USD"/>
    <n v="1477949764"/>
    <n v="1474493764"/>
    <b v="0"/>
    <x v="83"/>
    <x v="1"/>
    <s v="technology/wearables"/>
    <x v="539"/>
    <x v="515"/>
    <x v="2"/>
    <x v="8"/>
  </r>
  <r>
    <s v="Arcus Motion Analyzer | The Versatile Smart Ring"/>
    <x v="683"/>
    <n v="320000"/>
    <x v="502"/>
    <x v="2"/>
    <x v="0"/>
    <s v="USD"/>
    <n v="1406257200"/>
    <n v="1403176891"/>
    <b v="0"/>
    <x v="125"/>
    <x v="1"/>
    <s v="technology/wearables"/>
    <x v="540"/>
    <x v="516"/>
    <x v="2"/>
    <x v="8"/>
  </r>
  <r>
    <s v="Nomadica All purpose backpack with battery"/>
    <x v="684"/>
    <n v="2000"/>
    <x v="503"/>
    <x v="2"/>
    <x v="0"/>
    <s v="USD"/>
    <n v="1421095672"/>
    <n v="1417207672"/>
    <b v="0"/>
    <x v="73"/>
    <x v="1"/>
    <s v="technology/wearables"/>
    <x v="541"/>
    <x v="517"/>
    <x v="2"/>
    <x v="8"/>
  </r>
  <r>
    <s v="Vivi di Cuore - Heart Rate Watch"/>
    <x v="685"/>
    <n v="500000"/>
    <x v="117"/>
    <x v="2"/>
    <x v="13"/>
    <s v="EUR"/>
    <n v="1438618170"/>
    <n v="1436026170"/>
    <b v="0"/>
    <x v="78"/>
    <x v="1"/>
    <s v="technology/wearables"/>
    <x v="109"/>
    <x v="121"/>
    <x v="2"/>
    <x v="8"/>
  </r>
  <r>
    <s v="Power Go: Cargador Solar para Dispositivos MÃ³viles"/>
    <x v="686"/>
    <n v="100000"/>
    <x v="504"/>
    <x v="2"/>
    <x v="14"/>
    <s v="MXN"/>
    <n v="1486317653"/>
    <n v="1481133653"/>
    <b v="0"/>
    <x v="79"/>
    <x v="1"/>
    <s v="technology/wearables"/>
    <x v="542"/>
    <x v="518"/>
    <x v="2"/>
    <x v="8"/>
  </r>
  <r>
    <s v="The Most Advanced Dress Shirt- EVER!!"/>
    <x v="687"/>
    <n v="20000"/>
    <x v="505"/>
    <x v="2"/>
    <x v="0"/>
    <s v="USD"/>
    <n v="1444876253"/>
    <n v="1442284253"/>
    <b v="0"/>
    <x v="17"/>
    <x v="1"/>
    <s v="technology/wearables"/>
    <x v="543"/>
    <x v="519"/>
    <x v="2"/>
    <x v="8"/>
  </r>
  <r>
    <s v="Lifeclock One: The Escape from New York Inspired Smartwatch"/>
    <x v="688"/>
    <n v="200000"/>
    <x v="506"/>
    <x v="2"/>
    <x v="0"/>
    <s v="USD"/>
    <n v="1481173140"/>
    <n v="1478016097"/>
    <b v="0"/>
    <x v="226"/>
    <x v="1"/>
    <s v="technology/wearables"/>
    <x v="544"/>
    <x v="520"/>
    <x v="2"/>
    <x v="8"/>
  </r>
  <r>
    <s v="BLOXSHIELD"/>
    <x v="689"/>
    <n v="20000"/>
    <x v="507"/>
    <x v="2"/>
    <x v="0"/>
    <s v="USD"/>
    <n v="1473400800"/>
    <n v="1469718841"/>
    <b v="0"/>
    <x v="69"/>
    <x v="1"/>
    <s v="technology/wearables"/>
    <x v="545"/>
    <x v="521"/>
    <x v="2"/>
    <x v="8"/>
  </r>
  <r>
    <s v="ShapeCase - Colorful Apple Watch Bumpers"/>
    <x v="690"/>
    <n v="50000"/>
    <x v="92"/>
    <x v="2"/>
    <x v="0"/>
    <s v="USD"/>
    <n v="1435711246"/>
    <n v="1433292046"/>
    <b v="0"/>
    <x v="73"/>
    <x v="1"/>
    <s v="technology/wearables"/>
    <x v="546"/>
    <x v="438"/>
    <x v="2"/>
    <x v="8"/>
  </r>
  <r>
    <s v="Signum Indicators by Brighter Indication"/>
    <x v="691"/>
    <n v="20000"/>
    <x v="508"/>
    <x v="2"/>
    <x v="1"/>
    <s v="GBP"/>
    <n v="1482397263"/>
    <n v="1479805263"/>
    <b v="0"/>
    <x v="227"/>
    <x v="1"/>
    <s v="technology/wearables"/>
    <x v="547"/>
    <x v="522"/>
    <x v="2"/>
    <x v="8"/>
  </r>
  <r>
    <s v="Prana: Wearable for Breathing and Posture"/>
    <x v="692"/>
    <n v="100000"/>
    <x v="509"/>
    <x v="2"/>
    <x v="0"/>
    <s v="USD"/>
    <n v="1430421827"/>
    <n v="1427829827"/>
    <b v="0"/>
    <x v="228"/>
    <x v="1"/>
    <s v="technology/wearables"/>
    <x v="548"/>
    <x v="523"/>
    <x v="2"/>
    <x v="8"/>
  </r>
  <r>
    <s v="Airlock bike helmet"/>
    <x v="693"/>
    <n v="150000"/>
    <x v="510"/>
    <x v="2"/>
    <x v="0"/>
    <s v="USD"/>
    <n v="1485964559"/>
    <n v="1483372559"/>
    <b v="0"/>
    <x v="63"/>
    <x v="1"/>
    <s v="technology/wearables"/>
    <x v="549"/>
    <x v="524"/>
    <x v="2"/>
    <x v="8"/>
  </r>
  <r>
    <s v="mini air- personal air conditioner"/>
    <x v="694"/>
    <n v="60000"/>
    <x v="69"/>
    <x v="2"/>
    <x v="0"/>
    <s v="USD"/>
    <n v="1414758620"/>
    <n v="1412166620"/>
    <b v="0"/>
    <x v="63"/>
    <x v="1"/>
    <s v="technology/wearables"/>
    <x v="550"/>
    <x v="525"/>
    <x v="2"/>
    <x v="8"/>
  </r>
  <r>
    <s v="trustee"/>
    <x v="695"/>
    <n v="175000"/>
    <x v="116"/>
    <x v="2"/>
    <x v="9"/>
    <s v="EUR"/>
    <n v="1406326502"/>
    <n v="1403734502"/>
    <b v="0"/>
    <x v="29"/>
    <x v="1"/>
    <s v="technology/wearables"/>
    <x v="551"/>
    <x v="120"/>
    <x v="2"/>
    <x v="8"/>
  </r>
  <r>
    <s v="VR Lens Lab - Prescription Lenses for Virtual Reality HMDs"/>
    <x v="696"/>
    <n v="5000"/>
    <x v="511"/>
    <x v="2"/>
    <x v="12"/>
    <s v="EUR"/>
    <n v="1454502789"/>
    <n v="1453206789"/>
    <b v="0"/>
    <x v="229"/>
    <x v="1"/>
    <s v="technology/wearables"/>
    <x v="552"/>
    <x v="526"/>
    <x v="2"/>
    <x v="8"/>
  </r>
  <r>
    <s v="3D Xray Vision. State of the Art. Free for Everyone*."/>
    <x v="697"/>
    <n v="100000"/>
    <x v="512"/>
    <x v="2"/>
    <x v="0"/>
    <s v="USD"/>
    <n v="1411005600"/>
    <n v="1408141245"/>
    <b v="0"/>
    <x v="60"/>
    <x v="1"/>
    <s v="technology/wearables"/>
    <x v="553"/>
    <x v="527"/>
    <x v="2"/>
    <x v="8"/>
  </r>
  <r>
    <s v="TapTap, a touch communication wristband"/>
    <x v="698"/>
    <n v="130000"/>
    <x v="513"/>
    <x v="2"/>
    <x v="0"/>
    <s v="USD"/>
    <n v="1385136000"/>
    <n v="1381923548"/>
    <b v="0"/>
    <x v="230"/>
    <x v="1"/>
    <s v="technology/wearables"/>
    <x v="554"/>
    <x v="528"/>
    <x v="2"/>
    <x v="8"/>
  </r>
  <r>
    <s v="A-iEasyâ„¢ Smartphone Stand Holder | The End of Busy Hands."/>
    <x v="699"/>
    <n v="15000"/>
    <x v="124"/>
    <x v="2"/>
    <x v="3"/>
    <s v="EUR"/>
    <n v="1484065881"/>
    <n v="1481473881"/>
    <b v="0"/>
    <x v="162"/>
    <x v="1"/>
    <s v="technology/wearables"/>
    <x v="555"/>
    <x v="31"/>
    <x v="2"/>
    <x v="8"/>
  </r>
  <r>
    <s v="HotBlack: The premium smartwatch that shows your custom data"/>
    <x v="700"/>
    <n v="23000"/>
    <x v="514"/>
    <x v="2"/>
    <x v="1"/>
    <s v="GBP"/>
    <n v="1406130880"/>
    <n v="1403538880"/>
    <b v="0"/>
    <x v="64"/>
    <x v="1"/>
    <s v="technology/wearables"/>
    <x v="556"/>
    <x v="529"/>
    <x v="2"/>
    <x v="8"/>
  </r>
  <r>
    <s v="Pace...Me | Visual Pace &amp; Interval Trainer | Sports Wearable"/>
    <x v="701"/>
    <n v="15000"/>
    <x v="515"/>
    <x v="2"/>
    <x v="0"/>
    <s v="USD"/>
    <n v="1480011987"/>
    <n v="1477416387"/>
    <b v="0"/>
    <x v="77"/>
    <x v="1"/>
    <s v="technology/wearables"/>
    <x v="557"/>
    <x v="530"/>
    <x v="2"/>
    <x v="8"/>
  </r>
  <r>
    <s v="EL TORO SPEEDWRAPS - THE EVOLUTION OF SPORTS TRAINING"/>
    <x v="702"/>
    <n v="15000"/>
    <x v="516"/>
    <x v="2"/>
    <x v="0"/>
    <s v="USD"/>
    <n v="1485905520"/>
    <n v="1481150949"/>
    <b v="0"/>
    <x v="63"/>
    <x v="1"/>
    <s v="technology/wearables"/>
    <x v="558"/>
    <x v="531"/>
    <x v="2"/>
    <x v="8"/>
  </r>
  <r>
    <s v="ZNITCH- The Evolution in Helmet Safety"/>
    <x v="703"/>
    <n v="55000"/>
    <x v="517"/>
    <x v="2"/>
    <x v="5"/>
    <s v="CAD"/>
    <n v="1487565468"/>
    <n v="1482381468"/>
    <b v="0"/>
    <x v="80"/>
    <x v="1"/>
    <s v="technology/wearables"/>
    <x v="559"/>
    <x v="532"/>
    <x v="2"/>
    <x v="8"/>
  </r>
  <r>
    <s v="SomnoScope"/>
    <x v="704"/>
    <n v="100000"/>
    <x v="518"/>
    <x v="2"/>
    <x v="9"/>
    <s v="EUR"/>
    <n v="1484999278"/>
    <n v="1482407278"/>
    <b v="0"/>
    <x v="81"/>
    <x v="1"/>
    <s v="technology/wearables"/>
    <x v="560"/>
    <x v="533"/>
    <x v="2"/>
    <x v="8"/>
  </r>
  <r>
    <s v="Driver Alert System"/>
    <x v="705"/>
    <n v="100000"/>
    <x v="117"/>
    <x v="2"/>
    <x v="3"/>
    <s v="EUR"/>
    <n v="1481740740"/>
    <n v="1478130783"/>
    <b v="0"/>
    <x v="78"/>
    <x v="1"/>
    <s v="technology/wearables"/>
    <x v="109"/>
    <x v="121"/>
    <x v="2"/>
    <x v="8"/>
  </r>
  <r>
    <s v="Hy - hidden wireless earbuds you never have to take off"/>
    <x v="706"/>
    <n v="68000"/>
    <x v="519"/>
    <x v="2"/>
    <x v="1"/>
    <s v="GBP"/>
    <n v="1483286127"/>
    <n v="1479830127"/>
    <b v="0"/>
    <x v="231"/>
    <x v="1"/>
    <s v="technology/wearables"/>
    <x v="561"/>
    <x v="534"/>
    <x v="2"/>
    <x v="8"/>
  </r>
  <r>
    <s v="Glowbelt, The World's First Retractable LED Safety Belt"/>
    <x v="707"/>
    <n v="40000"/>
    <x v="520"/>
    <x v="2"/>
    <x v="1"/>
    <s v="GBP"/>
    <n v="1410616600"/>
    <n v="1405432600"/>
    <b v="0"/>
    <x v="232"/>
    <x v="1"/>
    <s v="technology/wearables"/>
    <x v="562"/>
    <x v="535"/>
    <x v="2"/>
    <x v="8"/>
  </r>
  <r>
    <s v="lumiglove"/>
    <x v="708"/>
    <n v="15000"/>
    <x v="377"/>
    <x v="2"/>
    <x v="0"/>
    <s v="USD"/>
    <n v="1417741159"/>
    <n v="1415149159"/>
    <b v="0"/>
    <x v="84"/>
    <x v="1"/>
    <s v="technology/wearables"/>
    <x v="563"/>
    <x v="458"/>
    <x v="2"/>
    <x v="8"/>
  </r>
  <r>
    <s v="Hate York Shirt 2.0"/>
    <x v="709"/>
    <n v="1200"/>
    <x v="117"/>
    <x v="2"/>
    <x v="5"/>
    <s v="CAD"/>
    <n v="1408495440"/>
    <n v="1405640302"/>
    <b v="0"/>
    <x v="78"/>
    <x v="1"/>
    <s v="technology/wearables"/>
    <x v="109"/>
    <x v="121"/>
    <x v="2"/>
    <x v="8"/>
  </r>
  <r>
    <s v="Anti Snore Wearable"/>
    <x v="710"/>
    <n v="100000"/>
    <x v="521"/>
    <x v="2"/>
    <x v="9"/>
    <s v="EUR"/>
    <n v="1481716868"/>
    <n v="1478257268"/>
    <b v="0"/>
    <x v="233"/>
    <x v="1"/>
    <s v="technology/wearables"/>
    <x v="564"/>
    <x v="536"/>
    <x v="2"/>
    <x v="8"/>
  </r>
  <r>
    <s v="Riders Registry &quot;Medical data of active people on a Dog Tag&quot;"/>
    <x v="711"/>
    <n v="48500"/>
    <x v="522"/>
    <x v="2"/>
    <x v="0"/>
    <s v="USD"/>
    <n v="1455466832"/>
    <n v="1452874832"/>
    <b v="0"/>
    <x v="80"/>
    <x v="1"/>
    <s v="technology/wearables"/>
    <x v="565"/>
    <x v="537"/>
    <x v="2"/>
    <x v="8"/>
  </r>
  <r>
    <s v="Secure Pet GPS Tracker - Every Moment Matters"/>
    <x v="712"/>
    <n v="25000"/>
    <x v="523"/>
    <x v="2"/>
    <x v="13"/>
    <s v="EUR"/>
    <n v="1465130532"/>
    <n v="1462538532"/>
    <b v="0"/>
    <x v="29"/>
    <x v="1"/>
    <s v="technology/wearables"/>
    <x v="566"/>
    <x v="538"/>
    <x v="2"/>
    <x v="8"/>
  </r>
  <r>
    <s v="Prep Packs Survival Belt"/>
    <x v="713"/>
    <n v="15000"/>
    <x v="524"/>
    <x v="2"/>
    <x v="0"/>
    <s v="USD"/>
    <n v="1488308082"/>
    <n v="1483124082"/>
    <b v="0"/>
    <x v="33"/>
    <x v="1"/>
    <s v="technology/wearables"/>
    <x v="567"/>
    <x v="539"/>
    <x v="2"/>
    <x v="8"/>
  </r>
  <r>
    <s v="Mouse^3"/>
    <x v="714"/>
    <n v="27500"/>
    <x v="525"/>
    <x v="2"/>
    <x v="0"/>
    <s v="USD"/>
    <n v="1446693040"/>
    <n v="1443233440"/>
    <b v="0"/>
    <x v="8"/>
    <x v="1"/>
    <s v="technology/wearables"/>
    <x v="568"/>
    <x v="540"/>
    <x v="2"/>
    <x v="8"/>
  </r>
  <r>
    <s v="Pathfinder - Wearable Navigation for the Blind"/>
    <x v="715"/>
    <n v="7000"/>
    <x v="526"/>
    <x v="2"/>
    <x v="0"/>
    <s v="USD"/>
    <n v="1417392000"/>
    <n v="1414511307"/>
    <b v="0"/>
    <x v="38"/>
    <x v="1"/>
    <s v="technology/wearables"/>
    <x v="569"/>
    <x v="541"/>
    <x v="2"/>
    <x v="8"/>
  </r>
  <r>
    <s v="cool air belt"/>
    <x v="716"/>
    <n v="100000"/>
    <x v="527"/>
    <x v="2"/>
    <x v="0"/>
    <s v="USD"/>
    <n v="1409949002"/>
    <n v="1407357002"/>
    <b v="0"/>
    <x v="80"/>
    <x v="1"/>
    <s v="technology/wearables"/>
    <x v="570"/>
    <x v="542"/>
    <x v="2"/>
    <x v="8"/>
  </r>
  <r>
    <s v="BioToo - Emergency Temporary Tattoos"/>
    <x v="717"/>
    <n v="12000"/>
    <x v="456"/>
    <x v="2"/>
    <x v="0"/>
    <s v="USD"/>
    <n v="1487397540"/>
    <n v="1484684247"/>
    <b v="0"/>
    <x v="80"/>
    <x v="1"/>
    <s v="technology/wearables"/>
    <x v="571"/>
    <x v="381"/>
    <x v="2"/>
    <x v="8"/>
  </r>
  <r>
    <s v="Hand Armor Liquid Chalk-Ultimate Sports Chalk Help Patent"/>
    <x v="718"/>
    <n v="15000"/>
    <x v="528"/>
    <x v="2"/>
    <x v="0"/>
    <s v="USD"/>
    <n v="1456189076"/>
    <n v="1454979476"/>
    <b v="0"/>
    <x v="73"/>
    <x v="1"/>
    <s v="technology/wearables"/>
    <x v="572"/>
    <x v="543"/>
    <x v="2"/>
    <x v="8"/>
  </r>
  <r>
    <s v="Without Utterance: Tales from the Other Side of Language"/>
    <x v="719"/>
    <n v="1900"/>
    <x v="529"/>
    <x v="0"/>
    <x v="0"/>
    <s v="USD"/>
    <n v="1327851291"/>
    <n v="1325432091"/>
    <b v="0"/>
    <x v="14"/>
    <x v="0"/>
    <s v="publishing/nonfiction"/>
    <x v="573"/>
    <x v="544"/>
    <x v="3"/>
    <x v="9"/>
  </r>
  <r>
    <s v="Celebrating Brit Shalom â€” Now at CelebratingBritShalom.Com"/>
    <x v="720"/>
    <n v="8200"/>
    <x v="530"/>
    <x v="0"/>
    <x v="0"/>
    <s v="USD"/>
    <n v="1406900607"/>
    <n v="1403012607"/>
    <b v="0"/>
    <x v="46"/>
    <x v="0"/>
    <s v="publishing/nonfiction"/>
    <x v="574"/>
    <x v="545"/>
    <x v="3"/>
    <x v="9"/>
  </r>
  <r>
    <s v="The BANGGAI Rescue Project"/>
    <x v="721"/>
    <n v="25000"/>
    <x v="531"/>
    <x v="0"/>
    <x v="0"/>
    <s v="USD"/>
    <n v="1333909178"/>
    <n v="1331320778"/>
    <b v="0"/>
    <x v="234"/>
    <x v="0"/>
    <s v="publishing/nonfiction"/>
    <x v="575"/>
    <x v="546"/>
    <x v="3"/>
    <x v="9"/>
  </r>
  <r>
    <s v="The 2015 Pro Football Beast Book"/>
    <x v="722"/>
    <n v="5000"/>
    <x v="532"/>
    <x v="0"/>
    <x v="0"/>
    <s v="USD"/>
    <n v="1438228740"/>
    <n v="1435606549"/>
    <b v="0"/>
    <x v="61"/>
    <x v="0"/>
    <s v="publishing/nonfiction"/>
    <x v="576"/>
    <x v="547"/>
    <x v="3"/>
    <x v="9"/>
  </r>
  <r>
    <s v="The Adventure Access Guide: How to Walk Across America"/>
    <x v="723"/>
    <n v="7000"/>
    <x v="533"/>
    <x v="0"/>
    <x v="0"/>
    <s v="USD"/>
    <n v="1309447163"/>
    <n v="1306855163"/>
    <b v="0"/>
    <x v="235"/>
    <x v="0"/>
    <s v="publishing/nonfiction"/>
    <x v="577"/>
    <x v="548"/>
    <x v="3"/>
    <x v="9"/>
  </r>
  <r>
    <s v="The Year It All Made Sense"/>
    <x v="724"/>
    <n v="20000"/>
    <x v="534"/>
    <x v="0"/>
    <x v="0"/>
    <s v="USD"/>
    <n v="1450018912"/>
    <n v="1447426912"/>
    <b v="0"/>
    <x v="205"/>
    <x v="0"/>
    <s v="publishing/nonfiction"/>
    <x v="28"/>
    <x v="549"/>
    <x v="3"/>
    <x v="9"/>
  </r>
  <r>
    <s v="60 Days to a Radiating Faith"/>
    <x v="725"/>
    <n v="2500"/>
    <x v="535"/>
    <x v="0"/>
    <x v="0"/>
    <s v="USD"/>
    <n v="1365728487"/>
    <n v="1363136487"/>
    <b v="0"/>
    <x v="2"/>
    <x v="0"/>
    <s v="publishing/nonfiction"/>
    <x v="578"/>
    <x v="550"/>
    <x v="3"/>
    <x v="9"/>
  </r>
  <r>
    <s v="CHRISTIAN MERCY: Compassion, Proclamation, and Power"/>
    <x v="726"/>
    <n v="3500"/>
    <x v="536"/>
    <x v="0"/>
    <x v="0"/>
    <s v="USD"/>
    <n v="1358198400"/>
    <n v="1354580949"/>
    <b v="0"/>
    <x v="184"/>
    <x v="0"/>
    <s v="publishing/nonfiction"/>
    <x v="579"/>
    <x v="551"/>
    <x v="3"/>
    <x v="9"/>
  </r>
  <r>
    <s v="The Age of the Platform: My Fourth Book"/>
    <x v="727"/>
    <n v="7500"/>
    <x v="537"/>
    <x v="0"/>
    <x v="0"/>
    <s v="USD"/>
    <n v="1313957157"/>
    <n v="1310069157"/>
    <b v="0"/>
    <x v="208"/>
    <x v="0"/>
    <s v="publishing/nonfiction"/>
    <x v="580"/>
    <x v="552"/>
    <x v="3"/>
    <x v="9"/>
  </r>
  <r>
    <s v="The Malformation of Health Care"/>
    <x v="728"/>
    <n v="4000"/>
    <x v="538"/>
    <x v="0"/>
    <x v="0"/>
    <s v="USD"/>
    <n v="1348028861"/>
    <n v="1342844861"/>
    <b v="0"/>
    <x v="148"/>
    <x v="0"/>
    <s v="publishing/nonfiction"/>
    <x v="314"/>
    <x v="553"/>
    <x v="3"/>
    <x v="9"/>
  </r>
  <r>
    <s v="Encyclopedia of Surfing"/>
    <x v="729"/>
    <n v="20000"/>
    <x v="539"/>
    <x v="0"/>
    <x v="0"/>
    <s v="USD"/>
    <n v="1323280391"/>
    <n v="1320688391"/>
    <b v="0"/>
    <x v="236"/>
    <x v="0"/>
    <s v="publishing/nonfiction"/>
    <x v="581"/>
    <x v="554"/>
    <x v="3"/>
    <x v="9"/>
  </r>
  <r>
    <s v="Portland Boat Tours:  From Dream to Business"/>
    <x v="730"/>
    <n v="5000"/>
    <x v="540"/>
    <x v="0"/>
    <x v="0"/>
    <s v="USD"/>
    <n v="1327212000"/>
    <n v="1322852747"/>
    <b v="0"/>
    <x v="26"/>
    <x v="0"/>
    <s v="publishing/nonfiction"/>
    <x v="582"/>
    <x v="555"/>
    <x v="3"/>
    <x v="9"/>
  </r>
  <r>
    <s v="Chess puzzles in your pocket: a new eBook"/>
    <x v="731"/>
    <n v="40"/>
    <x v="541"/>
    <x v="0"/>
    <x v="1"/>
    <s v="GBP"/>
    <n v="1380449461"/>
    <n v="1375265461"/>
    <b v="0"/>
    <x v="62"/>
    <x v="0"/>
    <s v="publishing/nonfiction"/>
    <x v="583"/>
    <x v="556"/>
    <x v="3"/>
    <x v="9"/>
  </r>
  <r>
    <s v="Sinatra Cookbook - Recipes for the Ruby framework"/>
    <x v="732"/>
    <n v="2500"/>
    <x v="542"/>
    <x v="0"/>
    <x v="1"/>
    <s v="GBP"/>
    <n v="1387533892"/>
    <n v="1384941892"/>
    <b v="0"/>
    <x v="39"/>
    <x v="0"/>
    <s v="publishing/nonfiction"/>
    <x v="584"/>
    <x v="557"/>
    <x v="3"/>
    <x v="9"/>
  </r>
  <r>
    <s v="Sideswiped"/>
    <x v="733"/>
    <n v="8500"/>
    <x v="543"/>
    <x v="0"/>
    <x v="5"/>
    <s v="CAD"/>
    <n v="1431147600"/>
    <n v="1428465420"/>
    <b v="0"/>
    <x v="7"/>
    <x v="0"/>
    <s v="publishing/nonfiction"/>
    <x v="585"/>
    <x v="558"/>
    <x v="3"/>
    <x v="9"/>
  </r>
  <r>
    <s v="TOP FUEL FOR LIFE - Life Lessons from a Crew Chief"/>
    <x v="734"/>
    <n v="47000"/>
    <x v="544"/>
    <x v="0"/>
    <x v="0"/>
    <s v="USD"/>
    <n v="1417653540"/>
    <n v="1414975346"/>
    <b v="0"/>
    <x v="194"/>
    <x v="0"/>
    <s v="publishing/nonfiction"/>
    <x v="586"/>
    <x v="559"/>
    <x v="3"/>
    <x v="9"/>
  </r>
  <r>
    <s v="What Happens in Vegas Stays on YouTube"/>
    <x v="735"/>
    <n v="3600"/>
    <x v="545"/>
    <x v="0"/>
    <x v="0"/>
    <s v="USD"/>
    <n v="1385009940"/>
    <n v="1383327440"/>
    <b v="0"/>
    <x v="52"/>
    <x v="0"/>
    <s v="publishing/nonfiction"/>
    <x v="587"/>
    <x v="560"/>
    <x v="3"/>
    <x v="9"/>
  </r>
  <r>
    <s v="Eat Mendocino: Writing the Book"/>
    <x v="736"/>
    <n v="5000"/>
    <x v="546"/>
    <x v="0"/>
    <x v="0"/>
    <s v="USD"/>
    <n v="1392408000"/>
    <n v="1390890987"/>
    <b v="0"/>
    <x v="52"/>
    <x v="0"/>
    <s v="publishing/nonfiction"/>
    <x v="588"/>
    <x v="98"/>
    <x v="3"/>
    <x v="9"/>
  </r>
  <r>
    <s v="Under the Sour Sun: Hunger through the Eyes of a Child"/>
    <x v="737"/>
    <n v="1500"/>
    <x v="547"/>
    <x v="0"/>
    <x v="0"/>
    <s v="USD"/>
    <n v="1417409940"/>
    <n v="1414765794"/>
    <b v="0"/>
    <x v="14"/>
    <x v="0"/>
    <s v="publishing/nonfiction"/>
    <x v="589"/>
    <x v="561"/>
    <x v="3"/>
    <x v="9"/>
  </r>
  <r>
    <s v="Brother's Keeper: Lessons Learned in Gaining Access"/>
    <x v="738"/>
    <n v="6000"/>
    <x v="548"/>
    <x v="0"/>
    <x v="0"/>
    <s v="USD"/>
    <n v="1407758629"/>
    <n v="1404907429"/>
    <b v="0"/>
    <x v="237"/>
    <x v="0"/>
    <s v="publishing/nonfiction"/>
    <x v="590"/>
    <x v="562"/>
    <x v="3"/>
    <x v="9"/>
  </r>
  <r>
    <s v="Gloriously Doomed - Search for Armada Shipwreck in Ireland"/>
    <x v="739"/>
    <n v="3000"/>
    <x v="549"/>
    <x v="0"/>
    <x v="0"/>
    <s v="USD"/>
    <n v="1434857482"/>
    <n v="1433647882"/>
    <b v="0"/>
    <x v="10"/>
    <x v="0"/>
    <s v="publishing/nonfiction"/>
    <x v="202"/>
    <x v="563"/>
    <x v="3"/>
    <x v="9"/>
  </r>
  <r>
    <s v="reVILNA: the vilna ghetto project"/>
    <x v="740"/>
    <n v="13000"/>
    <x v="550"/>
    <x v="0"/>
    <x v="0"/>
    <s v="USD"/>
    <n v="1370964806"/>
    <n v="1367940806"/>
    <b v="0"/>
    <x v="225"/>
    <x v="0"/>
    <s v="publishing/nonfiction"/>
    <x v="591"/>
    <x v="564"/>
    <x v="3"/>
    <x v="9"/>
  </r>
  <r>
    <s v="&quot;My Life As Julia Roberts, Snapshots Of A LIfe"/>
    <x v="741"/>
    <n v="1400"/>
    <x v="551"/>
    <x v="0"/>
    <x v="0"/>
    <s v="USD"/>
    <n v="1395435712"/>
    <n v="1392847312"/>
    <b v="0"/>
    <x v="23"/>
    <x v="0"/>
    <s v="publishing/nonfiction"/>
    <x v="592"/>
    <x v="565"/>
    <x v="3"/>
    <x v="9"/>
  </r>
  <r>
    <s v="A Tale as Rich as Soil: Preserving Valmont's History"/>
    <x v="742"/>
    <n v="550"/>
    <x v="552"/>
    <x v="0"/>
    <x v="0"/>
    <s v="USD"/>
    <n v="1334610000"/>
    <n v="1332435685"/>
    <b v="0"/>
    <x v="41"/>
    <x v="0"/>
    <s v="publishing/nonfiction"/>
    <x v="593"/>
    <x v="566"/>
    <x v="3"/>
    <x v="9"/>
  </r>
  <r>
    <s v="A Revolutionary Leadership Resource Book"/>
    <x v="743"/>
    <n v="5000"/>
    <x v="553"/>
    <x v="0"/>
    <x v="0"/>
    <s v="USD"/>
    <n v="1355439503"/>
    <n v="1352847503"/>
    <b v="0"/>
    <x v="95"/>
    <x v="0"/>
    <s v="publishing/nonfiction"/>
    <x v="594"/>
    <x v="567"/>
    <x v="3"/>
    <x v="9"/>
  </r>
  <r>
    <s v="Help Launch the Most Amazing Online Organizing Guide Ever."/>
    <x v="744"/>
    <n v="2220"/>
    <x v="554"/>
    <x v="0"/>
    <x v="0"/>
    <s v="USD"/>
    <n v="1367588645"/>
    <n v="1364996645"/>
    <b v="0"/>
    <x v="142"/>
    <x v="0"/>
    <s v="publishing/nonfiction"/>
    <x v="595"/>
    <x v="568"/>
    <x v="3"/>
    <x v="9"/>
  </r>
  <r>
    <s v="Attention: People With Body Parts"/>
    <x v="745"/>
    <n v="2987"/>
    <x v="555"/>
    <x v="0"/>
    <x v="0"/>
    <s v="USD"/>
    <n v="1348372740"/>
    <n v="1346806909"/>
    <b v="0"/>
    <x v="174"/>
    <x v="0"/>
    <s v="publishing/nonfiction"/>
    <x v="596"/>
    <x v="569"/>
    <x v="3"/>
    <x v="9"/>
  </r>
  <r>
    <s v="Trash is Treasure"/>
    <x v="746"/>
    <n v="7000"/>
    <x v="556"/>
    <x v="0"/>
    <x v="9"/>
    <s v="EUR"/>
    <n v="1421319240"/>
    <n v="1418649019"/>
    <b v="0"/>
    <x v="165"/>
    <x v="0"/>
    <s v="publishing/nonfiction"/>
    <x v="597"/>
    <x v="570"/>
    <x v="3"/>
    <x v="9"/>
  </r>
  <r>
    <s v="Meditations for the Childbearing Year - a Book"/>
    <x v="747"/>
    <n v="2000"/>
    <x v="557"/>
    <x v="0"/>
    <x v="0"/>
    <s v="USD"/>
    <n v="1407701966"/>
    <n v="1405109966"/>
    <b v="0"/>
    <x v="34"/>
    <x v="0"/>
    <s v="publishing/nonfiction"/>
    <x v="598"/>
    <x v="571"/>
    <x v="3"/>
    <x v="9"/>
  </r>
  <r>
    <s v="chartwellwest.com"/>
    <x v="748"/>
    <n v="10000"/>
    <x v="558"/>
    <x v="0"/>
    <x v="0"/>
    <s v="USD"/>
    <n v="1485642930"/>
    <n v="1483050930"/>
    <b v="0"/>
    <x v="238"/>
    <x v="0"/>
    <s v="publishing/nonfiction"/>
    <x v="599"/>
    <x v="572"/>
    <x v="3"/>
    <x v="9"/>
  </r>
  <r>
    <s v="A book no one should have to write-but everyone should read."/>
    <x v="749"/>
    <n v="4444"/>
    <x v="559"/>
    <x v="0"/>
    <x v="0"/>
    <s v="USD"/>
    <n v="1361739872"/>
    <n v="1359147872"/>
    <b v="0"/>
    <x v="211"/>
    <x v="0"/>
    <s v="publishing/nonfiction"/>
    <x v="600"/>
    <x v="573"/>
    <x v="3"/>
    <x v="9"/>
  </r>
  <r>
    <s v="Surviving the Journey: Letters from the Railroad"/>
    <x v="750"/>
    <n v="3000"/>
    <x v="560"/>
    <x v="0"/>
    <x v="0"/>
    <s v="USD"/>
    <n v="1312470475"/>
    <n v="1308496075"/>
    <b v="0"/>
    <x v="95"/>
    <x v="0"/>
    <s v="publishing/nonfiction"/>
    <x v="23"/>
    <x v="574"/>
    <x v="3"/>
    <x v="9"/>
  </r>
  <r>
    <s v="ELECTRO GIRL raises awareness to remove the fear of Epilepsy"/>
    <x v="751"/>
    <n v="5000"/>
    <x v="561"/>
    <x v="0"/>
    <x v="2"/>
    <s v="AUD"/>
    <n v="1476615600"/>
    <n v="1474884417"/>
    <b v="0"/>
    <x v="217"/>
    <x v="0"/>
    <s v="publishing/nonfiction"/>
    <x v="601"/>
    <x v="575"/>
    <x v="3"/>
    <x v="9"/>
  </r>
  <r>
    <s v="Dirshuni: Israeli Women Writing Midrash, volume 2"/>
    <x v="752"/>
    <n v="10000"/>
    <x v="562"/>
    <x v="0"/>
    <x v="0"/>
    <s v="USD"/>
    <n v="1423922991"/>
    <n v="1421330991"/>
    <b v="0"/>
    <x v="55"/>
    <x v="0"/>
    <s v="publishing/nonfiction"/>
    <x v="602"/>
    <x v="576"/>
    <x v="3"/>
    <x v="9"/>
  </r>
  <r>
    <s v="In Sickness and in Health- a couples journey through cancer"/>
    <x v="753"/>
    <n v="2000"/>
    <x v="563"/>
    <x v="0"/>
    <x v="0"/>
    <s v="USD"/>
    <n v="1357408721"/>
    <n v="1354816721"/>
    <b v="0"/>
    <x v="72"/>
    <x v="0"/>
    <s v="publishing/nonfiction"/>
    <x v="603"/>
    <x v="577"/>
    <x v="3"/>
    <x v="9"/>
  </r>
  <r>
    <s v="Rumble Yell: Discovering America's Biggest Bike Ride"/>
    <x v="754"/>
    <n v="2500"/>
    <x v="564"/>
    <x v="0"/>
    <x v="0"/>
    <s v="USD"/>
    <n v="1369010460"/>
    <n v="1366381877"/>
    <b v="0"/>
    <x v="32"/>
    <x v="0"/>
    <s v="publishing/nonfiction"/>
    <x v="604"/>
    <x v="578"/>
    <x v="3"/>
    <x v="9"/>
  </r>
  <r>
    <s v="Shemdegi Sadguri: photopoetic commentary on Eastern Europe"/>
    <x v="755"/>
    <n v="700"/>
    <x v="565"/>
    <x v="0"/>
    <x v="0"/>
    <s v="USD"/>
    <n v="1303147459"/>
    <n v="1297880659"/>
    <b v="0"/>
    <x v="19"/>
    <x v="0"/>
    <s v="publishing/nonfiction"/>
    <x v="605"/>
    <x v="579"/>
    <x v="3"/>
    <x v="9"/>
  </r>
  <r>
    <s v="Celebrating Orlando's Historic Haunts Release"/>
    <x v="756"/>
    <n v="250"/>
    <x v="566"/>
    <x v="0"/>
    <x v="0"/>
    <s v="USD"/>
    <n v="1354756714"/>
    <n v="1353547114"/>
    <b v="0"/>
    <x v="59"/>
    <x v="0"/>
    <s v="publishing/nonfiction"/>
    <x v="606"/>
    <x v="580"/>
    <x v="3"/>
    <x v="9"/>
  </r>
  <r>
    <s v="Publish Waiting On Humanity"/>
    <x v="757"/>
    <n v="2500"/>
    <x v="567"/>
    <x v="0"/>
    <x v="0"/>
    <s v="USD"/>
    <n v="1286568268"/>
    <n v="1283976268"/>
    <b v="0"/>
    <x v="10"/>
    <x v="0"/>
    <s v="publishing/nonfiction"/>
    <x v="607"/>
    <x v="581"/>
    <x v="3"/>
    <x v="9"/>
  </r>
  <r>
    <s v="Wild Ruins"/>
    <x v="758"/>
    <n v="5000"/>
    <x v="568"/>
    <x v="0"/>
    <x v="1"/>
    <s v="GBP"/>
    <n v="1404892539"/>
    <n v="1401436539"/>
    <b v="0"/>
    <x v="221"/>
    <x v="0"/>
    <s v="publishing/nonfiction"/>
    <x v="608"/>
    <x v="582"/>
    <x v="3"/>
    <x v="9"/>
  </r>
  <r>
    <s v="Random Thoughts from a Random Mind"/>
    <x v="759"/>
    <n v="2200"/>
    <x v="117"/>
    <x v="2"/>
    <x v="0"/>
    <s v="USD"/>
    <n v="1480188013"/>
    <n v="1477592413"/>
    <b v="0"/>
    <x v="78"/>
    <x v="1"/>
    <s v="publishing/fiction"/>
    <x v="109"/>
    <x v="121"/>
    <x v="3"/>
    <x v="10"/>
  </r>
  <r>
    <s v="DONE WITH DEATH"/>
    <x v="760"/>
    <n v="5000"/>
    <x v="569"/>
    <x v="2"/>
    <x v="0"/>
    <s v="USD"/>
    <n v="1391364126"/>
    <n v="1388772126"/>
    <b v="0"/>
    <x v="79"/>
    <x v="1"/>
    <s v="publishing/fiction"/>
    <x v="609"/>
    <x v="583"/>
    <x v="3"/>
    <x v="10"/>
  </r>
  <r>
    <s v="Where we used to live - eBook (PROJECT 80%)"/>
    <x v="761"/>
    <n v="3500"/>
    <x v="117"/>
    <x v="2"/>
    <x v="14"/>
    <s v="MXN"/>
    <n v="1480831200"/>
    <n v="1479328570"/>
    <b v="0"/>
    <x v="78"/>
    <x v="1"/>
    <s v="publishing/fiction"/>
    <x v="109"/>
    <x v="121"/>
    <x v="3"/>
    <x v="10"/>
  </r>
  <r>
    <s v="Highland Sabre - A Black Beast Books Project"/>
    <x v="762"/>
    <n v="4290"/>
    <x v="139"/>
    <x v="2"/>
    <x v="1"/>
    <s v="GBP"/>
    <n v="1376563408"/>
    <n v="1373971408"/>
    <b v="0"/>
    <x v="29"/>
    <x v="1"/>
    <s v="publishing/fiction"/>
    <x v="610"/>
    <x v="144"/>
    <x v="3"/>
    <x v="10"/>
  </r>
  <r>
    <s v="[JOE]KES"/>
    <x v="763"/>
    <n v="5000"/>
    <x v="117"/>
    <x v="2"/>
    <x v="0"/>
    <s v="USD"/>
    <n v="1441858161"/>
    <n v="1439266161"/>
    <b v="0"/>
    <x v="78"/>
    <x v="1"/>
    <s v="publishing/fiction"/>
    <x v="109"/>
    <x v="121"/>
    <x v="3"/>
    <x v="10"/>
  </r>
  <r>
    <s v="Dirty Quiet Money"/>
    <x v="764"/>
    <n v="7000"/>
    <x v="570"/>
    <x v="2"/>
    <x v="0"/>
    <s v="USD"/>
    <n v="1413723684"/>
    <n v="1411131684"/>
    <b v="0"/>
    <x v="34"/>
    <x v="1"/>
    <s v="publishing/fiction"/>
    <x v="611"/>
    <x v="584"/>
    <x v="3"/>
    <x v="10"/>
  </r>
  <r>
    <s v="Memories of Italy &amp; Olive Oil"/>
    <x v="765"/>
    <n v="4000"/>
    <x v="117"/>
    <x v="2"/>
    <x v="5"/>
    <s v="CAD"/>
    <n v="1424112483"/>
    <n v="1421520483"/>
    <b v="0"/>
    <x v="78"/>
    <x v="1"/>
    <s v="publishing/fiction"/>
    <x v="109"/>
    <x v="121"/>
    <x v="3"/>
    <x v="10"/>
  </r>
  <r>
    <s v="Jury of Peers: A Novel of Online Justice"/>
    <x v="766"/>
    <n v="5000"/>
    <x v="571"/>
    <x v="2"/>
    <x v="0"/>
    <s v="USD"/>
    <n v="1432178810"/>
    <n v="1429586810"/>
    <b v="0"/>
    <x v="83"/>
    <x v="1"/>
    <s v="publishing/fiction"/>
    <x v="612"/>
    <x v="585"/>
    <x v="3"/>
    <x v="10"/>
  </r>
  <r>
    <s v="A dream of becoming an upcoming Author"/>
    <x v="767"/>
    <n v="2500"/>
    <x v="117"/>
    <x v="2"/>
    <x v="0"/>
    <s v="USD"/>
    <n v="1387169890"/>
    <n v="1384577890"/>
    <b v="0"/>
    <x v="78"/>
    <x v="1"/>
    <s v="publishing/fiction"/>
    <x v="109"/>
    <x v="121"/>
    <x v="3"/>
    <x v="10"/>
  </r>
  <r>
    <s v="Sorry I Tripped in Your Yard"/>
    <x v="768"/>
    <n v="4000"/>
    <x v="572"/>
    <x v="2"/>
    <x v="0"/>
    <s v="USD"/>
    <n v="1388102094"/>
    <n v="1385510094"/>
    <b v="0"/>
    <x v="47"/>
    <x v="1"/>
    <s v="publishing/fiction"/>
    <x v="613"/>
    <x v="586"/>
    <x v="3"/>
    <x v="10"/>
  </r>
  <r>
    <s v="Open Door: The Call -- Young Reader's Fiction Book"/>
    <x v="769"/>
    <n v="17500"/>
    <x v="117"/>
    <x v="2"/>
    <x v="0"/>
    <s v="USD"/>
    <n v="1361750369"/>
    <n v="1358294369"/>
    <b v="0"/>
    <x v="78"/>
    <x v="1"/>
    <s v="publishing/fiction"/>
    <x v="109"/>
    <x v="121"/>
    <x v="3"/>
    <x v="10"/>
  </r>
  <r>
    <s v="Donald Trump Presidential Stress Cube"/>
    <x v="770"/>
    <n v="38000"/>
    <x v="115"/>
    <x v="2"/>
    <x v="0"/>
    <s v="USD"/>
    <n v="1454183202"/>
    <n v="1449863202"/>
    <b v="0"/>
    <x v="29"/>
    <x v="1"/>
    <s v="publishing/fiction"/>
    <x v="614"/>
    <x v="119"/>
    <x v="3"/>
    <x v="10"/>
  </r>
  <r>
    <s v="This is NOT the Bible I was taught in Sunday School"/>
    <x v="771"/>
    <n v="1500"/>
    <x v="155"/>
    <x v="2"/>
    <x v="0"/>
    <s v="USD"/>
    <n v="1257047940"/>
    <n v="1252718519"/>
    <b v="0"/>
    <x v="29"/>
    <x v="1"/>
    <s v="publishing/fiction"/>
    <x v="422"/>
    <x v="73"/>
    <x v="3"/>
    <x v="10"/>
  </r>
  <r>
    <s v="Expansion of The Mortis Chronicles"/>
    <x v="772"/>
    <n v="3759"/>
    <x v="573"/>
    <x v="2"/>
    <x v="1"/>
    <s v="GBP"/>
    <n v="1431298860"/>
    <n v="1428341985"/>
    <b v="0"/>
    <x v="84"/>
    <x v="1"/>
    <s v="publishing/fiction"/>
    <x v="615"/>
    <x v="587"/>
    <x v="3"/>
    <x v="10"/>
  </r>
  <r>
    <s v="Arabella makes her novel Pants On FIre! an audio book!"/>
    <x v="773"/>
    <n v="500"/>
    <x v="574"/>
    <x v="2"/>
    <x v="0"/>
    <s v="USD"/>
    <n v="1393181018"/>
    <n v="1390589018"/>
    <b v="0"/>
    <x v="82"/>
    <x v="1"/>
    <s v="publishing/fiction"/>
    <x v="616"/>
    <x v="498"/>
    <x v="3"/>
    <x v="10"/>
  </r>
  <r>
    <s v="Scorned: A LeKrista Scott, Vampire Hunted Novel"/>
    <x v="774"/>
    <n v="10000"/>
    <x v="575"/>
    <x v="2"/>
    <x v="0"/>
    <s v="USD"/>
    <n v="1323998795"/>
    <n v="1321406795"/>
    <b v="0"/>
    <x v="81"/>
    <x v="1"/>
    <s v="publishing/fiction"/>
    <x v="617"/>
    <x v="447"/>
    <x v="3"/>
    <x v="10"/>
  </r>
  <r>
    <s v="Run Ragged"/>
    <x v="775"/>
    <n v="7000"/>
    <x v="576"/>
    <x v="2"/>
    <x v="0"/>
    <s v="USD"/>
    <n v="1444539600"/>
    <n v="1441297645"/>
    <b v="0"/>
    <x v="7"/>
    <x v="1"/>
    <s v="publishing/fiction"/>
    <x v="618"/>
    <x v="588"/>
    <x v="3"/>
    <x v="10"/>
  </r>
  <r>
    <s v="One Minute Gone: Manhattan Noir: a novel and backstory book"/>
    <x v="776"/>
    <n v="3000"/>
    <x v="577"/>
    <x v="2"/>
    <x v="0"/>
    <s v="USD"/>
    <n v="1375313577"/>
    <n v="1372721577"/>
    <b v="0"/>
    <x v="83"/>
    <x v="1"/>
    <s v="publishing/fiction"/>
    <x v="449"/>
    <x v="589"/>
    <x v="3"/>
    <x v="10"/>
  </r>
  <r>
    <s v="Summers' Love, A Cute and Funny Cinderella Love Story"/>
    <x v="777"/>
    <n v="500"/>
    <x v="369"/>
    <x v="2"/>
    <x v="0"/>
    <s v="USD"/>
    <n v="1398876680"/>
    <n v="1396284680"/>
    <b v="0"/>
    <x v="29"/>
    <x v="1"/>
    <s v="publishing/fiction"/>
    <x v="177"/>
    <x v="453"/>
    <x v="3"/>
    <x v="10"/>
  </r>
  <r>
    <s v="Silenus March: A Novel"/>
    <x v="778"/>
    <n v="15000"/>
    <x v="402"/>
    <x v="2"/>
    <x v="0"/>
    <s v="USD"/>
    <n v="1287115200"/>
    <n v="1284567905"/>
    <b v="0"/>
    <x v="79"/>
    <x v="1"/>
    <s v="publishing/fiction"/>
    <x v="129"/>
    <x v="590"/>
    <x v="3"/>
    <x v="10"/>
  </r>
  <r>
    <s v="Wess Meets West - Press Our New Album on CD!"/>
    <x v="779"/>
    <n v="1000"/>
    <x v="578"/>
    <x v="0"/>
    <x v="0"/>
    <s v="USD"/>
    <n v="1304439025"/>
    <n v="1301847025"/>
    <b v="0"/>
    <x v="74"/>
    <x v="0"/>
    <s v="music/rock"/>
    <x v="87"/>
    <x v="591"/>
    <x v="4"/>
    <x v="11"/>
  </r>
  <r>
    <s v="Touring the United States This July"/>
    <x v="780"/>
    <n v="800"/>
    <x v="579"/>
    <x v="0"/>
    <x v="0"/>
    <s v="USD"/>
    <n v="1370649674"/>
    <n v="1368057674"/>
    <b v="0"/>
    <x v="20"/>
    <x v="0"/>
    <s v="music/rock"/>
    <x v="619"/>
    <x v="592"/>
    <x v="4"/>
    <x v="11"/>
  </r>
  <r>
    <s v="Richie Ray finally records a new record!"/>
    <x v="781"/>
    <n v="700"/>
    <x v="485"/>
    <x v="0"/>
    <x v="0"/>
    <s v="USD"/>
    <n v="1345918302"/>
    <n v="1343326302"/>
    <b v="0"/>
    <x v="25"/>
    <x v="0"/>
    <s v="music/rock"/>
    <x v="31"/>
    <x v="73"/>
    <x v="4"/>
    <x v="11"/>
  </r>
  <r>
    <s v="Fund The Red Masque's New Album, &quot;Mythalogue&quot;"/>
    <x v="782"/>
    <n v="1500"/>
    <x v="580"/>
    <x v="0"/>
    <x v="0"/>
    <s v="USD"/>
    <n v="1335564000"/>
    <n v="1332182049"/>
    <b v="0"/>
    <x v="2"/>
    <x v="0"/>
    <s v="music/rock"/>
    <x v="620"/>
    <x v="593"/>
    <x v="4"/>
    <x v="11"/>
  </r>
  <r>
    <s v="STEELcyclopedia - The Titans of Hard Rock"/>
    <x v="783"/>
    <n v="1000"/>
    <x v="581"/>
    <x v="0"/>
    <x v="0"/>
    <s v="USD"/>
    <n v="1395023719"/>
    <n v="1391571319"/>
    <b v="0"/>
    <x v="73"/>
    <x v="0"/>
    <s v="music/rock"/>
    <x v="78"/>
    <x v="594"/>
    <x v="4"/>
    <x v="11"/>
  </r>
  <r>
    <s v="Treedom's NEW album fund!"/>
    <x v="784"/>
    <n v="500"/>
    <x v="582"/>
    <x v="0"/>
    <x v="0"/>
    <s v="USD"/>
    <n v="1362060915"/>
    <n v="1359468915"/>
    <b v="0"/>
    <x v="60"/>
    <x v="0"/>
    <s v="music/rock"/>
    <x v="621"/>
    <x v="595"/>
    <x v="4"/>
    <x v="11"/>
  </r>
  <r>
    <s v="New Album: BRICK AND MORTAR. New Book: HITLESS WONDER."/>
    <x v="785"/>
    <n v="5000"/>
    <x v="583"/>
    <x v="0"/>
    <x v="0"/>
    <s v="USD"/>
    <n v="1336751220"/>
    <n v="1331774434"/>
    <b v="0"/>
    <x v="34"/>
    <x v="0"/>
    <s v="music/rock"/>
    <x v="622"/>
    <x v="596"/>
    <x v="4"/>
    <x v="11"/>
  </r>
  <r>
    <s v="Mahayla CD Pressing"/>
    <x v="786"/>
    <n v="1200"/>
    <x v="584"/>
    <x v="0"/>
    <x v="0"/>
    <s v="USD"/>
    <n v="1383318226"/>
    <n v="1380726226"/>
    <b v="0"/>
    <x v="57"/>
    <x v="0"/>
    <s v="music/rock"/>
    <x v="623"/>
    <x v="597"/>
    <x v="4"/>
    <x v="11"/>
  </r>
  <r>
    <s v="HELP UNRB GO ON TOUR!"/>
    <x v="787"/>
    <n v="1000"/>
    <x v="585"/>
    <x v="0"/>
    <x v="0"/>
    <s v="USD"/>
    <n v="1341633540"/>
    <n v="1338336588"/>
    <b v="0"/>
    <x v="69"/>
    <x v="0"/>
    <s v="music/rock"/>
    <x v="624"/>
    <x v="598"/>
    <x v="4"/>
    <x v="11"/>
  </r>
  <r>
    <s v="Reluctant Hero's &quot;All As One&quot; EP"/>
    <x v="788"/>
    <n v="1700"/>
    <x v="586"/>
    <x v="0"/>
    <x v="0"/>
    <s v="USD"/>
    <n v="1358755140"/>
    <n v="1357187280"/>
    <b v="0"/>
    <x v="25"/>
    <x v="0"/>
    <s v="music/rock"/>
    <x v="625"/>
    <x v="599"/>
    <x v="4"/>
    <x v="11"/>
  </r>
  <r>
    <s v="3 Years Hollow is Going On Their First Ever Tour!"/>
    <x v="789"/>
    <n v="10000"/>
    <x v="587"/>
    <x v="0"/>
    <x v="0"/>
    <s v="USD"/>
    <n v="1359680939"/>
    <n v="1357088939"/>
    <b v="0"/>
    <x v="239"/>
    <x v="0"/>
    <s v="music/rock"/>
    <x v="626"/>
    <x v="600"/>
    <x v="4"/>
    <x v="11"/>
  </r>
  <r>
    <s v="Brad Hoshaw &amp; the Seven Deadlies - New Studio Album"/>
    <x v="790"/>
    <n v="7500"/>
    <x v="588"/>
    <x v="0"/>
    <x v="0"/>
    <s v="USD"/>
    <n v="1384322340"/>
    <n v="1381430646"/>
    <b v="0"/>
    <x v="130"/>
    <x v="0"/>
    <s v="music/rock"/>
    <x v="627"/>
    <x v="601"/>
    <x v="4"/>
    <x v="11"/>
  </r>
  <r>
    <s v="&quot;Believable Lies&quot; - The Album"/>
    <x v="791"/>
    <n v="2500"/>
    <x v="589"/>
    <x v="0"/>
    <x v="0"/>
    <s v="USD"/>
    <n v="1383861483"/>
    <n v="1381265883"/>
    <b v="0"/>
    <x v="65"/>
    <x v="0"/>
    <s v="music/rock"/>
    <x v="628"/>
    <x v="602"/>
    <x v="4"/>
    <x v="11"/>
  </r>
  <r>
    <s v="Dead Tree Duo's first full length album! Let's make it!"/>
    <x v="792"/>
    <n v="2750"/>
    <x v="590"/>
    <x v="0"/>
    <x v="0"/>
    <s v="USD"/>
    <n v="1372827540"/>
    <n v="1371491244"/>
    <b v="0"/>
    <x v="58"/>
    <x v="0"/>
    <s v="music/rock"/>
    <x v="629"/>
    <x v="603"/>
    <x v="4"/>
    <x v="11"/>
  </r>
  <r>
    <s v="Begins Again"/>
    <x v="793"/>
    <n v="8000"/>
    <x v="591"/>
    <x v="0"/>
    <x v="0"/>
    <s v="USD"/>
    <n v="1315242360"/>
    <n v="1310438737"/>
    <b v="0"/>
    <x v="28"/>
    <x v="0"/>
    <s v="music/rock"/>
    <x v="630"/>
    <x v="604"/>
    <x v="4"/>
    <x v="11"/>
  </r>
  <r>
    <s v="Jimbo Mathus &amp; The Tri-State Coalition | WHITE BUFFALO"/>
    <x v="794"/>
    <n v="14000"/>
    <x v="592"/>
    <x v="0"/>
    <x v="0"/>
    <s v="USD"/>
    <n v="1333774740"/>
    <n v="1330094566"/>
    <b v="0"/>
    <x v="192"/>
    <x v="0"/>
    <s v="music/rock"/>
    <x v="631"/>
    <x v="605"/>
    <x v="4"/>
    <x v="11"/>
  </r>
  <r>
    <s v="Madrone: New Album for 2013"/>
    <x v="795"/>
    <n v="10000"/>
    <x v="593"/>
    <x v="0"/>
    <x v="0"/>
    <s v="USD"/>
    <n v="1379279400"/>
    <n v="1376687485"/>
    <b v="0"/>
    <x v="240"/>
    <x v="0"/>
    <s v="music/rock"/>
    <x v="40"/>
    <x v="606"/>
    <x v="4"/>
    <x v="11"/>
  </r>
  <r>
    <s v="Lust Control NEW CD!!!"/>
    <x v="796"/>
    <n v="3000"/>
    <x v="594"/>
    <x v="0"/>
    <x v="0"/>
    <s v="USD"/>
    <n v="1335672000"/>
    <n v="1332978688"/>
    <b v="0"/>
    <x v="26"/>
    <x v="0"/>
    <s v="music/rock"/>
    <x v="632"/>
    <x v="607"/>
    <x v="4"/>
    <x v="11"/>
  </r>
  <r>
    <s v="Eric Stuart Band 4 Song EP &quot;Character&quot;"/>
    <x v="797"/>
    <n v="3500"/>
    <x v="595"/>
    <x v="0"/>
    <x v="0"/>
    <s v="USD"/>
    <n v="1412086187"/>
    <n v="1409494187"/>
    <b v="0"/>
    <x v="45"/>
    <x v="0"/>
    <s v="music/rock"/>
    <x v="633"/>
    <x v="608"/>
    <x v="4"/>
    <x v="11"/>
  </r>
  <r>
    <s v="Ryan Caskey's BREAKOUT ALBUM, ready to CHARGE"/>
    <x v="798"/>
    <n v="5000"/>
    <x v="596"/>
    <x v="0"/>
    <x v="0"/>
    <s v="USD"/>
    <n v="1335542446"/>
    <n v="1332950446"/>
    <b v="0"/>
    <x v="33"/>
    <x v="0"/>
    <s v="music/rock"/>
    <x v="634"/>
    <x v="609"/>
    <x v="4"/>
    <x v="11"/>
  </r>
  <r>
    <s v="LF4 WildFire"/>
    <x v="799"/>
    <n v="1500"/>
    <x v="597"/>
    <x v="0"/>
    <x v="1"/>
    <s v="GBP"/>
    <n v="1410431054"/>
    <n v="1407839054"/>
    <b v="0"/>
    <x v="66"/>
    <x v="0"/>
    <s v="music/rock"/>
    <x v="635"/>
    <x v="610"/>
    <x v="4"/>
    <x v="11"/>
  </r>
  <r>
    <s v="SLUTEVER DO AMERICA TOUR"/>
    <x v="800"/>
    <n v="2000"/>
    <x v="598"/>
    <x v="0"/>
    <x v="0"/>
    <s v="USD"/>
    <n v="1309547120"/>
    <n v="1306955120"/>
    <b v="0"/>
    <x v="13"/>
    <x v="0"/>
    <s v="music/rock"/>
    <x v="636"/>
    <x v="611"/>
    <x v="4"/>
    <x v="11"/>
  </r>
  <r>
    <s v="Vaz Tour/Musical Documentation of Australia and SE Asia"/>
    <x v="801"/>
    <n v="6000"/>
    <x v="599"/>
    <x v="0"/>
    <x v="0"/>
    <s v="USD"/>
    <n v="1347854700"/>
    <n v="1343867524"/>
    <b v="0"/>
    <x v="11"/>
    <x v="0"/>
    <s v="music/rock"/>
    <x v="303"/>
    <x v="612"/>
    <x v="4"/>
    <x v="11"/>
  </r>
  <r>
    <s v="The Beautiful Refrain's &quot;Page One&quot; Project"/>
    <x v="802"/>
    <n v="2300"/>
    <x v="600"/>
    <x v="0"/>
    <x v="0"/>
    <s v="USD"/>
    <n v="1306630800"/>
    <n v="1304376478"/>
    <b v="0"/>
    <x v="44"/>
    <x v="0"/>
    <s v="music/rock"/>
    <x v="637"/>
    <x v="613"/>
    <x v="4"/>
    <x v="11"/>
  </r>
  <r>
    <s v="City of Sound - A city full of stories untold"/>
    <x v="803"/>
    <n v="5500"/>
    <x v="601"/>
    <x v="0"/>
    <x v="0"/>
    <s v="USD"/>
    <n v="1311393540"/>
    <n v="1309919526"/>
    <b v="0"/>
    <x v="59"/>
    <x v="0"/>
    <s v="music/rock"/>
    <x v="31"/>
    <x v="614"/>
    <x v="4"/>
    <x v="11"/>
  </r>
  <r>
    <s v="Virtual CH - The One-Man-Mixed-Media-Rock-Band Debut"/>
    <x v="804"/>
    <n v="3000"/>
    <x v="602"/>
    <x v="0"/>
    <x v="0"/>
    <s v="USD"/>
    <n v="1310857200"/>
    <n v="1306525512"/>
    <b v="0"/>
    <x v="241"/>
    <x v="0"/>
    <s v="music/rock"/>
    <x v="2"/>
    <x v="615"/>
    <x v="4"/>
    <x v="11"/>
  </r>
  <r>
    <s v="Golden Animals NEW Album!"/>
    <x v="805"/>
    <n v="8000"/>
    <x v="603"/>
    <x v="0"/>
    <x v="0"/>
    <s v="USD"/>
    <n v="1315413339"/>
    <n v="1312821339"/>
    <b v="0"/>
    <x v="26"/>
    <x v="0"/>
    <s v="music/rock"/>
    <x v="638"/>
    <x v="616"/>
    <x v="4"/>
    <x v="11"/>
  </r>
  <r>
    <s v="Sic Vita - New EP Release - 2017"/>
    <x v="806"/>
    <n v="4000"/>
    <x v="604"/>
    <x v="0"/>
    <x v="0"/>
    <s v="USD"/>
    <n v="1488333600"/>
    <n v="1485270311"/>
    <b v="0"/>
    <x v="7"/>
    <x v="0"/>
    <s v="music/rock"/>
    <x v="639"/>
    <x v="617"/>
    <x v="4"/>
    <x v="11"/>
  </r>
  <r>
    <s v="The Micronite Filters | Wizard Blood Vinyl"/>
    <x v="807"/>
    <n v="4500"/>
    <x v="605"/>
    <x v="0"/>
    <x v="5"/>
    <s v="CAD"/>
    <n v="1419224340"/>
    <n v="1416363886"/>
    <b v="0"/>
    <x v="68"/>
    <x v="0"/>
    <s v="music/rock"/>
    <x v="31"/>
    <x v="618"/>
    <x v="4"/>
    <x v="11"/>
  </r>
  <r>
    <s v="Peter's New Album!!"/>
    <x v="808"/>
    <n v="4000"/>
    <x v="606"/>
    <x v="0"/>
    <x v="0"/>
    <s v="USD"/>
    <n v="1390161630"/>
    <n v="1387569630"/>
    <b v="0"/>
    <x v="47"/>
    <x v="0"/>
    <s v="music/rock"/>
    <x v="640"/>
    <x v="619"/>
    <x v="4"/>
    <x v="11"/>
  </r>
  <r>
    <s v="Help us get our music into the hands of our fans!"/>
    <x v="809"/>
    <n v="1500"/>
    <x v="607"/>
    <x v="0"/>
    <x v="0"/>
    <s v="USD"/>
    <n v="1346462462"/>
    <n v="1343870462"/>
    <b v="0"/>
    <x v="74"/>
    <x v="0"/>
    <s v="music/rock"/>
    <x v="2"/>
    <x v="615"/>
    <x v="4"/>
    <x v="11"/>
  </r>
  <r>
    <s v="Love Water Tour"/>
    <x v="810"/>
    <n v="1000"/>
    <x v="578"/>
    <x v="0"/>
    <x v="0"/>
    <s v="USD"/>
    <n v="1373475120"/>
    <n v="1371569202"/>
    <b v="0"/>
    <x v="8"/>
    <x v="0"/>
    <s v="music/rock"/>
    <x v="87"/>
    <x v="64"/>
    <x v="4"/>
    <x v="11"/>
  </r>
  <r>
    <s v="Don Walrus wants to press a record!!"/>
    <x v="811"/>
    <n v="600"/>
    <x v="608"/>
    <x v="0"/>
    <x v="0"/>
    <s v="USD"/>
    <n v="1362146280"/>
    <n v="1357604752"/>
    <b v="0"/>
    <x v="51"/>
    <x v="0"/>
    <s v="music/rock"/>
    <x v="641"/>
    <x v="620"/>
    <x v="4"/>
    <x v="11"/>
  </r>
  <r>
    <s v="Rules of Civility and Decent Behavior"/>
    <x v="812"/>
    <n v="1500"/>
    <x v="609"/>
    <x v="0"/>
    <x v="0"/>
    <s v="USD"/>
    <n v="1342825365"/>
    <n v="1340233365"/>
    <b v="0"/>
    <x v="93"/>
    <x v="0"/>
    <s v="music/rock"/>
    <x v="642"/>
    <x v="621"/>
    <x v="4"/>
    <x v="11"/>
  </r>
  <r>
    <s v="Help Pat The Human Get A Tour Van!"/>
    <x v="813"/>
    <n v="1000"/>
    <x v="610"/>
    <x v="0"/>
    <x v="0"/>
    <s v="USD"/>
    <n v="1306865040"/>
    <n v="1305568201"/>
    <b v="0"/>
    <x v="33"/>
    <x v="0"/>
    <s v="music/rock"/>
    <x v="643"/>
    <x v="622"/>
    <x v="4"/>
    <x v="11"/>
  </r>
  <r>
    <s v="Some Late Help for The Early Reset"/>
    <x v="814"/>
    <n v="4000"/>
    <x v="611"/>
    <x v="0"/>
    <x v="0"/>
    <s v="USD"/>
    <n v="1414879303"/>
    <n v="1412287303"/>
    <b v="0"/>
    <x v="68"/>
    <x v="0"/>
    <s v="music/rock"/>
    <x v="644"/>
    <x v="623"/>
    <x v="4"/>
    <x v="11"/>
  </r>
  <r>
    <s v="Help Friends and Family Release Their Debut Album"/>
    <x v="815"/>
    <n v="7000"/>
    <x v="612"/>
    <x v="0"/>
    <x v="0"/>
    <s v="USD"/>
    <n v="1365489000"/>
    <n v="1362776043"/>
    <b v="0"/>
    <x v="242"/>
    <x v="0"/>
    <s v="music/rock"/>
    <x v="645"/>
    <x v="624"/>
    <x v="4"/>
    <x v="11"/>
  </r>
  <r>
    <s v="Dead Fish Handshake - follow up record to Across State Lines"/>
    <x v="816"/>
    <n v="1500"/>
    <x v="613"/>
    <x v="0"/>
    <x v="0"/>
    <s v="USD"/>
    <n v="1331441940"/>
    <n v="1326810211"/>
    <b v="0"/>
    <x v="23"/>
    <x v="0"/>
    <s v="music/rock"/>
    <x v="646"/>
    <x v="625"/>
    <x v="4"/>
    <x v="11"/>
  </r>
  <r>
    <s v="Repair Orwell's tour van for a West Coast Tour!"/>
    <x v="817"/>
    <n v="350"/>
    <x v="614"/>
    <x v="0"/>
    <x v="0"/>
    <s v="USD"/>
    <n v="1344358860"/>
    <n v="1343682681"/>
    <b v="0"/>
    <x v="10"/>
    <x v="0"/>
    <s v="music/rock"/>
    <x v="647"/>
    <x v="626"/>
    <x v="4"/>
    <x v="11"/>
  </r>
  <r>
    <s v="Winter Tour"/>
    <x v="818"/>
    <n v="400"/>
    <x v="140"/>
    <x v="0"/>
    <x v="0"/>
    <s v="USD"/>
    <n v="1387601040"/>
    <n v="1386806254"/>
    <b v="0"/>
    <x v="25"/>
    <x v="0"/>
    <s v="music/rock"/>
    <x v="648"/>
    <x v="627"/>
    <x v="4"/>
    <x v="11"/>
  </r>
  <r>
    <s v="Wyatt Lowe &amp; the Ottomatics Summer 2014 Tour!"/>
    <x v="819"/>
    <n v="2000"/>
    <x v="615"/>
    <x v="0"/>
    <x v="0"/>
    <s v="USD"/>
    <n v="1402290000"/>
    <n v="1399666342"/>
    <b v="0"/>
    <x v="44"/>
    <x v="0"/>
    <s v="music/rock"/>
    <x v="649"/>
    <x v="628"/>
    <x v="4"/>
    <x v="11"/>
  </r>
  <r>
    <s v="&quot;Grey Sky Blues&quot; - Help make Bizness Suit's new album!"/>
    <x v="820"/>
    <n v="17482"/>
    <x v="616"/>
    <x v="0"/>
    <x v="0"/>
    <s v="USD"/>
    <n v="1430712060"/>
    <n v="1427753265"/>
    <b v="0"/>
    <x v="76"/>
    <x v="0"/>
    <s v="music/rock"/>
    <x v="31"/>
    <x v="629"/>
    <x v="4"/>
    <x v="11"/>
  </r>
  <r>
    <s v="Soul Easy - Making music for our friends."/>
    <x v="821"/>
    <n v="3000"/>
    <x v="617"/>
    <x v="0"/>
    <x v="0"/>
    <s v="USD"/>
    <n v="1349477050"/>
    <n v="1346885050"/>
    <b v="0"/>
    <x v="50"/>
    <x v="0"/>
    <s v="music/rock"/>
    <x v="650"/>
    <x v="630"/>
    <x v="4"/>
    <x v="11"/>
  </r>
  <r>
    <s v="Debut Album"/>
    <x v="822"/>
    <n v="800"/>
    <x v="618"/>
    <x v="0"/>
    <x v="0"/>
    <s v="USD"/>
    <n v="1427062852"/>
    <n v="1424474452"/>
    <b v="0"/>
    <x v="51"/>
    <x v="0"/>
    <s v="music/rock"/>
    <x v="651"/>
    <x v="631"/>
    <x v="4"/>
    <x v="11"/>
  </r>
  <r>
    <s v="Hi Ho Silver Oh - The West Coast Tour"/>
    <x v="823"/>
    <n v="1600"/>
    <x v="619"/>
    <x v="0"/>
    <x v="0"/>
    <s v="USD"/>
    <n v="1271573940"/>
    <n v="1268459318"/>
    <b v="0"/>
    <x v="241"/>
    <x v="0"/>
    <s v="music/rock"/>
    <x v="652"/>
    <x v="632"/>
    <x v="4"/>
    <x v="11"/>
  </r>
  <r>
    <s v="KILL FREEMAN"/>
    <x v="824"/>
    <n v="12500"/>
    <x v="620"/>
    <x v="0"/>
    <x v="0"/>
    <s v="USD"/>
    <n v="1351495284"/>
    <n v="1349335284"/>
    <b v="0"/>
    <x v="221"/>
    <x v="0"/>
    <s v="music/rock"/>
    <x v="653"/>
    <x v="633"/>
    <x v="4"/>
    <x v="11"/>
  </r>
  <r>
    <s v="Protect The Dream Debut Album"/>
    <x v="825"/>
    <n v="5500"/>
    <x v="621"/>
    <x v="0"/>
    <x v="0"/>
    <s v="USD"/>
    <n v="1332719730"/>
    <n v="1330908930"/>
    <b v="0"/>
    <x v="72"/>
    <x v="0"/>
    <s v="music/rock"/>
    <x v="654"/>
    <x v="634"/>
    <x v="4"/>
    <x v="11"/>
  </r>
  <r>
    <s v="Losing Wings EP Release &amp; Our First Tour"/>
    <x v="826"/>
    <n v="300"/>
    <x v="622"/>
    <x v="0"/>
    <x v="0"/>
    <s v="USD"/>
    <n v="1329248940"/>
    <n v="1326972107"/>
    <b v="0"/>
    <x v="202"/>
    <x v="0"/>
    <s v="music/rock"/>
    <x v="101"/>
    <x v="635"/>
    <x v="4"/>
    <x v="11"/>
  </r>
  <r>
    <s v="It's Now or Never for the Icarus Witch Project!"/>
    <x v="827"/>
    <n v="1300"/>
    <x v="623"/>
    <x v="0"/>
    <x v="0"/>
    <s v="USD"/>
    <n v="1340641440"/>
    <n v="1339549982"/>
    <b v="0"/>
    <x v="44"/>
    <x v="0"/>
    <s v="music/rock"/>
    <x v="644"/>
    <x v="636"/>
    <x v="4"/>
    <x v="11"/>
  </r>
  <r>
    <s v="Monk"/>
    <x v="828"/>
    <n v="500"/>
    <x v="624"/>
    <x v="0"/>
    <x v="1"/>
    <s v="GBP"/>
    <n v="1468437240"/>
    <n v="1463253240"/>
    <b v="0"/>
    <x v="38"/>
    <x v="0"/>
    <s v="music/rock"/>
    <x v="87"/>
    <x v="151"/>
    <x v="4"/>
    <x v="11"/>
  </r>
  <r>
    <s v="Dark Disco Club's new album"/>
    <x v="829"/>
    <n v="1800"/>
    <x v="625"/>
    <x v="0"/>
    <x v="0"/>
    <s v="USD"/>
    <n v="1363952225"/>
    <n v="1361363825"/>
    <b v="0"/>
    <x v="58"/>
    <x v="0"/>
    <s v="music/rock"/>
    <x v="655"/>
    <x v="637"/>
    <x v="4"/>
    <x v="11"/>
  </r>
  <r>
    <s v="Let The 7Horse Run!"/>
    <x v="830"/>
    <n v="1500"/>
    <x v="98"/>
    <x v="0"/>
    <x v="0"/>
    <s v="USD"/>
    <n v="1335540694"/>
    <n v="1332948694"/>
    <b v="0"/>
    <x v="9"/>
    <x v="0"/>
    <s v="music/rock"/>
    <x v="656"/>
    <x v="638"/>
    <x v="4"/>
    <x v="11"/>
  </r>
  <r>
    <s v="OMG! You Can Help Hello Kelly Make Their New Record!"/>
    <x v="831"/>
    <n v="15000"/>
    <x v="626"/>
    <x v="0"/>
    <x v="0"/>
    <s v="USD"/>
    <n v="1327133580"/>
    <n v="1321978335"/>
    <b v="0"/>
    <x v="243"/>
    <x v="0"/>
    <s v="music/rock"/>
    <x v="657"/>
    <x v="639"/>
    <x v="4"/>
    <x v="11"/>
  </r>
  <r>
    <s v="Ragman Rolls"/>
    <x v="832"/>
    <n v="6000"/>
    <x v="627"/>
    <x v="0"/>
    <x v="0"/>
    <s v="USD"/>
    <n v="1397941475"/>
    <n v="1395349475"/>
    <b v="0"/>
    <x v="14"/>
    <x v="0"/>
    <s v="music/rock"/>
    <x v="658"/>
    <x v="640"/>
    <x v="4"/>
    <x v="11"/>
  </r>
  <r>
    <s v="VANS Warped Tour or BUST!"/>
    <x v="833"/>
    <n v="5500"/>
    <x v="628"/>
    <x v="0"/>
    <x v="0"/>
    <s v="USD"/>
    <n v="1372651140"/>
    <n v="1369770292"/>
    <b v="0"/>
    <x v="11"/>
    <x v="0"/>
    <s v="music/rock"/>
    <x v="659"/>
    <x v="641"/>
    <x v="4"/>
    <x v="11"/>
  </r>
  <r>
    <s v="Samuel B. Lupowitz &amp; The Ego Band - first album release"/>
    <x v="834"/>
    <n v="2000"/>
    <x v="629"/>
    <x v="0"/>
    <x v="0"/>
    <s v="USD"/>
    <n v="1337396400"/>
    <n v="1333709958"/>
    <b v="0"/>
    <x v="244"/>
    <x v="0"/>
    <s v="music/rock"/>
    <x v="660"/>
    <x v="642"/>
    <x v="4"/>
    <x v="11"/>
  </r>
  <r>
    <s v="DESMADRE Full Album + Press Kit"/>
    <x v="835"/>
    <n v="5000"/>
    <x v="630"/>
    <x v="0"/>
    <x v="0"/>
    <s v="USD"/>
    <n v="1381108918"/>
    <n v="1378516918"/>
    <b v="0"/>
    <x v="67"/>
    <x v="0"/>
    <s v="music/rock"/>
    <x v="661"/>
    <x v="643"/>
    <x v="4"/>
    <x v="11"/>
  </r>
  <r>
    <s v="Take 147 - Nothin' to Lose CD Project"/>
    <x v="836"/>
    <n v="2500"/>
    <x v="631"/>
    <x v="0"/>
    <x v="0"/>
    <s v="USD"/>
    <n v="1398988662"/>
    <n v="1396396662"/>
    <b v="0"/>
    <x v="95"/>
    <x v="0"/>
    <s v="music/rock"/>
    <x v="662"/>
    <x v="644"/>
    <x v="4"/>
    <x v="11"/>
  </r>
  <r>
    <s v="Be a part of The Paper Melody's next chapter: EP and Videos"/>
    <x v="837"/>
    <n v="2000"/>
    <x v="632"/>
    <x v="0"/>
    <x v="0"/>
    <s v="USD"/>
    <n v="1326835985"/>
    <n v="1324243985"/>
    <b v="0"/>
    <x v="42"/>
    <x v="0"/>
    <s v="music/rock"/>
    <x v="663"/>
    <x v="645"/>
    <x v="4"/>
    <x v="11"/>
  </r>
  <r>
    <s v="The Waffle Stompers - We'll Never Die"/>
    <x v="838"/>
    <n v="5000"/>
    <x v="633"/>
    <x v="0"/>
    <x v="0"/>
    <s v="USD"/>
    <n v="1348337956"/>
    <n v="1345745956"/>
    <b v="0"/>
    <x v="93"/>
    <x v="0"/>
    <s v="music/rock"/>
    <x v="664"/>
    <x v="646"/>
    <x v="4"/>
    <x v="11"/>
  </r>
  <r>
    <s v="Carl King's New Album: Grand Architects Of The Universe"/>
    <x v="839"/>
    <n v="10000"/>
    <x v="634"/>
    <x v="0"/>
    <x v="0"/>
    <s v="USD"/>
    <n v="1474694787"/>
    <n v="1472102787"/>
    <b v="0"/>
    <x v="245"/>
    <x v="0"/>
    <s v="music/metal"/>
    <x v="665"/>
    <x v="647"/>
    <x v="4"/>
    <x v="12"/>
  </r>
  <r>
    <s v="Peering Through The Lens Of Time - Dan Mumm - Studio Album"/>
    <x v="840"/>
    <n v="5000"/>
    <x v="635"/>
    <x v="0"/>
    <x v="0"/>
    <s v="USD"/>
    <n v="1415653663"/>
    <n v="1413058063"/>
    <b v="1"/>
    <x v="225"/>
    <x v="0"/>
    <s v="music/metal"/>
    <x v="666"/>
    <x v="648"/>
    <x v="4"/>
    <x v="12"/>
  </r>
  <r>
    <s v="&quot;Frontiers&quot; A new full-length LP by Ontario's Unsacred Seed"/>
    <x v="841"/>
    <n v="2500"/>
    <x v="636"/>
    <x v="0"/>
    <x v="5"/>
    <s v="CAD"/>
    <n v="1381723140"/>
    <n v="1378735983"/>
    <b v="1"/>
    <x v="70"/>
    <x v="0"/>
    <s v="music/metal"/>
    <x v="667"/>
    <x v="649"/>
    <x v="4"/>
    <x v="12"/>
  </r>
  <r>
    <s v="The New Album: Dig Deeper"/>
    <x v="842"/>
    <n v="3000"/>
    <x v="637"/>
    <x v="0"/>
    <x v="0"/>
    <s v="USD"/>
    <n v="1481184000"/>
    <n v="1479708680"/>
    <b v="0"/>
    <x v="246"/>
    <x v="0"/>
    <s v="music/metal"/>
    <x v="668"/>
    <x v="650"/>
    <x v="4"/>
    <x v="12"/>
  </r>
  <r>
    <s v="FROSTBURN - Lords of the Trident's new album!"/>
    <x v="843"/>
    <n v="3000"/>
    <x v="638"/>
    <x v="0"/>
    <x v="0"/>
    <s v="USD"/>
    <n v="1414817940"/>
    <n v="1411489552"/>
    <b v="1"/>
    <x v="180"/>
    <x v="0"/>
    <s v="music/metal"/>
    <x v="669"/>
    <x v="651"/>
    <x v="4"/>
    <x v="12"/>
  </r>
  <r>
    <s v="Shadow and Steel: The new album from Master Sword"/>
    <x v="844"/>
    <n v="5000"/>
    <x v="639"/>
    <x v="0"/>
    <x v="0"/>
    <s v="USD"/>
    <n v="1473047940"/>
    <n v="1469595396"/>
    <b v="0"/>
    <x v="247"/>
    <x v="0"/>
    <s v="music/metal"/>
    <x v="670"/>
    <x v="652"/>
    <x v="4"/>
    <x v="12"/>
  </r>
  <r>
    <s v="CURVE: The debut album from Miroist needs awesome merch"/>
    <x v="845"/>
    <n v="1100"/>
    <x v="640"/>
    <x v="0"/>
    <x v="1"/>
    <s v="GBP"/>
    <n v="1394460000"/>
    <n v="1393233855"/>
    <b v="0"/>
    <x v="5"/>
    <x v="0"/>
    <s v="music/metal"/>
    <x v="671"/>
    <x v="653"/>
    <x v="4"/>
    <x v="12"/>
  </r>
  <r>
    <s v="CENTROPYMUSIC"/>
    <x v="846"/>
    <n v="10"/>
    <x v="115"/>
    <x v="0"/>
    <x v="0"/>
    <s v="USD"/>
    <n v="1436555376"/>
    <n v="1433963376"/>
    <b v="0"/>
    <x v="29"/>
    <x v="0"/>
    <s v="music/metal"/>
    <x v="31"/>
    <x v="119"/>
    <x v="4"/>
    <x v="12"/>
  </r>
  <r>
    <s v="God Am"/>
    <x v="847"/>
    <n v="300"/>
    <x v="452"/>
    <x v="0"/>
    <x v="0"/>
    <s v="USD"/>
    <n v="1429038033"/>
    <n v="1426446033"/>
    <b v="0"/>
    <x v="38"/>
    <x v="0"/>
    <s v="music/metal"/>
    <x v="31"/>
    <x v="654"/>
    <x v="4"/>
    <x v="12"/>
  </r>
  <r>
    <s v="The Nightingale: A Gothic Fairytale"/>
    <x v="848"/>
    <n v="4000"/>
    <x v="641"/>
    <x v="0"/>
    <x v="0"/>
    <s v="USD"/>
    <n v="1426473264"/>
    <n v="1424057664"/>
    <b v="0"/>
    <x v="248"/>
    <x v="0"/>
    <s v="music/metal"/>
    <x v="672"/>
    <x v="655"/>
    <x v="4"/>
    <x v="12"/>
  </r>
  <r>
    <s v="Yet Further: Sioum's Second Full-Length Album"/>
    <x v="849"/>
    <n v="4000"/>
    <x v="642"/>
    <x v="0"/>
    <x v="0"/>
    <s v="USD"/>
    <n v="1461560340"/>
    <n v="1458762717"/>
    <b v="0"/>
    <x v="182"/>
    <x v="0"/>
    <s v="music/metal"/>
    <x v="673"/>
    <x v="656"/>
    <x v="4"/>
    <x v="12"/>
  </r>
  <r>
    <s v="M.F.Crew, 1er Album &quot;First Ride&quot;"/>
    <x v="850"/>
    <n v="2000"/>
    <x v="643"/>
    <x v="0"/>
    <x v="6"/>
    <s v="EUR"/>
    <n v="1469994300"/>
    <n v="1464815253"/>
    <b v="0"/>
    <x v="16"/>
    <x v="0"/>
    <s v="music/metal"/>
    <x v="674"/>
    <x v="657"/>
    <x v="4"/>
    <x v="12"/>
  </r>
  <r>
    <s v="Covers Album - Limited Vinyl Pressing"/>
    <x v="851"/>
    <n v="3500"/>
    <x v="644"/>
    <x v="0"/>
    <x v="0"/>
    <s v="USD"/>
    <n v="1477342800"/>
    <n v="1476386395"/>
    <b v="0"/>
    <x v="95"/>
    <x v="0"/>
    <s v="music/metal"/>
    <x v="675"/>
    <x v="658"/>
    <x v="4"/>
    <x v="12"/>
  </r>
  <r>
    <s v="sloggoth"/>
    <x v="852"/>
    <n v="300"/>
    <x v="452"/>
    <x v="0"/>
    <x v="0"/>
    <s v="USD"/>
    <n v="1424116709"/>
    <n v="1421524709"/>
    <b v="0"/>
    <x v="73"/>
    <x v="0"/>
    <s v="music/metal"/>
    <x v="31"/>
    <x v="180"/>
    <x v="4"/>
    <x v="12"/>
  </r>
  <r>
    <s v="Westfield Massacre - Sophomore Album &amp; Tour"/>
    <x v="853"/>
    <n v="27800"/>
    <x v="645"/>
    <x v="0"/>
    <x v="0"/>
    <s v="USD"/>
    <n v="1482901546"/>
    <n v="1480309546"/>
    <b v="0"/>
    <x v="249"/>
    <x v="0"/>
    <s v="music/metal"/>
    <x v="676"/>
    <x v="659"/>
    <x v="4"/>
    <x v="12"/>
  </r>
  <r>
    <s v="AtteroTerra's Sophomore Album - Pray for Apocalypse"/>
    <x v="854"/>
    <n v="1450"/>
    <x v="646"/>
    <x v="0"/>
    <x v="0"/>
    <s v="USD"/>
    <n v="1469329217"/>
    <n v="1466737217"/>
    <b v="0"/>
    <x v="5"/>
    <x v="0"/>
    <s v="music/metal"/>
    <x v="677"/>
    <x v="660"/>
    <x v="4"/>
    <x v="12"/>
  </r>
  <r>
    <s v="POWERHEAD - Wir wollen ins Studio!!!"/>
    <x v="855"/>
    <n v="250"/>
    <x v="614"/>
    <x v="0"/>
    <x v="12"/>
    <s v="EUR"/>
    <n v="1477422000"/>
    <n v="1472282956"/>
    <b v="0"/>
    <x v="33"/>
    <x v="0"/>
    <s v="music/metal"/>
    <x v="678"/>
    <x v="661"/>
    <x v="4"/>
    <x v="12"/>
  </r>
  <r>
    <s v="A Reason To Breathe - DEBUT ALBUM"/>
    <x v="856"/>
    <n v="1200"/>
    <x v="647"/>
    <x v="0"/>
    <x v="3"/>
    <s v="EUR"/>
    <n v="1448463431"/>
    <n v="1444831031"/>
    <b v="0"/>
    <x v="54"/>
    <x v="0"/>
    <s v="music/metal"/>
    <x v="31"/>
    <x v="73"/>
    <x v="4"/>
    <x v="12"/>
  </r>
  <r>
    <s v="Gehtika - New Album - A Monster in Mourning"/>
    <x v="857"/>
    <n v="1200"/>
    <x v="648"/>
    <x v="0"/>
    <x v="1"/>
    <s v="GBP"/>
    <n v="1429138740"/>
    <n v="1426528418"/>
    <b v="0"/>
    <x v="88"/>
    <x v="0"/>
    <s v="music/metal"/>
    <x v="679"/>
    <x v="662"/>
    <x v="4"/>
    <x v="12"/>
  </r>
  <r>
    <s v="Rise With Us Campaign"/>
    <x v="858"/>
    <n v="4000"/>
    <x v="649"/>
    <x v="0"/>
    <x v="0"/>
    <s v="USD"/>
    <n v="1433376000"/>
    <n v="1430768468"/>
    <b v="0"/>
    <x v="15"/>
    <x v="0"/>
    <s v="music/metal"/>
    <x v="680"/>
    <x v="663"/>
    <x v="4"/>
    <x v="12"/>
  </r>
  <r>
    <s v="Jazz arrangements of Mozart Horn Concertos #3 &amp; #4"/>
    <x v="859"/>
    <n v="14000"/>
    <x v="650"/>
    <x v="2"/>
    <x v="0"/>
    <s v="USD"/>
    <n v="1385123713"/>
    <n v="1382528113"/>
    <b v="0"/>
    <x v="53"/>
    <x v="1"/>
    <s v="music/jazz"/>
    <x v="681"/>
    <x v="664"/>
    <x v="4"/>
    <x v="13"/>
  </r>
  <r>
    <s v="&quot;In My Own EYE &quot; a cabaret not to be missed"/>
    <x v="860"/>
    <n v="4500"/>
    <x v="462"/>
    <x v="2"/>
    <x v="0"/>
    <s v="USD"/>
    <n v="1474067404"/>
    <n v="1471475404"/>
    <b v="0"/>
    <x v="84"/>
    <x v="1"/>
    <s v="music/jazz"/>
    <x v="682"/>
    <x v="476"/>
    <x v="4"/>
    <x v="13"/>
  </r>
  <r>
    <s v="The London Jazz Machine  - Jazz greats musical project"/>
    <x v="861"/>
    <n v="50000"/>
    <x v="575"/>
    <x v="2"/>
    <x v="1"/>
    <s v="GBP"/>
    <n v="1384179548"/>
    <n v="1381583948"/>
    <b v="0"/>
    <x v="80"/>
    <x v="1"/>
    <s v="music/jazz"/>
    <x v="683"/>
    <x v="665"/>
    <x v="4"/>
    <x v="13"/>
  </r>
  <r>
    <s v="Help Fund Jason's Debut Jazz CD &quot;Exodus&quot;"/>
    <x v="862"/>
    <n v="2000"/>
    <x v="456"/>
    <x v="2"/>
    <x v="0"/>
    <s v="USD"/>
    <n v="1329014966"/>
    <n v="1326422966"/>
    <b v="0"/>
    <x v="81"/>
    <x v="1"/>
    <s v="music/jazz"/>
    <x v="684"/>
    <x v="666"/>
    <x v="4"/>
    <x v="13"/>
  </r>
  <r>
    <s v="Help fund an album of LDS songs arranged for jazz piano trio"/>
    <x v="863"/>
    <n v="6500"/>
    <x v="651"/>
    <x v="2"/>
    <x v="0"/>
    <s v="USD"/>
    <n v="1381917540"/>
    <n v="1379990038"/>
    <b v="0"/>
    <x v="1"/>
    <x v="1"/>
    <s v="music/jazz"/>
    <x v="685"/>
    <x v="667"/>
    <x v="4"/>
    <x v="13"/>
  </r>
  <r>
    <s v="&quot;Cigarettes and Sunflowers&quot; first album by &quot;Memphis Lady&quot;"/>
    <x v="864"/>
    <n v="2200"/>
    <x v="372"/>
    <x v="2"/>
    <x v="0"/>
    <s v="USD"/>
    <n v="1358361197"/>
    <n v="1353177197"/>
    <b v="0"/>
    <x v="84"/>
    <x v="1"/>
    <s v="music/jazz"/>
    <x v="686"/>
    <x v="381"/>
    <x v="4"/>
    <x v="13"/>
  </r>
  <r>
    <s v="California Dreamin' Tour 2015"/>
    <x v="865"/>
    <n v="3500"/>
    <x v="141"/>
    <x v="2"/>
    <x v="0"/>
    <s v="USD"/>
    <n v="1425136200"/>
    <n v="1421853518"/>
    <b v="0"/>
    <x v="202"/>
    <x v="1"/>
    <s v="music/jazz"/>
    <x v="687"/>
    <x v="668"/>
    <x v="4"/>
    <x v="13"/>
  </r>
  <r>
    <s v="Miche Fambro - &quot;Forever Friday&quot; Jazz CD"/>
    <x v="866"/>
    <n v="5000"/>
    <x v="652"/>
    <x v="2"/>
    <x v="0"/>
    <s v="USD"/>
    <n v="1259643540"/>
    <n v="1254450706"/>
    <b v="0"/>
    <x v="202"/>
    <x v="1"/>
    <s v="music/jazz"/>
    <x v="688"/>
    <x v="669"/>
    <x v="4"/>
    <x v="13"/>
  </r>
  <r>
    <s v="TERESA ANN LAMIRAND'S DEBUT ALBUM &quot;MY LIFE UNFOLDING&quot;&quot;"/>
    <x v="867"/>
    <n v="45000"/>
    <x v="155"/>
    <x v="2"/>
    <x v="0"/>
    <s v="USD"/>
    <n v="1389055198"/>
    <n v="1386463198"/>
    <b v="0"/>
    <x v="29"/>
    <x v="1"/>
    <s v="music/jazz"/>
    <x v="689"/>
    <x v="73"/>
    <x v="4"/>
    <x v="13"/>
  </r>
  <r>
    <s v="Live DVD Concert by Twice As Good"/>
    <x v="868"/>
    <n v="8800"/>
    <x v="578"/>
    <x v="2"/>
    <x v="0"/>
    <s v="USD"/>
    <n v="1365448657"/>
    <n v="1362860257"/>
    <b v="0"/>
    <x v="83"/>
    <x v="1"/>
    <s v="music/jazz"/>
    <x v="690"/>
    <x v="670"/>
    <x v="4"/>
    <x v="13"/>
  </r>
  <r>
    <s v="The NELSON RIDDLE SONGBOOK - Nelson Riddle Tribute Orchestra"/>
    <x v="869"/>
    <n v="20000"/>
    <x v="653"/>
    <x v="2"/>
    <x v="1"/>
    <s v="GBP"/>
    <n v="1377995523"/>
    <n v="1375403523"/>
    <b v="0"/>
    <x v="81"/>
    <x v="1"/>
    <s v="music/jazz"/>
    <x v="691"/>
    <x v="671"/>
    <x v="4"/>
    <x v="13"/>
  </r>
  <r>
    <s v="fo/mo/deep heads back into the studio to record their 3rd CD"/>
    <x v="870"/>
    <n v="6000"/>
    <x v="144"/>
    <x v="2"/>
    <x v="0"/>
    <s v="USD"/>
    <n v="1385735295"/>
    <n v="1383139695"/>
    <b v="0"/>
    <x v="8"/>
    <x v="1"/>
    <s v="music/jazz"/>
    <x v="692"/>
    <x v="672"/>
    <x v="4"/>
    <x v="13"/>
  </r>
  <r>
    <s v="Songs of Africa Ensemble Goodwill Africa Tour"/>
    <x v="871"/>
    <n v="8000"/>
    <x v="654"/>
    <x v="2"/>
    <x v="0"/>
    <s v="USD"/>
    <n v="1299786527"/>
    <n v="1295898527"/>
    <b v="0"/>
    <x v="84"/>
    <x v="1"/>
    <s v="music/jazz"/>
    <x v="693"/>
    <x v="151"/>
    <x v="4"/>
    <x v="13"/>
  </r>
  <r>
    <s v="The Dreamer-An Original Jazz CD"/>
    <x v="872"/>
    <n v="3500"/>
    <x v="372"/>
    <x v="2"/>
    <x v="0"/>
    <s v="USD"/>
    <n v="1352610040"/>
    <n v="1349150440"/>
    <b v="0"/>
    <x v="81"/>
    <x v="1"/>
    <s v="music/jazz"/>
    <x v="694"/>
    <x v="377"/>
    <x v="4"/>
    <x v="13"/>
  </r>
  <r>
    <s v="New Jerry Tachoir Group Recording"/>
    <x v="873"/>
    <n v="3000"/>
    <x v="655"/>
    <x v="2"/>
    <x v="0"/>
    <s v="USD"/>
    <n v="1367676034"/>
    <n v="1365084034"/>
    <b v="0"/>
    <x v="64"/>
    <x v="1"/>
    <s v="music/jazz"/>
    <x v="695"/>
    <x v="673"/>
    <x v="4"/>
    <x v="13"/>
  </r>
  <r>
    <s v="Italian Jazz Days 2015, an annual NYS jazzseries since 2009."/>
    <x v="874"/>
    <n v="5000"/>
    <x v="117"/>
    <x v="2"/>
    <x v="0"/>
    <s v="USD"/>
    <n v="1442856131"/>
    <n v="1441128131"/>
    <b v="0"/>
    <x v="78"/>
    <x v="1"/>
    <s v="music/jazz"/>
    <x v="109"/>
    <x v="121"/>
    <x v="4"/>
    <x v="13"/>
  </r>
  <r>
    <s v="Sound Of Dobells"/>
    <x v="875"/>
    <n v="3152"/>
    <x v="656"/>
    <x v="2"/>
    <x v="1"/>
    <s v="GBP"/>
    <n v="1359978927"/>
    <n v="1357127727"/>
    <b v="0"/>
    <x v="43"/>
    <x v="1"/>
    <s v="music/jazz"/>
    <x v="696"/>
    <x v="674"/>
    <x v="4"/>
    <x v="13"/>
  </r>
  <r>
    <s v="A Saxidentals Music Video!!!"/>
    <x v="876"/>
    <n v="2000"/>
    <x v="77"/>
    <x v="2"/>
    <x v="0"/>
    <s v="USD"/>
    <n v="1387479360"/>
    <n v="1384887360"/>
    <b v="0"/>
    <x v="60"/>
    <x v="1"/>
    <s v="music/jazz"/>
    <x v="697"/>
    <x v="675"/>
    <x v="4"/>
    <x v="13"/>
  </r>
  <r>
    <s v="Justin Cron's Sax Debut Album"/>
    <x v="877"/>
    <n v="5000"/>
    <x v="654"/>
    <x v="2"/>
    <x v="0"/>
    <s v="USD"/>
    <n v="1293082524"/>
    <n v="1290490524"/>
    <b v="0"/>
    <x v="84"/>
    <x v="1"/>
    <s v="music/jazz"/>
    <x v="698"/>
    <x v="151"/>
    <x v="4"/>
    <x v="13"/>
  </r>
  <r>
    <s v="Bring jazz legend Peter BrÃ¶tzmann to Minneapolis"/>
    <x v="878"/>
    <n v="2100"/>
    <x v="657"/>
    <x v="2"/>
    <x v="0"/>
    <s v="USD"/>
    <n v="1338321305"/>
    <n v="1336506905"/>
    <b v="0"/>
    <x v="209"/>
    <x v="1"/>
    <s v="music/jazz"/>
    <x v="699"/>
    <x v="676"/>
    <x v="4"/>
    <x v="13"/>
  </r>
  <r>
    <s v="Lifelike Figures Vinyl Pressing!"/>
    <x v="879"/>
    <n v="3780"/>
    <x v="658"/>
    <x v="2"/>
    <x v="0"/>
    <s v="USD"/>
    <n v="1351582938"/>
    <n v="1348731738"/>
    <b v="0"/>
    <x v="22"/>
    <x v="1"/>
    <s v="music/indie rock"/>
    <x v="700"/>
    <x v="677"/>
    <x v="4"/>
    <x v="14"/>
  </r>
  <r>
    <s v="Funding the new album by Chris Reed and the Anime Raiders"/>
    <x v="880"/>
    <n v="3750"/>
    <x v="134"/>
    <x v="2"/>
    <x v="0"/>
    <s v="USD"/>
    <n v="1326520886"/>
    <n v="1322632886"/>
    <b v="0"/>
    <x v="29"/>
    <x v="1"/>
    <s v="music/indie rock"/>
    <x v="417"/>
    <x v="180"/>
    <x v="4"/>
    <x v="14"/>
  </r>
  <r>
    <s v="The Scotty Karate Vinyl Round-Up (Scotch Bonnet)"/>
    <x v="881"/>
    <n v="1500"/>
    <x v="659"/>
    <x v="2"/>
    <x v="0"/>
    <s v="USD"/>
    <n v="1315341550"/>
    <n v="1312490350"/>
    <b v="0"/>
    <x v="25"/>
    <x v="1"/>
    <s v="music/indie rock"/>
    <x v="701"/>
    <x v="678"/>
    <x v="4"/>
    <x v="14"/>
  </r>
  <r>
    <s v="Dana Lawrence Music NEW EP"/>
    <x v="882"/>
    <n v="5000"/>
    <x v="660"/>
    <x v="2"/>
    <x v="0"/>
    <s v="USD"/>
    <n v="1456957635"/>
    <n v="1451773635"/>
    <b v="0"/>
    <x v="54"/>
    <x v="1"/>
    <s v="music/indie rock"/>
    <x v="702"/>
    <x v="679"/>
    <x v="4"/>
    <x v="14"/>
  </r>
  <r>
    <s v="Angwish &quot;I Wanna Be Your Monkey&quot; Music Video"/>
    <x v="883"/>
    <n v="2000"/>
    <x v="170"/>
    <x v="2"/>
    <x v="0"/>
    <s v="USD"/>
    <n v="1336789860"/>
    <n v="1331666146"/>
    <b v="0"/>
    <x v="84"/>
    <x v="1"/>
    <s v="music/indie rock"/>
    <x v="460"/>
    <x v="119"/>
    <x v="4"/>
    <x v="14"/>
  </r>
  <r>
    <s v="Origin - Cobrette Bardole's Sophomore Album!"/>
    <x v="884"/>
    <n v="1000"/>
    <x v="661"/>
    <x v="2"/>
    <x v="0"/>
    <s v="USD"/>
    <n v="1483137311"/>
    <n v="1481322911"/>
    <b v="0"/>
    <x v="64"/>
    <x v="1"/>
    <s v="music/indie rock"/>
    <x v="703"/>
    <x v="680"/>
    <x v="4"/>
    <x v="14"/>
  </r>
  <r>
    <s v="Sap Laughter : Merch Fundraiser!"/>
    <x v="885"/>
    <n v="500"/>
    <x v="82"/>
    <x v="2"/>
    <x v="0"/>
    <s v="USD"/>
    <n v="1473972813"/>
    <n v="1471812813"/>
    <b v="0"/>
    <x v="63"/>
    <x v="1"/>
    <s v="music/indie rock"/>
    <x v="704"/>
    <x v="681"/>
    <x v="4"/>
    <x v="14"/>
  </r>
  <r>
    <s v="Mortimer Nova new album title Terrible The Fish Has Drowned!"/>
    <x v="886"/>
    <n v="1000"/>
    <x v="117"/>
    <x v="2"/>
    <x v="0"/>
    <s v="USD"/>
    <n v="1338159655"/>
    <n v="1335567655"/>
    <b v="0"/>
    <x v="78"/>
    <x v="1"/>
    <s v="music/indie rock"/>
    <x v="109"/>
    <x v="121"/>
    <x v="4"/>
    <x v="14"/>
  </r>
  <r>
    <s v="Ginger Binge's first album"/>
    <x v="887"/>
    <n v="1000"/>
    <x v="662"/>
    <x v="2"/>
    <x v="0"/>
    <s v="USD"/>
    <n v="1314856800"/>
    <n v="1311789885"/>
    <b v="0"/>
    <x v="80"/>
    <x v="1"/>
    <s v="music/indie rock"/>
    <x v="705"/>
    <x v="666"/>
    <x v="4"/>
    <x v="14"/>
  </r>
  <r>
    <s v="Ryan Harner's Full Length Album - The Wonder of the Sea"/>
    <x v="888"/>
    <n v="25000"/>
    <x v="663"/>
    <x v="2"/>
    <x v="0"/>
    <s v="USD"/>
    <n v="1412534943"/>
    <n v="1409942943"/>
    <b v="0"/>
    <x v="58"/>
    <x v="1"/>
    <s v="music/indie rock"/>
    <x v="706"/>
    <x v="682"/>
    <x v="4"/>
    <x v="14"/>
  </r>
  <r>
    <s v="Help fund Richard Sosa's &quot;FolkameriqueÃ±o&quot; CD"/>
    <x v="889"/>
    <n v="3000"/>
    <x v="366"/>
    <x v="2"/>
    <x v="0"/>
    <s v="USD"/>
    <n v="1385055979"/>
    <n v="1382460379"/>
    <b v="0"/>
    <x v="80"/>
    <x v="1"/>
    <s v="music/indie rock"/>
    <x v="707"/>
    <x v="683"/>
    <x v="4"/>
    <x v="14"/>
  </r>
  <r>
    <s v="Den-Mate: New EP and Tour"/>
    <x v="890"/>
    <n v="8000"/>
    <x v="92"/>
    <x v="2"/>
    <x v="0"/>
    <s v="USD"/>
    <n v="1408581930"/>
    <n v="1405989930"/>
    <b v="0"/>
    <x v="82"/>
    <x v="1"/>
    <s v="music/indie rock"/>
    <x v="140"/>
    <x v="684"/>
    <x v="4"/>
    <x v="14"/>
  </r>
  <r>
    <s v="ADCA's debut CD will bring the joys of great chamber music to you!  "/>
    <x v="891"/>
    <n v="6000"/>
    <x v="664"/>
    <x v="2"/>
    <x v="0"/>
    <s v="USD"/>
    <n v="1280635200"/>
    <n v="1273121283"/>
    <b v="0"/>
    <x v="57"/>
    <x v="1"/>
    <s v="music/indie rock"/>
    <x v="708"/>
    <x v="685"/>
    <x v="4"/>
    <x v="14"/>
  </r>
  <r>
    <s v="The Big Band Theory Music Festival"/>
    <x v="892"/>
    <n v="2000"/>
    <x v="148"/>
    <x v="2"/>
    <x v="0"/>
    <s v="USD"/>
    <n v="1427920363"/>
    <n v="1425331963"/>
    <b v="0"/>
    <x v="81"/>
    <x v="1"/>
    <s v="music/indie rock"/>
    <x v="709"/>
    <x v="379"/>
    <x v="4"/>
    <x v="14"/>
  </r>
  <r>
    <s v="Saint Sebastian's Debut Album &amp; Short Film"/>
    <x v="893"/>
    <n v="20000"/>
    <x v="665"/>
    <x v="2"/>
    <x v="0"/>
    <s v="USD"/>
    <n v="1465169610"/>
    <n v="1462577610"/>
    <b v="0"/>
    <x v="28"/>
    <x v="1"/>
    <s v="music/indie rock"/>
    <x v="710"/>
    <x v="686"/>
    <x v="4"/>
    <x v="14"/>
  </r>
  <r>
    <s v="ruKus - the Net-a-thon: Fueling independence in music and art!"/>
    <x v="894"/>
    <n v="8000"/>
    <x v="666"/>
    <x v="2"/>
    <x v="0"/>
    <s v="USD"/>
    <n v="1287975829"/>
    <n v="1284087829"/>
    <b v="0"/>
    <x v="63"/>
    <x v="1"/>
    <s v="music/indie rock"/>
    <x v="711"/>
    <x v="687"/>
    <x v="4"/>
    <x v="14"/>
  </r>
  <r>
    <s v="Hardsoul Poets New Album!"/>
    <x v="895"/>
    <n v="8000"/>
    <x v="667"/>
    <x v="2"/>
    <x v="0"/>
    <s v="USD"/>
    <n v="1440734400"/>
    <n v="1438549026"/>
    <b v="0"/>
    <x v="250"/>
    <x v="1"/>
    <s v="music/indie rock"/>
    <x v="142"/>
    <x v="688"/>
    <x v="4"/>
    <x v="14"/>
  </r>
  <r>
    <s v="Park XXVII Album Release"/>
    <x v="896"/>
    <n v="3000"/>
    <x v="117"/>
    <x v="2"/>
    <x v="0"/>
    <s v="USD"/>
    <n v="1354123908"/>
    <n v="1351528308"/>
    <b v="0"/>
    <x v="78"/>
    <x v="1"/>
    <s v="music/indie rock"/>
    <x v="109"/>
    <x v="121"/>
    <x v="4"/>
    <x v="14"/>
  </r>
  <r>
    <s v="Foundations: 12 Songs in 2012"/>
    <x v="897"/>
    <n v="2500"/>
    <x v="119"/>
    <x v="2"/>
    <x v="0"/>
    <s v="USD"/>
    <n v="1326651110"/>
    <n v="1322763110"/>
    <b v="0"/>
    <x v="84"/>
    <x v="1"/>
    <s v="music/indie rock"/>
    <x v="712"/>
    <x v="436"/>
    <x v="4"/>
    <x v="14"/>
  </r>
  <r>
    <s v="Lets get 48/14 pressed!!!"/>
    <x v="898"/>
    <n v="750"/>
    <x v="668"/>
    <x v="2"/>
    <x v="0"/>
    <s v="USD"/>
    <n v="1306549362"/>
    <n v="1302661362"/>
    <b v="0"/>
    <x v="22"/>
    <x v="1"/>
    <s v="music/indie rock"/>
    <x v="713"/>
    <x v="436"/>
    <x v="4"/>
    <x v="14"/>
  </r>
  <r>
    <s v="Project Revive: Protecting the Creative Impulse"/>
    <x v="899"/>
    <n v="5000"/>
    <x v="577"/>
    <x v="2"/>
    <x v="0"/>
    <s v="USD"/>
    <n v="1459365802"/>
    <n v="1456777402"/>
    <b v="0"/>
    <x v="84"/>
    <x v="1"/>
    <s v="music/jazz"/>
    <x v="714"/>
    <x v="689"/>
    <x v="4"/>
    <x v="13"/>
  </r>
  <r>
    <s v="Modern Jazz / Soul &quot;All Star&quot; CD Recording Project"/>
    <x v="900"/>
    <n v="6500"/>
    <x v="117"/>
    <x v="2"/>
    <x v="0"/>
    <s v="USD"/>
    <n v="1276024260"/>
    <n v="1272050914"/>
    <b v="0"/>
    <x v="78"/>
    <x v="1"/>
    <s v="music/jazz"/>
    <x v="109"/>
    <x v="121"/>
    <x v="4"/>
    <x v="13"/>
  </r>
  <r>
    <s v="MISTER BROWN"/>
    <x v="901"/>
    <n v="30000"/>
    <x v="456"/>
    <x v="2"/>
    <x v="0"/>
    <s v="USD"/>
    <n v="1409412600"/>
    <n v="1404947422"/>
    <b v="0"/>
    <x v="83"/>
    <x v="1"/>
    <s v="music/jazz"/>
    <x v="715"/>
    <x v="180"/>
    <x v="4"/>
    <x v="13"/>
  </r>
  <r>
    <s v="U City Jazz Festival, St. Louis, MO"/>
    <x v="902"/>
    <n v="5000"/>
    <x v="669"/>
    <x v="2"/>
    <x v="0"/>
    <s v="USD"/>
    <n v="1348367100"/>
    <n v="1346180780"/>
    <b v="0"/>
    <x v="80"/>
    <x v="1"/>
    <s v="music/jazz"/>
    <x v="416"/>
    <x v="379"/>
    <x v="4"/>
    <x v="13"/>
  </r>
  <r>
    <s v="The Woodlands Jazz Fest"/>
    <x v="903"/>
    <n v="50000"/>
    <x v="118"/>
    <x v="2"/>
    <x v="0"/>
    <s v="USD"/>
    <n v="1451786137"/>
    <n v="1449194137"/>
    <b v="0"/>
    <x v="83"/>
    <x v="1"/>
    <s v="music/jazz"/>
    <x v="716"/>
    <x v="690"/>
    <x v="4"/>
    <x v="13"/>
  </r>
  <r>
    <s v="Jazz For Everyone!"/>
    <x v="904"/>
    <n v="6500"/>
    <x v="670"/>
    <x v="2"/>
    <x v="0"/>
    <s v="USD"/>
    <n v="1295847926"/>
    <n v="1290663926"/>
    <b v="0"/>
    <x v="79"/>
    <x v="1"/>
    <s v="music/jazz"/>
    <x v="717"/>
    <x v="691"/>
    <x v="4"/>
    <x v="13"/>
  </r>
  <r>
    <s v="24th Music Presents Channeling Motown (Live)"/>
    <x v="905"/>
    <n v="15000"/>
    <x v="117"/>
    <x v="2"/>
    <x v="0"/>
    <s v="USD"/>
    <n v="1394681590"/>
    <n v="1392093190"/>
    <b v="0"/>
    <x v="78"/>
    <x v="1"/>
    <s v="music/jazz"/>
    <x v="109"/>
    <x v="121"/>
    <x v="4"/>
    <x v="13"/>
  </r>
  <r>
    <s v="Greg Chambers Saxophone CD"/>
    <x v="906"/>
    <n v="2900"/>
    <x v="117"/>
    <x v="2"/>
    <x v="0"/>
    <s v="USD"/>
    <n v="1315715823"/>
    <n v="1313123823"/>
    <b v="0"/>
    <x v="78"/>
    <x v="1"/>
    <s v="music/jazz"/>
    <x v="109"/>
    <x v="121"/>
    <x v="4"/>
    <x v="13"/>
  </r>
  <r>
    <s v="Help Tony Copeland and get free cd's and mp3's"/>
    <x v="907"/>
    <n v="2500"/>
    <x v="117"/>
    <x v="2"/>
    <x v="0"/>
    <s v="USD"/>
    <n v="1280206740"/>
    <n v="1276283655"/>
    <b v="0"/>
    <x v="78"/>
    <x v="1"/>
    <s v="music/jazz"/>
    <x v="109"/>
    <x v="121"/>
    <x v="4"/>
    <x v="13"/>
  </r>
  <r>
    <s v="Philly Jazz Fest - &quot;Remembering Grover&quot;"/>
    <x v="908"/>
    <n v="16000"/>
    <x v="624"/>
    <x v="2"/>
    <x v="0"/>
    <s v="USD"/>
    <n v="1343016000"/>
    <n v="1340296440"/>
    <b v="0"/>
    <x v="22"/>
    <x v="1"/>
    <s v="music/jazz"/>
    <x v="140"/>
    <x v="178"/>
    <x v="4"/>
    <x v="13"/>
  </r>
  <r>
    <s v="Hattie Bee's Second Album"/>
    <x v="909"/>
    <n v="550"/>
    <x v="430"/>
    <x v="2"/>
    <x v="1"/>
    <s v="GBP"/>
    <n v="1488546319"/>
    <n v="1483362319"/>
    <b v="0"/>
    <x v="81"/>
    <x v="1"/>
    <s v="music/jazz"/>
    <x v="718"/>
    <x v="692"/>
    <x v="4"/>
    <x v="13"/>
  </r>
  <r>
    <s v="Hot Jazz and Latin Luxury in Lima"/>
    <x v="910"/>
    <n v="100000"/>
    <x v="117"/>
    <x v="2"/>
    <x v="0"/>
    <s v="USD"/>
    <n v="1390522045"/>
    <n v="1388707645"/>
    <b v="0"/>
    <x v="78"/>
    <x v="1"/>
    <s v="music/jazz"/>
    <x v="109"/>
    <x v="121"/>
    <x v="4"/>
    <x v="13"/>
  </r>
  <r>
    <s v="Triad a new album by James Murrell"/>
    <x v="911"/>
    <n v="3500"/>
    <x v="134"/>
    <x v="2"/>
    <x v="0"/>
    <s v="USD"/>
    <n v="1355197047"/>
    <n v="1350009447"/>
    <b v="0"/>
    <x v="84"/>
    <x v="1"/>
    <s v="music/jazz"/>
    <x v="719"/>
    <x v="2"/>
    <x v="4"/>
    <x v="13"/>
  </r>
  <r>
    <s v="100% Faith Jazz Gospel CD Recording Project 2012"/>
    <x v="912"/>
    <n v="30000"/>
    <x v="671"/>
    <x v="2"/>
    <x v="0"/>
    <s v="USD"/>
    <n v="1336188019"/>
    <n v="1333596019"/>
    <b v="0"/>
    <x v="54"/>
    <x v="1"/>
    <s v="music/jazz"/>
    <x v="720"/>
    <x v="693"/>
    <x v="4"/>
    <x v="13"/>
  </r>
  <r>
    <s v="Soul Of Man Video Project"/>
    <x v="913"/>
    <n v="1500"/>
    <x v="117"/>
    <x v="2"/>
    <x v="0"/>
    <s v="USD"/>
    <n v="1345918747"/>
    <n v="1343326747"/>
    <b v="0"/>
    <x v="78"/>
    <x v="1"/>
    <s v="music/jazz"/>
    <x v="109"/>
    <x v="121"/>
    <x v="4"/>
    <x v="13"/>
  </r>
  <r>
    <s v="Russ Spiegel's Uncommon Knowledge: The Deep Brooklyn Suite"/>
    <x v="914"/>
    <n v="6500"/>
    <x v="672"/>
    <x v="2"/>
    <x v="0"/>
    <s v="USD"/>
    <n v="1330577940"/>
    <n v="1327853914"/>
    <b v="0"/>
    <x v="82"/>
    <x v="1"/>
    <s v="music/jazz"/>
    <x v="721"/>
    <x v="694"/>
    <x v="4"/>
    <x v="13"/>
  </r>
  <r>
    <s v="JMood Records &quot;New&quot; Roberto Magris Sextet New Recording Project 2010 "/>
    <x v="915"/>
    <n v="3300"/>
    <x v="117"/>
    <x v="2"/>
    <x v="0"/>
    <s v="USD"/>
    <n v="1287723600"/>
    <n v="1284409734"/>
    <b v="0"/>
    <x v="78"/>
    <x v="1"/>
    <s v="music/jazz"/>
    <x v="109"/>
    <x v="121"/>
    <x v="4"/>
    <x v="13"/>
  </r>
  <r>
    <s v="Heads Up! / Vai com Tudo! - Music &amp; Sports Education for All"/>
    <x v="916"/>
    <n v="5000"/>
    <x v="134"/>
    <x v="2"/>
    <x v="0"/>
    <s v="USD"/>
    <n v="1405305000"/>
    <n v="1402612730"/>
    <b v="0"/>
    <x v="29"/>
    <x v="1"/>
    <s v="music/jazz"/>
    <x v="722"/>
    <x v="180"/>
    <x v="4"/>
    <x v="13"/>
  </r>
  <r>
    <s v="A fine blend of jazz, electronica, rock and spoken word"/>
    <x v="917"/>
    <n v="3900"/>
    <x v="670"/>
    <x v="2"/>
    <x v="1"/>
    <s v="GBP"/>
    <n v="1417474761"/>
    <n v="1414879161"/>
    <b v="0"/>
    <x v="73"/>
    <x v="1"/>
    <s v="music/jazz"/>
    <x v="723"/>
    <x v="695"/>
    <x v="4"/>
    <x v="13"/>
  </r>
  <r>
    <s v="Jazz CD:  Out of The Blue"/>
    <x v="918"/>
    <n v="20000"/>
    <x v="173"/>
    <x v="2"/>
    <x v="0"/>
    <s v="USD"/>
    <n v="1355930645"/>
    <n v="1352906645"/>
    <b v="0"/>
    <x v="29"/>
    <x v="1"/>
    <s v="music/jazz"/>
    <x v="724"/>
    <x v="101"/>
    <x v="4"/>
    <x v="13"/>
  </r>
  <r>
    <s v="MIAMI JAZZ PROJECT: TEST OF TIME RECORDING"/>
    <x v="919"/>
    <n v="5500"/>
    <x v="117"/>
    <x v="2"/>
    <x v="0"/>
    <s v="USD"/>
    <n v="1384448822"/>
    <n v="1381853222"/>
    <b v="0"/>
    <x v="78"/>
    <x v="1"/>
    <s v="music/jazz"/>
    <x v="109"/>
    <x v="121"/>
    <x v="4"/>
    <x v="13"/>
  </r>
  <r>
    <s v="&quot;Reflections Of Brownie&quot; a new tribute to Clifford Brown"/>
    <x v="920"/>
    <n v="15000"/>
    <x v="673"/>
    <x v="2"/>
    <x v="0"/>
    <s v="USD"/>
    <n v="1323666376"/>
    <n v="1320033976"/>
    <b v="0"/>
    <x v="9"/>
    <x v="1"/>
    <s v="music/jazz"/>
    <x v="725"/>
    <x v="696"/>
    <x v="4"/>
    <x v="13"/>
  </r>
  <r>
    <s v="THE JOEY MORANT PROJECT:   JAZZIFIED R'nB"/>
    <x v="921"/>
    <n v="27000"/>
    <x v="674"/>
    <x v="2"/>
    <x v="0"/>
    <s v="USD"/>
    <n v="1412167393"/>
    <n v="1409143393"/>
    <b v="0"/>
    <x v="209"/>
    <x v="1"/>
    <s v="music/jazz"/>
    <x v="726"/>
    <x v="697"/>
    <x v="4"/>
    <x v="13"/>
  </r>
  <r>
    <s v="First Solo Album - Siempre Filiberto"/>
    <x v="922"/>
    <n v="15000"/>
    <x v="675"/>
    <x v="2"/>
    <x v="0"/>
    <s v="USD"/>
    <n v="1416614523"/>
    <n v="1414018923"/>
    <b v="0"/>
    <x v="79"/>
    <x v="1"/>
    <s v="music/jazz"/>
    <x v="727"/>
    <x v="698"/>
    <x v="4"/>
    <x v="13"/>
  </r>
  <r>
    <s v="Africa Brass Master Class for youth"/>
    <x v="923"/>
    <n v="3000"/>
    <x v="676"/>
    <x v="2"/>
    <x v="0"/>
    <s v="USD"/>
    <n v="1360795069"/>
    <n v="1358203069"/>
    <b v="0"/>
    <x v="41"/>
    <x v="1"/>
    <s v="music/jazz"/>
    <x v="728"/>
    <x v="699"/>
    <x v="4"/>
    <x v="13"/>
  </r>
  <r>
    <s v="&quot;Never Let Me Go&quot; CD Recording Project"/>
    <x v="924"/>
    <n v="6000"/>
    <x v="669"/>
    <x v="2"/>
    <x v="0"/>
    <s v="USD"/>
    <n v="1385590111"/>
    <n v="1382994511"/>
    <b v="0"/>
    <x v="81"/>
    <x v="1"/>
    <s v="music/jazz"/>
    <x v="129"/>
    <x v="700"/>
    <x v="4"/>
    <x v="13"/>
  </r>
  <r>
    <s v="Cosmolingo is a multimedia band inspiring to create a cinematic musical theater!!!!! "/>
    <x v="925"/>
    <n v="7000"/>
    <x v="117"/>
    <x v="2"/>
    <x v="0"/>
    <s v="USD"/>
    <n v="1278628800"/>
    <n v="1276043330"/>
    <b v="0"/>
    <x v="78"/>
    <x v="1"/>
    <s v="music/jazz"/>
    <x v="109"/>
    <x v="121"/>
    <x v="4"/>
    <x v="13"/>
  </r>
  <r>
    <s v="JETRO DA SILVA FUNK PROJECT"/>
    <x v="926"/>
    <n v="20000"/>
    <x v="117"/>
    <x v="2"/>
    <x v="0"/>
    <s v="USD"/>
    <n v="1337024695"/>
    <n v="1334432695"/>
    <b v="0"/>
    <x v="78"/>
    <x v="1"/>
    <s v="music/jazz"/>
    <x v="109"/>
    <x v="121"/>
    <x v="4"/>
    <x v="13"/>
  </r>
  <r>
    <s v="In a Jazzy Motown"/>
    <x v="927"/>
    <n v="14500"/>
    <x v="607"/>
    <x v="2"/>
    <x v="0"/>
    <s v="USD"/>
    <n v="1353196800"/>
    <n v="1348864913"/>
    <b v="0"/>
    <x v="33"/>
    <x v="1"/>
    <s v="music/jazz"/>
    <x v="729"/>
    <x v="701"/>
    <x v="4"/>
    <x v="13"/>
  </r>
  <r>
    <s v="EXPERIMENTAL JAZZ STUDIO RECORDING"/>
    <x v="928"/>
    <n v="500"/>
    <x v="117"/>
    <x v="2"/>
    <x v="0"/>
    <s v="USD"/>
    <n v="1333946569"/>
    <n v="1331358169"/>
    <b v="0"/>
    <x v="78"/>
    <x v="1"/>
    <s v="music/jazz"/>
    <x v="109"/>
    <x v="121"/>
    <x v="4"/>
    <x v="13"/>
  </r>
  <r>
    <s v="The Nico Blues Recorded A Full-Length Album! Now Let's Master It!"/>
    <x v="929"/>
    <n v="900"/>
    <x v="154"/>
    <x v="2"/>
    <x v="0"/>
    <s v="USD"/>
    <n v="1277501520"/>
    <n v="1273874306"/>
    <b v="0"/>
    <x v="81"/>
    <x v="1"/>
    <s v="music/jazz"/>
    <x v="730"/>
    <x v="160"/>
    <x v="4"/>
    <x v="13"/>
  </r>
  <r>
    <s v="First jazz album for Multidirectional, Now printing time!"/>
    <x v="930"/>
    <n v="2000"/>
    <x v="449"/>
    <x v="2"/>
    <x v="1"/>
    <s v="GBP"/>
    <n v="1395007200"/>
    <n v="1392021502"/>
    <b v="0"/>
    <x v="63"/>
    <x v="1"/>
    <s v="music/jazz"/>
    <x v="731"/>
    <x v="702"/>
    <x v="4"/>
    <x v="13"/>
  </r>
  <r>
    <s v="Mandy Harvey Christmas Album"/>
    <x v="931"/>
    <n v="9500"/>
    <x v="677"/>
    <x v="2"/>
    <x v="0"/>
    <s v="USD"/>
    <n v="1363990545"/>
    <n v="1360106145"/>
    <b v="0"/>
    <x v="209"/>
    <x v="1"/>
    <s v="music/jazz"/>
    <x v="732"/>
    <x v="703"/>
    <x v="4"/>
    <x v="13"/>
  </r>
  <r>
    <s v="An album of 10 &quot;jazz art songs&quot; by Matthew John Mortimer"/>
    <x v="932"/>
    <n v="2000"/>
    <x v="678"/>
    <x v="2"/>
    <x v="0"/>
    <s v="USD"/>
    <n v="1399867409"/>
    <n v="1394683409"/>
    <b v="0"/>
    <x v="84"/>
    <x v="1"/>
    <s v="music/jazz"/>
    <x v="733"/>
    <x v="88"/>
    <x v="4"/>
    <x v="13"/>
  </r>
  <r>
    <s v="Kyle Krysa debut EP Ground Effect"/>
    <x v="933"/>
    <n v="5000"/>
    <x v="679"/>
    <x v="2"/>
    <x v="5"/>
    <s v="CAD"/>
    <n v="1399183200"/>
    <n v="1396633284"/>
    <b v="0"/>
    <x v="209"/>
    <x v="1"/>
    <s v="music/jazz"/>
    <x v="734"/>
    <x v="704"/>
    <x v="4"/>
    <x v="13"/>
  </r>
  <r>
    <s v="The Art of You Too"/>
    <x v="934"/>
    <n v="3500"/>
    <x v="155"/>
    <x v="2"/>
    <x v="0"/>
    <s v="USD"/>
    <n v="1454054429"/>
    <n v="1451462429"/>
    <b v="0"/>
    <x v="84"/>
    <x v="1"/>
    <s v="music/jazz"/>
    <x v="735"/>
    <x v="384"/>
    <x v="4"/>
    <x v="13"/>
  </r>
  <r>
    <s v="Jazz Singer, Marti Mendenhall Live Concert Recording"/>
    <x v="935"/>
    <n v="1400"/>
    <x v="117"/>
    <x v="2"/>
    <x v="0"/>
    <s v="USD"/>
    <n v="1326916800"/>
    <n v="1323131689"/>
    <b v="0"/>
    <x v="78"/>
    <x v="1"/>
    <s v="music/jazz"/>
    <x v="109"/>
    <x v="121"/>
    <x v="4"/>
    <x v="13"/>
  </r>
  <r>
    <s v="&quot;Antoine Roney Trio&quot; at Cuba's Havana Jazz Festival 2013"/>
    <x v="936"/>
    <n v="3500"/>
    <x v="130"/>
    <x v="2"/>
    <x v="0"/>
    <s v="USD"/>
    <n v="1383509357"/>
    <n v="1380913757"/>
    <b v="0"/>
    <x v="84"/>
    <x v="1"/>
    <s v="music/jazz"/>
    <x v="736"/>
    <x v="135"/>
    <x v="4"/>
    <x v="13"/>
  </r>
  <r>
    <s v="Celebrating American Jazz &amp; Soul Music"/>
    <x v="937"/>
    <n v="7000"/>
    <x v="379"/>
    <x v="2"/>
    <x v="0"/>
    <s v="USD"/>
    <n v="1346585448"/>
    <n v="1343993448"/>
    <b v="0"/>
    <x v="29"/>
    <x v="1"/>
    <s v="music/jazz"/>
    <x v="737"/>
    <x v="384"/>
    <x v="4"/>
    <x v="13"/>
  </r>
  <r>
    <s v="Takeshi Asai French Trio - a lingua franca to break barriers"/>
    <x v="938"/>
    <n v="2750"/>
    <x v="130"/>
    <x v="2"/>
    <x v="0"/>
    <s v="USD"/>
    <n v="1372622280"/>
    <n v="1369246738"/>
    <b v="0"/>
    <x v="84"/>
    <x v="1"/>
    <s v="music/jazz"/>
    <x v="738"/>
    <x v="135"/>
    <x v="4"/>
    <x v="13"/>
  </r>
  <r>
    <s v="The LUMIC Band by Cope4Golf creates a scientific golf swing."/>
    <x v="939"/>
    <n v="9000"/>
    <x v="680"/>
    <x v="2"/>
    <x v="0"/>
    <s v="USD"/>
    <n v="1439251926"/>
    <n v="1435363926"/>
    <b v="0"/>
    <x v="25"/>
    <x v="1"/>
    <s v="technology/wearables"/>
    <x v="739"/>
    <x v="705"/>
    <x v="2"/>
    <x v="8"/>
  </r>
  <r>
    <s v="Snoremedy - The answer to a more restful night's sleep"/>
    <x v="940"/>
    <n v="50000"/>
    <x v="681"/>
    <x v="2"/>
    <x v="0"/>
    <s v="USD"/>
    <n v="1486693145"/>
    <n v="1484101145"/>
    <b v="0"/>
    <x v="162"/>
    <x v="1"/>
    <s v="technology/wearables"/>
    <x v="740"/>
    <x v="706"/>
    <x v="2"/>
    <x v="8"/>
  </r>
  <r>
    <s v="Head Mounted Display Adapter for the dscvr VR Viewer"/>
    <x v="941"/>
    <n v="7500"/>
    <x v="682"/>
    <x v="2"/>
    <x v="0"/>
    <s v="USD"/>
    <n v="1455826460"/>
    <n v="1452716060"/>
    <b v="0"/>
    <x v="38"/>
    <x v="1"/>
    <s v="technology/wearables"/>
    <x v="741"/>
    <x v="707"/>
    <x v="2"/>
    <x v="8"/>
  </r>
  <r>
    <s v="SleepMode"/>
    <x v="942"/>
    <n v="3000"/>
    <x v="683"/>
    <x v="2"/>
    <x v="0"/>
    <s v="USD"/>
    <n v="1480438905"/>
    <n v="1477843305"/>
    <b v="0"/>
    <x v="8"/>
    <x v="1"/>
    <s v="technology/wearables"/>
    <x v="742"/>
    <x v="708"/>
    <x v="2"/>
    <x v="8"/>
  </r>
  <r>
    <s v="RoamingTails, The Connected Pet Tag"/>
    <x v="943"/>
    <n v="50000"/>
    <x v="684"/>
    <x v="2"/>
    <x v="0"/>
    <s v="USD"/>
    <n v="1460988000"/>
    <n v="1458050450"/>
    <b v="0"/>
    <x v="93"/>
    <x v="1"/>
    <s v="technology/wearables"/>
    <x v="743"/>
    <x v="709"/>
    <x v="2"/>
    <x v="8"/>
  </r>
  <r>
    <s v="CT BAND"/>
    <x v="944"/>
    <n v="100000"/>
    <x v="685"/>
    <x v="2"/>
    <x v="6"/>
    <s v="EUR"/>
    <n v="1487462340"/>
    <n v="1482958626"/>
    <b v="0"/>
    <x v="38"/>
    <x v="1"/>
    <s v="technology/wearables"/>
    <x v="744"/>
    <x v="710"/>
    <x v="2"/>
    <x v="8"/>
  </r>
  <r>
    <s v="OmniTrade Apron"/>
    <x v="945"/>
    <n v="15000"/>
    <x v="686"/>
    <x v="2"/>
    <x v="0"/>
    <s v="USD"/>
    <n v="1473444048"/>
    <n v="1470852048"/>
    <b v="0"/>
    <x v="81"/>
    <x v="1"/>
    <s v="technology/wearables"/>
    <x v="745"/>
    <x v="711"/>
    <x v="2"/>
    <x v="8"/>
  </r>
  <r>
    <s v="PAKPOWER, The CCP Pack"/>
    <x v="946"/>
    <n v="850"/>
    <x v="117"/>
    <x v="2"/>
    <x v="0"/>
    <s v="USD"/>
    <n v="1467312306"/>
    <n v="1462128306"/>
    <b v="0"/>
    <x v="78"/>
    <x v="1"/>
    <s v="technology/wearables"/>
    <x v="109"/>
    <x v="121"/>
    <x v="2"/>
    <x v="8"/>
  </r>
  <r>
    <s v="Led Shirt - WiFi Controlled"/>
    <x v="947"/>
    <n v="4000"/>
    <x v="374"/>
    <x v="2"/>
    <x v="9"/>
    <s v="EUR"/>
    <n v="1457812364"/>
    <n v="1455220364"/>
    <b v="0"/>
    <x v="22"/>
    <x v="1"/>
    <s v="technology/wearables"/>
    <x v="746"/>
    <x v="88"/>
    <x v="2"/>
    <x v="8"/>
  </r>
  <r>
    <s v="INBED"/>
    <x v="948"/>
    <n v="20000"/>
    <x v="687"/>
    <x v="2"/>
    <x v="12"/>
    <s v="EUR"/>
    <n v="1456016576"/>
    <n v="1450832576"/>
    <b v="0"/>
    <x v="63"/>
    <x v="1"/>
    <s v="technology/wearables"/>
    <x v="747"/>
    <x v="498"/>
    <x v="2"/>
    <x v="8"/>
  </r>
  <r>
    <s v="EZC Smartlight"/>
    <x v="949"/>
    <n v="5000"/>
    <x v="688"/>
    <x v="2"/>
    <x v="5"/>
    <s v="CAD"/>
    <n v="1453053661"/>
    <n v="1450461661"/>
    <b v="0"/>
    <x v="54"/>
    <x v="1"/>
    <s v="technology/wearables"/>
    <x v="748"/>
    <x v="712"/>
    <x v="2"/>
    <x v="8"/>
  </r>
  <r>
    <s v="Smart Harness"/>
    <x v="950"/>
    <n v="50000"/>
    <x v="689"/>
    <x v="2"/>
    <x v="0"/>
    <s v="USD"/>
    <n v="1465054872"/>
    <n v="1461166872"/>
    <b v="0"/>
    <x v="212"/>
    <x v="1"/>
    <s v="technology/wearables"/>
    <x v="749"/>
    <x v="713"/>
    <x v="2"/>
    <x v="8"/>
  </r>
  <r>
    <s v="Audionoggin - Join the Earvolution"/>
    <x v="951"/>
    <n v="49000"/>
    <x v="690"/>
    <x v="2"/>
    <x v="0"/>
    <s v="USD"/>
    <n v="1479483812"/>
    <n v="1476888212"/>
    <b v="0"/>
    <x v="193"/>
    <x v="1"/>
    <s v="technology/wearables"/>
    <x v="750"/>
    <x v="714"/>
    <x v="2"/>
    <x v="8"/>
  </r>
  <r>
    <s v="IRring - The Remote Control That fits on Your Finger"/>
    <x v="952"/>
    <n v="15000"/>
    <x v="691"/>
    <x v="2"/>
    <x v="0"/>
    <s v="USD"/>
    <n v="1422158199"/>
    <n v="1419566199"/>
    <b v="0"/>
    <x v="81"/>
    <x v="1"/>
    <s v="technology/wearables"/>
    <x v="751"/>
    <x v="715"/>
    <x v="2"/>
    <x v="8"/>
  </r>
  <r>
    <s v="A Wearable Twisting iPhone Case w/ Built in Selfie Extender"/>
    <x v="953"/>
    <n v="15000"/>
    <x v="692"/>
    <x v="2"/>
    <x v="0"/>
    <s v="USD"/>
    <n v="1440100839"/>
    <n v="1436472039"/>
    <b v="0"/>
    <x v="196"/>
    <x v="1"/>
    <s v="technology/wearables"/>
    <x v="752"/>
    <x v="716"/>
    <x v="2"/>
    <x v="8"/>
  </r>
  <r>
    <s v="PAXIEâ„¢: The most advanced GPS enabled child safety wearable"/>
    <x v="954"/>
    <n v="300000"/>
    <x v="693"/>
    <x v="2"/>
    <x v="0"/>
    <s v="USD"/>
    <n v="1473750300"/>
    <n v="1470294300"/>
    <b v="0"/>
    <x v="251"/>
    <x v="1"/>
    <s v="technology/wearables"/>
    <x v="753"/>
    <x v="717"/>
    <x v="2"/>
    <x v="8"/>
  </r>
  <r>
    <s v="SemiYours"/>
    <x v="955"/>
    <n v="50000"/>
    <x v="386"/>
    <x v="2"/>
    <x v="0"/>
    <s v="USD"/>
    <n v="1430081759"/>
    <n v="1424901359"/>
    <b v="0"/>
    <x v="57"/>
    <x v="1"/>
    <s v="technology/wearables"/>
    <x v="754"/>
    <x v="718"/>
    <x v="2"/>
    <x v="8"/>
  </r>
  <r>
    <s v="DUALBAND, the Leather NFC Smart Watch Band"/>
    <x v="956"/>
    <n v="12000"/>
    <x v="694"/>
    <x v="2"/>
    <x v="0"/>
    <s v="USD"/>
    <n v="1479392133"/>
    <n v="1476710133"/>
    <b v="0"/>
    <x v="63"/>
    <x v="1"/>
    <s v="technology/wearables"/>
    <x v="755"/>
    <x v="719"/>
    <x v="2"/>
    <x v="8"/>
  </r>
  <r>
    <s v="BigBands XL for Apple Watch: Big Long Bands for Large Wrists"/>
    <x v="957"/>
    <n v="7777"/>
    <x v="695"/>
    <x v="2"/>
    <x v="0"/>
    <s v="USD"/>
    <n v="1428641940"/>
    <n v="1426792563"/>
    <b v="0"/>
    <x v="57"/>
    <x v="1"/>
    <s v="technology/wearables"/>
    <x v="756"/>
    <x v="720"/>
    <x v="2"/>
    <x v="8"/>
  </r>
  <r>
    <s v="The Pi Watch - A Programmable, Open Source Smartwatch!"/>
    <x v="958"/>
    <n v="50000"/>
    <x v="696"/>
    <x v="2"/>
    <x v="0"/>
    <s v="USD"/>
    <n v="1421640665"/>
    <n v="1419048665"/>
    <b v="0"/>
    <x v="199"/>
    <x v="1"/>
    <s v="technology/wearables"/>
    <x v="757"/>
    <x v="721"/>
    <x v="2"/>
    <x v="8"/>
  </r>
  <r>
    <s v="Kai - Turn any pair of Glasses into Smart Glasses!"/>
    <x v="959"/>
    <n v="55650"/>
    <x v="697"/>
    <x v="2"/>
    <x v="0"/>
    <s v="USD"/>
    <n v="1489500155"/>
    <n v="1485874955"/>
    <b v="0"/>
    <x v="101"/>
    <x v="1"/>
    <s v="technology/wearables"/>
    <x v="758"/>
    <x v="722"/>
    <x v="2"/>
    <x v="8"/>
  </r>
  <r>
    <s v="The first personal trainer and diet coach for your dog!"/>
    <x v="960"/>
    <n v="95000"/>
    <x v="698"/>
    <x v="2"/>
    <x v="0"/>
    <s v="USD"/>
    <n v="1487617200"/>
    <n v="1483634335"/>
    <b v="0"/>
    <x v="238"/>
    <x v="1"/>
    <s v="technology/wearables"/>
    <x v="759"/>
    <x v="723"/>
    <x v="2"/>
    <x v="8"/>
  </r>
  <r>
    <s v="i-Davit: Hands Free System for iPad/Tablets/Devices"/>
    <x v="961"/>
    <n v="2500"/>
    <x v="699"/>
    <x v="2"/>
    <x v="0"/>
    <s v="USD"/>
    <n v="1455210353"/>
    <n v="1451927153"/>
    <b v="0"/>
    <x v="77"/>
    <x v="1"/>
    <s v="technology/wearables"/>
    <x v="760"/>
    <x v="724"/>
    <x v="2"/>
    <x v="8"/>
  </r>
  <r>
    <s v="The Ultimate Learning Center"/>
    <x v="962"/>
    <n v="35000"/>
    <x v="700"/>
    <x v="2"/>
    <x v="0"/>
    <s v="USD"/>
    <n v="1476717319"/>
    <n v="1473693319"/>
    <b v="0"/>
    <x v="82"/>
    <x v="1"/>
    <s v="technology/wearables"/>
    <x v="761"/>
    <x v="725"/>
    <x v="2"/>
    <x v="8"/>
  </r>
  <r>
    <s v="GoMote: a remote control for your smartphone"/>
    <x v="963"/>
    <n v="110000"/>
    <x v="701"/>
    <x v="2"/>
    <x v="5"/>
    <s v="CAD"/>
    <n v="1441119919"/>
    <n v="1437663919"/>
    <b v="0"/>
    <x v="60"/>
    <x v="1"/>
    <s v="technology/wearables"/>
    <x v="762"/>
    <x v="726"/>
    <x v="2"/>
    <x v="8"/>
  </r>
  <r>
    <s v="Palms Free Cell Phone Harness Holds Iphone Galaxy S Go Pro"/>
    <x v="964"/>
    <n v="25000"/>
    <x v="501"/>
    <x v="2"/>
    <x v="0"/>
    <s v="USD"/>
    <n v="1477454340"/>
    <n v="1474676646"/>
    <b v="0"/>
    <x v="79"/>
    <x v="1"/>
    <s v="technology/wearables"/>
    <x v="763"/>
    <x v="727"/>
    <x v="2"/>
    <x v="8"/>
  </r>
  <r>
    <s v="ICE SHIRT; Running, Multi-Sport, Cycling, Athletic Wear"/>
    <x v="965"/>
    <n v="12000"/>
    <x v="702"/>
    <x v="2"/>
    <x v="0"/>
    <s v="USD"/>
    <n v="1475766932"/>
    <n v="1473174932"/>
    <b v="0"/>
    <x v="209"/>
    <x v="1"/>
    <s v="technology/wearables"/>
    <x v="764"/>
    <x v="728"/>
    <x v="2"/>
    <x v="8"/>
  </r>
  <r>
    <s v="Better Beanie"/>
    <x v="966"/>
    <n v="20000"/>
    <x v="703"/>
    <x v="2"/>
    <x v="0"/>
    <s v="USD"/>
    <n v="1461301574"/>
    <n v="1456121174"/>
    <b v="0"/>
    <x v="75"/>
    <x v="1"/>
    <s v="technology/wearables"/>
    <x v="765"/>
    <x v="729"/>
    <x v="2"/>
    <x v="8"/>
  </r>
  <r>
    <s v="Master Le Cosplay's: Avengers 2 Hulk Buster V2.0 Build"/>
    <x v="967"/>
    <n v="8000"/>
    <x v="437"/>
    <x v="2"/>
    <x v="0"/>
    <s v="USD"/>
    <n v="1408134034"/>
    <n v="1405542034"/>
    <b v="0"/>
    <x v="80"/>
    <x v="1"/>
    <s v="technology/wearables"/>
    <x v="766"/>
    <x v="730"/>
    <x v="2"/>
    <x v="8"/>
  </r>
  <r>
    <s v="Make 100 | Geek &amp; Chic: Smart Safety Jewelry."/>
    <x v="968"/>
    <n v="30000"/>
    <x v="704"/>
    <x v="2"/>
    <x v="14"/>
    <s v="MXN"/>
    <n v="1486624607"/>
    <n v="1483773407"/>
    <b v="0"/>
    <x v="202"/>
    <x v="1"/>
    <s v="technology/wearables"/>
    <x v="767"/>
    <x v="731"/>
    <x v="2"/>
    <x v="8"/>
  </r>
  <r>
    <s v="The World's Smartest Modular WiFi + Bluetooth Wearable Ring"/>
    <x v="969"/>
    <n v="5000"/>
    <x v="705"/>
    <x v="2"/>
    <x v="5"/>
    <s v="CAD"/>
    <n v="1485147540"/>
    <n v="1481951853"/>
    <b v="0"/>
    <x v="25"/>
    <x v="1"/>
    <s v="technology/wearables"/>
    <x v="768"/>
    <x v="732"/>
    <x v="2"/>
    <x v="8"/>
  </r>
  <r>
    <s v="The Worlds First Smart Laser Collar for Cats. Lazer Kitty"/>
    <x v="970"/>
    <n v="100000"/>
    <x v="706"/>
    <x v="2"/>
    <x v="0"/>
    <s v="USD"/>
    <n v="1433178060"/>
    <n v="1429290060"/>
    <b v="0"/>
    <x v="81"/>
    <x v="1"/>
    <s v="technology/wearables"/>
    <x v="769"/>
    <x v="733"/>
    <x v="2"/>
    <x v="8"/>
  </r>
  <r>
    <s v="Android &amp; iPhone Magnetic Headphone and Earbud Cables!"/>
    <x v="971"/>
    <n v="20000"/>
    <x v="707"/>
    <x v="2"/>
    <x v="0"/>
    <s v="USD"/>
    <n v="1409813940"/>
    <n v="1407271598"/>
    <b v="0"/>
    <x v="43"/>
    <x v="1"/>
    <s v="technology/wearables"/>
    <x v="770"/>
    <x v="734"/>
    <x v="2"/>
    <x v="8"/>
  </r>
  <r>
    <s v="The Worlds First Fitness Shirt with Resistance the RS-1."/>
    <x v="972"/>
    <n v="20000"/>
    <x v="708"/>
    <x v="2"/>
    <x v="0"/>
    <s v="USD"/>
    <n v="1447032093"/>
    <n v="1441844493"/>
    <b v="0"/>
    <x v="22"/>
    <x v="1"/>
    <s v="technology/wearables"/>
    <x v="771"/>
    <x v="735"/>
    <x v="2"/>
    <x v="8"/>
  </r>
  <r>
    <s v="KneeJack"/>
    <x v="973"/>
    <n v="50000"/>
    <x v="668"/>
    <x v="2"/>
    <x v="0"/>
    <s v="USD"/>
    <n v="1458925156"/>
    <n v="1456336756"/>
    <b v="0"/>
    <x v="83"/>
    <x v="1"/>
    <s v="technology/wearables"/>
    <x v="470"/>
    <x v="736"/>
    <x v="2"/>
    <x v="8"/>
  </r>
  <r>
    <s v="Garstin Luxury Stainless Steel Case for the Apple Watch"/>
    <x v="974"/>
    <n v="100000"/>
    <x v="709"/>
    <x v="2"/>
    <x v="0"/>
    <s v="USD"/>
    <n v="1467132185"/>
    <n v="1461948185"/>
    <b v="0"/>
    <x v="54"/>
    <x v="1"/>
    <s v="technology/wearables"/>
    <x v="772"/>
    <x v="737"/>
    <x v="2"/>
    <x v="8"/>
  </r>
  <r>
    <s v="Cinnamon II The Ultimate Retro Smartwatch"/>
    <x v="975"/>
    <n v="150000"/>
    <x v="710"/>
    <x v="2"/>
    <x v="2"/>
    <s v="AUD"/>
    <n v="1439515497"/>
    <n v="1435627497"/>
    <b v="0"/>
    <x v="59"/>
    <x v="1"/>
    <s v="technology/wearables"/>
    <x v="773"/>
    <x v="738"/>
    <x v="2"/>
    <x v="8"/>
  </r>
  <r>
    <s v="S2SA - Sport to Strap Adapter for Samsung Gear S2 Sport (3G)"/>
    <x v="976"/>
    <n v="2700"/>
    <x v="711"/>
    <x v="2"/>
    <x v="15"/>
    <s v="EUR"/>
    <n v="1456094197"/>
    <n v="1453502197"/>
    <b v="0"/>
    <x v="8"/>
    <x v="1"/>
    <s v="technology/wearables"/>
    <x v="774"/>
    <x v="739"/>
    <x v="2"/>
    <x v="8"/>
  </r>
  <r>
    <s v="hidn tempo - a wearable stress coach"/>
    <x v="977"/>
    <n v="172889"/>
    <x v="712"/>
    <x v="2"/>
    <x v="11"/>
    <s v="SEK"/>
    <n v="1456385101"/>
    <n v="1453793101"/>
    <b v="0"/>
    <x v="252"/>
    <x v="1"/>
    <s v="technology/wearables"/>
    <x v="775"/>
    <x v="740"/>
    <x v="2"/>
    <x v="8"/>
  </r>
  <r>
    <s v="Trequant - First Wearable for Tremors"/>
    <x v="978"/>
    <n v="35000"/>
    <x v="713"/>
    <x v="2"/>
    <x v="0"/>
    <s v="USD"/>
    <n v="1466449140"/>
    <n v="1463392828"/>
    <b v="0"/>
    <x v="93"/>
    <x v="1"/>
    <s v="technology/wearables"/>
    <x v="776"/>
    <x v="741"/>
    <x v="2"/>
    <x v="8"/>
  </r>
  <r>
    <s v="Jayster Wallet - Find your stuff using Bluetooth Technology."/>
    <x v="979"/>
    <n v="10000"/>
    <x v="714"/>
    <x v="2"/>
    <x v="0"/>
    <s v="USD"/>
    <n v="1417387322"/>
    <n v="1413495722"/>
    <b v="0"/>
    <x v="162"/>
    <x v="1"/>
    <s v="technology/wearables"/>
    <x v="777"/>
    <x v="742"/>
    <x v="2"/>
    <x v="8"/>
  </r>
  <r>
    <s v="Tabla AEIOU One Handed Two Handed Keyboard Development Kit"/>
    <x v="980"/>
    <n v="88888"/>
    <x v="143"/>
    <x v="2"/>
    <x v="0"/>
    <s v="USD"/>
    <n v="1407624222"/>
    <n v="1405032222"/>
    <b v="0"/>
    <x v="80"/>
    <x v="1"/>
    <s v="technology/wearables"/>
    <x v="778"/>
    <x v="743"/>
    <x v="2"/>
    <x v="8"/>
  </r>
  <r>
    <s v="Smart 2-in-1 I-PHONE HANDLE/WALLETtm"/>
    <x v="981"/>
    <n v="17500"/>
    <x v="158"/>
    <x v="2"/>
    <x v="0"/>
    <s v="USD"/>
    <n v="1475431486"/>
    <n v="1472839486"/>
    <b v="0"/>
    <x v="83"/>
    <x v="1"/>
    <s v="technology/wearables"/>
    <x v="779"/>
    <x v="120"/>
    <x v="2"/>
    <x v="8"/>
  </r>
  <r>
    <s v="Wendu: Control your Climate, Wear the Future"/>
    <x v="982"/>
    <n v="104219"/>
    <x v="715"/>
    <x v="2"/>
    <x v="3"/>
    <s v="EUR"/>
    <n v="1471985640"/>
    <n v="1469289685"/>
    <b v="0"/>
    <x v="122"/>
    <x v="1"/>
    <s v="technology/wearables"/>
    <x v="780"/>
    <x v="744"/>
    <x v="2"/>
    <x v="8"/>
  </r>
  <r>
    <s v="Buy beauty &amp; hair products 24/7 from a vending machine."/>
    <x v="983"/>
    <n v="10000"/>
    <x v="437"/>
    <x v="2"/>
    <x v="0"/>
    <s v="USD"/>
    <n v="1427507208"/>
    <n v="1424918808"/>
    <b v="0"/>
    <x v="83"/>
    <x v="1"/>
    <s v="technology/wearables"/>
    <x v="550"/>
    <x v="745"/>
    <x v="2"/>
    <x v="8"/>
  </r>
  <r>
    <s v="Cardiglow : Fitness Tracker and Biofeedback Device"/>
    <x v="984"/>
    <n v="30000"/>
    <x v="716"/>
    <x v="2"/>
    <x v="12"/>
    <s v="EUR"/>
    <n v="1451602800"/>
    <n v="1449011610"/>
    <b v="0"/>
    <x v="23"/>
    <x v="1"/>
    <s v="technology/wearables"/>
    <x v="781"/>
    <x v="746"/>
    <x v="2"/>
    <x v="8"/>
  </r>
  <r>
    <s v="EMBER wear Ski and Snow Sport Heated Gloves and Mittens"/>
    <x v="985"/>
    <n v="20000"/>
    <x v="567"/>
    <x v="2"/>
    <x v="1"/>
    <s v="GBP"/>
    <n v="1452384000"/>
    <n v="1447698300"/>
    <b v="0"/>
    <x v="23"/>
    <x v="1"/>
    <s v="technology/wearables"/>
    <x v="782"/>
    <x v="747"/>
    <x v="2"/>
    <x v="8"/>
  </r>
  <r>
    <s v="Kidswatcher"/>
    <x v="986"/>
    <n v="50000"/>
    <x v="717"/>
    <x v="2"/>
    <x v="9"/>
    <s v="EUR"/>
    <n v="1403507050"/>
    <n v="1400051050"/>
    <b v="0"/>
    <x v="14"/>
    <x v="1"/>
    <s v="technology/wearables"/>
    <x v="783"/>
    <x v="748"/>
    <x v="2"/>
    <x v="8"/>
  </r>
  <r>
    <s v="The first Earphones Cover in eco-leather and Made in Italy"/>
    <x v="987"/>
    <n v="5000"/>
    <x v="117"/>
    <x v="2"/>
    <x v="13"/>
    <s v="EUR"/>
    <n v="1475310825"/>
    <n v="1472718825"/>
    <b v="0"/>
    <x v="78"/>
    <x v="1"/>
    <s v="technology/wearables"/>
    <x v="109"/>
    <x v="121"/>
    <x v="2"/>
    <x v="8"/>
  </r>
  <r>
    <s v="Power Rope"/>
    <x v="988"/>
    <n v="10000"/>
    <x v="718"/>
    <x v="2"/>
    <x v="0"/>
    <s v="USD"/>
    <n v="1475101495"/>
    <n v="1472509495"/>
    <b v="0"/>
    <x v="58"/>
    <x v="1"/>
    <s v="technology/wearables"/>
    <x v="784"/>
    <x v="749"/>
    <x v="2"/>
    <x v="8"/>
  </r>
  <r>
    <s v="The HotSeat child safety carseat with temperature alarm"/>
    <x v="989"/>
    <n v="25000"/>
    <x v="375"/>
    <x v="2"/>
    <x v="0"/>
    <s v="USD"/>
    <n v="1409770164"/>
    <n v="1407178164"/>
    <b v="0"/>
    <x v="84"/>
    <x v="1"/>
    <s v="technology/wearables"/>
    <x v="477"/>
    <x v="31"/>
    <x v="2"/>
    <x v="8"/>
  </r>
  <r>
    <s v="Russell &amp; Sons Watches"/>
    <x v="990"/>
    <n v="5000"/>
    <x v="719"/>
    <x v="2"/>
    <x v="1"/>
    <s v="GBP"/>
    <n v="1468349460"/>
    <n v="1466186988"/>
    <b v="0"/>
    <x v="63"/>
    <x v="1"/>
    <s v="technology/wearables"/>
    <x v="785"/>
    <x v="750"/>
    <x v="2"/>
    <x v="8"/>
  </r>
  <r>
    <s v="WairConditioning"/>
    <x v="991"/>
    <n v="100000"/>
    <x v="720"/>
    <x v="2"/>
    <x v="0"/>
    <s v="USD"/>
    <n v="1462655519"/>
    <n v="1457475119"/>
    <b v="0"/>
    <x v="80"/>
    <x v="1"/>
    <s v="technology/wearables"/>
    <x v="786"/>
    <x v="751"/>
    <x v="2"/>
    <x v="8"/>
  </r>
  <r>
    <s v="iLumaware Shield TL - Radar technology for bicycle"/>
    <x v="992"/>
    <n v="70000"/>
    <x v="721"/>
    <x v="2"/>
    <x v="0"/>
    <s v="USD"/>
    <n v="1478926800"/>
    <n v="1476054568"/>
    <b v="0"/>
    <x v="193"/>
    <x v="1"/>
    <s v="technology/wearables"/>
    <x v="787"/>
    <x v="752"/>
    <x v="2"/>
    <x v="8"/>
  </r>
  <r>
    <s v="Intelligent Leather Jacket. Heat. Communicate. Recharge."/>
    <x v="993"/>
    <n v="200000"/>
    <x v="722"/>
    <x v="2"/>
    <x v="0"/>
    <s v="USD"/>
    <n v="1417388340"/>
    <n v="1412835530"/>
    <b v="0"/>
    <x v="202"/>
    <x v="1"/>
    <s v="technology/wearables"/>
    <x v="788"/>
    <x v="753"/>
    <x v="2"/>
    <x v="8"/>
  </r>
  <r>
    <s v="DAZLN: NFC Nails that Light Up Holiday Parties!"/>
    <x v="994"/>
    <n v="10000"/>
    <x v="723"/>
    <x v="2"/>
    <x v="0"/>
    <s v="USD"/>
    <n v="1417276800"/>
    <n v="1415140480"/>
    <b v="0"/>
    <x v="82"/>
    <x v="1"/>
    <s v="technology/wearables"/>
    <x v="789"/>
    <x v="754"/>
    <x v="2"/>
    <x v="8"/>
  </r>
  <r>
    <s v="Social behavior in technical communities"/>
    <x v="995"/>
    <n v="4000"/>
    <x v="654"/>
    <x v="2"/>
    <x v="0"/>
    <s v="USD"/>
    <n v="1406474820"/>
    <n v="1403902060"/>
    <b v="0"/>
    <x v="81"/>
    <x v="1"/>
    <s v="technology/wearables"/>
    <x v="790"/>
    <x v="31"/>
    <x v="2"/>
    <x v="8"/>
  </r>
  <r>
    <s v="iPhanny"/>
    <x v="996"/>
    <n v="5000"/>
    <x v="654"/>
    <x v="2"/>
    <x v="0"/>
    <s v="USD"/>
    <n v="1417145297"/>
    <n v="1414549697"/>
    <b v="0"/>
    <x v="22"/>
    <x v="1"/>
    <s v="technology/wearables"/>
    <x v="698"/>
    <x v="755"/>
    <x v="2"/>
    <x v="8"/>
  </r>
  <r>
    <s v="Ollinfit: The Wearable Personal Trainer"/>
    <x v="997"/>
    <n v="60000"/>
    <x v="724"/>
    <x v="2"/>
    <x v="5"/>
    <s v="CAD"/>
    <n v="1447909401"/>
    <n v="1444017801"/>
    <b v="0"/>
    <x v="194"/>
    <x v="1"/>
    <s v="technology/wearables"/>
    <x v="791"/>
    <x v="756"/>
    <x v="2"/>
    <x v="8"/>
  </r>
  <r>
    <s v="Avid Watch: Multi-Sport Smart Watch with Activity Tracking"/>
    <x v="998"/>
    <n v="150000"/>
    <x v="725"/>
    <x v="2"/>
    <x v="5"/>
    <s v="CAD"/>
    <n v="1415865720"/>
    <n v="1413270690"/>
    <b v="0"/>
    <x v="244"/>
    <x v="1"/>
    <s v="technology/wearables"/>
    <x v="792"/>
    <x v="757"/>
    <x v="2"/>
    <x v="8"/>
  </r>
  <r>
    <s v="Ristola Plongeur/UTC 300 Meter COSC/ISO Diver (Canceled)"/>
    <x v="999"/>
    <n v="894700"/>
    <x v="726"/>
    <x v="1"/>
    <x v="0"/>
    <s v="USD"/>
    <n v="1489537560"/>
    <n v="1484357160"/>
    <b v="0"/>
    <x v="79"/>
    <x v="1"/>
    <s v="technology/wearables"/>
    <x v="793"/>
    <x v="758"/>
    <x v="2"/>
    <x v="8"/>
  </r>
  <r>
    <s v="LED sports clothing for running cycling and walking, we make (Canceled)"/>
    <x v="1000"/>
    <n v="5000"/>
    <x v="107"/>
    <x v="1"/>
    <x v="1"/>
    <s v="GBP"/>
    <n v="1485796613"/>
    <n v="1481908613"/>
    <b v="0"/>
    <x v="80"/>
    <x v="1"/>
    <s v="technology/wearables"/>
    <x v="87"/>
    <x v="759"/>
    <x v="2"/>
    <x v="8"/>
  </r>
  <r>
    <s v="Lokett: Customizable Smartphone Memory Necklace (Canceled)"/>
    <x v="1001"/>
    <n v="9999"/>
    <x v="727"/>
    <x v="1"/>
    <x v="0"/>
    <s v="USD"/>
    <n v="1450331940"/>
    <n v="1447777514"/>
    <b v="0"/>
    <x v="19"/>
    <x v="1"/>
    <s v="technology/wearables"/>
    <x v="794"/>
    <x v="760"/>
    <x v="2"/>
    <x v="8"/>
  </r>
  <r>
    <s v="Fashion loves Technology: Lamour, the connected heating shoe (Canceled)"/>
    <x v="1002"/>
    <n v="20000"/>
    <x v="728"/>
    <x v="1"/>
    <x v="6"/>
    <s v="EUR"/>
    <n v="1489680061"/>
    <n v="1487091661"/>
    <b v="0"/>
    <x v="41"/>
    <x v="1"/>
    <s v="technology/wearables"/>
    <x v="795"/>
    <x v="761"/>
    <x v="2"/>
    <x v="8"/>
  </r>
  <r>
    <s v="AllerGuarder: Bluetooth wristband helps food-allergy kids"/>
    <x v="1003"/>
    <n v="25000"/>
    <x v="729"/>
    <x v="1"/>
    <x v="0"/>
    <s v="USD"/>
    <n v="1455814827"/>
    <n v="1453222827"/>
    <b v="0"/>
    <x v="195"/>
    <x v="1"/>
    <s v="technology/wearables"/>
    <x v="796"/>
    <x v="762"/>
    <x v="2"/>
    <x v="8"/>
  </r>
  <r>
    <s v="Forcite Alpine - World's First smart helmet for snow sports"/>
    <x v="1004"/>
    <n v="200000"/>
    <x v="730"/>
    <x v="1"/>
    <x v="0"/>
    <s v="USD"/>
    <n v="1446217183"/>
    <n v="1443538783"/>
    <b v="0"/>
    <x v="253"/>
    <x v="1"/>
    <s v="technology/wearables"/>
    <x v="797"/>
    <x v="763"/>
    <x v="2"/>
    <x v="8"/>
  </r>
  <r>
    <s v="SnuG Watchbands for Moto360 smartwatch (Canceled)"/>
    <x v="1005"/>
    <n v="4000"/>
    <x v="731"/>
    <x v="1"/>
    <x v="0"/>
    <s v="USD"/>
    <n v="1418368260"/>
    <n v="1417654672"/>
    <b v="0"/>
    <x v="22"/>
    <x v="1"/>
    <s v="technology/wearables"/>
    <x v="798"/>
    <x v="764"/>
    <x v="2"/>
    <x v="8"/>
  </r>
  <r>
    <s v="SMART Knee Sleeve that Recommends Rest (Canceled)"/>
    <x v="1006"/>
    <n v="30000"/>
    <x v="732"/>
    <x v="1"/>
    <x v="0"/>
    <s v="USD"/>
    <n v="1481727623"/>
    <n v="1478095223"/>
    <b v="0"/>
    <x v="88"/>
    <x v="1"/>
    <s v="technology/wearables"/>
    <x v="799"/>
    <x v="765"/>
    <x v="2"/>
    <x v="8"/>
  </r>
  <r>
    <s v="Miclop - Tu cabina profesional portÃ¡til (Canceled)"/>
    <x v="1007"/>
    <n v="93500"/>
    <x v="156"/>
    <x v="1"/>
    <x v="14"/>
    <s v="MXN"/>
    <n v="1482953115"/>
    <n v="1480361115"/>
    <b v="0"/>
    <x v="29"/>
    <x v="1"/>
    <s v="technology/wearables"/>
    <x v="800"/>
    <x v="409"/>
    <x v="2"/>
    <x v="8"/>
  </r>
  <r>
    <s v="R-CON: Run Faster, Run Longer (Canceled)"/>
    <x v="1008"/>
    <n v="50000"/>
    <x v="733"/>
    <x v="1"/>
    <x v="0"/>
    <s v="USD"/>
    <n v="1466346646"/>
    <n v="1463754646"/>
    <b v="0"/>
    <x v="21"/>
    <x v="1"/>
    <s v="technology/wearables"/>
    <x v="801"/>
    <x v="178"/>
    <x v="2"/>
    <x v="8"/>
  </r>
  <r>
    <s v="RISTMATEÂ®, smartphone wrist dock and much more. (Canceled)"/>
    <x v="1009"/>
    <n v="115250"/>
    <x v="734"/>
    <x v="1"/>
    <x v="0"/>
    <s v="USD"/>
    <n v="1473044340"/>
    <n v="1468180462"/>
    <b v="0"/>
    <x v="80"/>
    <x v="1"/>
    <s v="technology/wearables"/>
    <x v="802"/>
    <x v="698"/>
    <x v="2"/>
    <x v="8"/>
  </r>
  <r>
    <s v="StreetskatePRO's  Knee, Shin, &amp; Ankle pad compression sleeve"/>
    <x v="1010"/>
    <n v="20000"/>
    <x v="735"/>
    <x v="1"/>
    <x v="0"/>
    <s v="USD"/>
    <n v="1418938395"/>
    <n v="1415050395"/>
    <b v="0"/>
    <x v="29"/>
    <x v="1"/>
    <s v="technology/wearables"/>
    <x v="803"/>
    <x v="766"/>
    <x v="2"/>
    <x v="8"/>
  </r>
  <r>
    <s v="HALLAM new york SMART JACKET 2.0 for TRAVEL with 29 FUNCTION (Canceled)"/>
    <x v="1011"/>
    <n v="5000"/>
    <x v="736"/>
    <x v="1"/>
    <x v="0"/>
    <s v="USD"/>
    <n v="1485254052"/>
    <n v="1481366052"/>
    <b v="0"/>
    <x v="254"/>
    <x v="1"/>
    <s v="technology/wearables"/>
    <x v="804"/>
    <x v="767"/>
    <x v="2"/>
    <x v="8"/>
  </r>
  <r>
    <s v="Versa Prima: The First Portable And Wearable LED Strip"/>
    <x v="1012"/>
    <n v="25000"/>
    <x v="737"/>
    <x v="1"/>
    <x v="0"/>
    <s v="USD"/>
    <n v="1451419200"/>
    <n v="1449000056"/>
    <b v="0"/>
    <x v="240"/>
    <x v="1"/>
    <s v="technology/wearables"/>
    <x v="805"/>
    <x v="768"/>
    <x v="2"/>
    <x v="8"/>
  </r>
  <r>
    <s v="CHEMION: The World's First Smart Glasses (Canceled)"/>
    <x v="1013"/>
    <n v="10000"/>
    <x v="738"/>
    <x v="1"/>
    <x v="0"/>
    <s v="USD"/>
    <n v="1420070615"/>
    <n v="1415750615"/>
    <b v="0"/>
    <x v="38"/>
    <x v="1"/>
    <s v="technology/wearables"/>
    <x v="806"/>
    <x v="769"/>
    <x v="2"/>
    <x v="8"/>
  </r>
  <r>
    <s v="SKIN - Wearable music remote control for your mobile phone"/>
    <x v="1014"/>
    <n v="9000"/>
    <x v="739"/>
    <x v="1"/>
    <x v="16"/>
    <s v="CHF"/>
    <n v="1448489095"/>
    <n v="1445893495"/>
    <b v="0"/>
    <x v="79"/>
    <x v="1"/>
    <s v="technology/wearables"/>
    <x v="129"/>
    <x v="379"/>
    <x v="2"/>
    <x v="8"/>
  </r>
  <r>
    <s v="YEPZONâ„¢ FREEDOM: A Personal Safety Alarm w/Global Locator"/>
    <x v="1015"/>
    <n v="100000"/>
    <x v="740"/>
    <x v="1"/>
    <x v="0"/>
    <s v="USD"/>
    <n v="1459992856"/>
    <n v="1456108456"/>
    <b v="0"/>
    <x v="44"/>
    <x v="1"/>
    <s v="technology/wearables"/>
    <x v="807"/>
    <x v="770"/>
    <x v="2"/>
    <x v="8"/>
  </r>
  <r>
    <s v="Elbee: Wireless in-ear headphones with smart features"/>
    <x v="1016"/>
    <n v="250000"/>
    <x v="741"/>
    <x v="1"/>
    <x v="0"/>
    <s v="USD"/>
    <n v="1448125935"/>
    <n v="1444666335"/>
    <b v="0"/>
    <x v="255"/>
    <x v="1"/>
    <s v="technology/wearables"/>
    <x v="808"/>
    <x v="771"/>
    <x v="2"/>
    <x v="8"/>
  </r>
  <r>
    <s v="Owl (Canceled)"/>
    <x v="1017"/>
    <n v="20000"/>
    <x v="742"/>
    <x v="1"/>
    <x v="0"/>
    <s v="USD"/>
    <n v="1468496933"/>
    <n v="1465904933"/>
    <b v="0"/>
    <x v="63"/>
    <x v="1"/>
    <s v="technology/wearables"/>
    <x v="809"/>
    <x v="772"/>
    <x v="2"/>
    <x v="8"/>
  </r>
  <r>
    <s v="Tempi - The Smart Way to Monitor Temperature and Humidity"/>
    <x v="1018"/>
    <n v="45000"/>
    <x v="743"/>
    <x v="1"/>
    <x v="0"/>
    <s v="USD"/>
    <n v="1423092149"/>
    <n v="1420500149"/>
    <b v="0"/>
    <x v="256"/>
    <x v="1"/>
    <s v="technology/wearables"/>
    <x v="810"/>
    <x v="460"/>
    <x v="2"/>
    <x v="8"/>
  </r>
  <r>
    <s v="Sleepwreck - Disasterpiece EP (Jump Drives!)"/>
    <x v="1019"/>
    <n v="1550"/>
    <x v="744"/>
    <x v="0"/>
    <x v="5"/>
    <s v="CAD"/>
    <n v="1433206020"/>
    <n v="1430617209"/>
    <b v="0"/>
    <x v="209"/>
    <x v="0"/>
    <s v="music/electronic music"/>
    <x v="811"/>
    <x v="773"/>
    <x v="4"/>
    <x v="15"/>
  </r>
  <r>
    <s v="Rick and Morty Album &amp; Music Video"/>
    <x v="1020"/>
    <n v="3000"/>
    <x v="745"/>
    <x v="0"/>
    <x v="0"/>
    <s v="USD"/>
    <n v="1445054400"/>
    <n v="1443074571"/>
    <b v="1"/>
    <x v="257"/>
    <x v="0"/>
    <s v="music/electronic music"/>
    <x v="812"/>
    <x v="774"/>
    <x v="4"/>
    <x v="15"/>
  </r>
  <r>
    <s v="Sammy Bananas - Bootlegs Vol. 2!!"/>
    <x v="1021"/>
    <n v="2000"/>
    <x v="746"/>
    <x v="0"/>
    <x v="0"/>
    <s v="USD"/>
    <n v="1431876677"/>
    <n v="1429284677"/>
    <b v="1"/>
    <x v="142"/>
    <x v="0"/>
    <s v="music/electronic music"/>
    <x v="813"/>
    <x v="775"/>
    <x v="4"/>
    <x v="15"/>
  </r>
  <r>
    <s v="'Pathfinder' - a High Five Spaceship album"/>
    <x v="1022"/>
    <n v="2000"/>
    <x v="747"/>
    <x v="0"/>
    <x v="1"/>
    <s v="GBP"/>
    <n v="1434837861"/>
    <n v="1432245861"/>
    <b v="0"/>
    <x v="132"/>
    <x v="0"/>
    <s v="music/electronic music"/>
    <x v="814"/>
    <x v="776"/>
    <x v="4"/>
    <x v="15"/>
  </r>
  <r>
    <s v="The Last Art Fact Album Ever"/>
    <x v="1023"/>
    <n v="20000"/>
    <x v="748"/>
    <x v="0"/>
    <x v="11"/>
    <s v="SEK"/>
    <n v="1454248563"/>
    <n v="1451656563"/>
    <b v="1"/>
    <x v="42"/>
    <x v="0"/>
    <s v="music/electronic music"/>
    <x v="815"/>
    <x v="777"/>
    <x v="4"/>
    <x v="15"/>
  </r>
  <r>
    <s v="[NUREN] The New Renaissance"/>
    <x v="1024"/>
    <n v="70000"/>
    <x v="749"/>
    <x v="0"/>
    <x v="0"/>
    <s v="USD"/>
    <n v="1426532437"/>
    <n v="1423944037"/>
    <b v="1"/>
    <x v="258"/>
    <x v="0"/>
    <s v="music/electronic music"/>
    <x v="816"/>
    <x v="778"/>
    <x v="4"/>
    <x v="15"/>
  </r>
  <r>
    <s v="Changing Stations; London Underground Album Project"/>
    <x v="1025"/>
    <n v="7000"/>
    <x v="750"/>
    <x v="0"/>
    <x v="1"/>
    <s v="GBP"/>
    <n v="1459414016"/>
    <n v="1456480016"/>
    <b v="1"/>
    <x v="259"/>
    <x v="0"/>
    <s v="music/electronic music"/>
    <x v="817"/>
    <x v="779"/>
    <x v="4"/>
    <x v="15"/>
  </r>
  <r>
    <s v="The Seshen - Let's Take This Show on the Road!"/>
    <x v="1026"/>
    <n v="7501"/>
    <x v="751"/>
    <x v="0"/>
    <x v="0"/>
    <s v="USD"/>
    <n v="1414025347"/>
    <n v="1411433347"/>
    <b v="1"/>
    <x v="112"/>
    <x v="0"/>
    <s v="music/electronic music"/>
    <x v="818"/>
    <x v="780"/>
    <x v="4"/>
    <x v="15"/>
  </r>
  <r>
    <s v="BRAND NEW GUYVER ALBUM &quot;Alien on Earth&quot; + Extras"/>
    <x v="1027"/>
    <n v="10000"/>
    <x v="752"/>
    <x v="0"/>
    <x v="1"/>
    <s v="GBP"/>
    <n v="1488830400"/>
    <n v="1484924605"/>
    <b v="1"/>
    <x v="260"/>
    <x v="0"/>
    <s v="music/electronic music"/>
    <x v="819"/>
    <x v="781"/>
    <x v="4"/>
    <x v="15"/>
  </r>
  <r>
    <s v="StrobeHouse presents Valborg 2015"/>
    <x v="1028"/>
    <n v="10000"/>
    <x v="753"/>
    <x v="0"/>
    <x v="11"/>
    <s v="SEK"/>
    <n v="1428184740"/>
    <n v="1423501507"/>
    <b v="0"/>
    <x v="261"/>
    <x v="0"/>
    <s v="music/electronic music"/>
    <x v="820"/>
    <x v="782"/>
    <x v="4"/>
    <x v="15"/>
  </r>
  <r>
    <s v="The Gothsicles - I FEEL SICLE"/>
    <x v="1029"/>
    <n v="2000"/>
    <x v="754"/>
    <x v="0"/>
    <x v="0"/>
    <s v="USD"/>
    <n v="1473680149"/>
    <n v="1472470549"/>
    <b v="0"/>
    <x v="180"/>
    <x v="0"/>
    <s v="music/electronic music"/>
    <x v="821"/>
    <x v="783"/>
    <x v="4"/>
    <x v="15"/>
  </r>
  <r>
    <s v="Liquid Diet's Double Life"/>
    <x v="1030"/>
    <n v="10000"/>
    <x v="755"/>
    <x v="0"/>
    <x v="0"/>
    <s v="USD"/>
    <n v="1450290010"/>
    <n v="1447698010"/>
    <b v="0"/>
    <x v="221"/>
    <x v="0"/>
    <s v="music/electronic music"/>
    <x v="202"/>
    <x v="784"/>
    <x v="4"/>
    <x v="15"/>
  </r>
  <r>
    <s v="Phantom Ship / Coastal (Album Preorder)"/>
    <x v="1031"/>
    <n v="5400"/>
    <x v="756"/>
    <x v="0"/>
    <x v="0"/>
    <s v="USD"/>
    <n v="1466697625"/>
    <n v="1464105625"/>
    <b v="0"/>
    <x v="93"/>
    <x v="0"/>
    <s v="music/electronic music"/>
    <x v="822"/>
    <x v="785"/>
    <x v="4"/>
    <x v="15"/>
  </r>
  <r>
    <s v="Daughter Vision remix album on limited vinyl, cassette &amp; CD"/>
    <x v="1032"/>
    <n v="1328"/>
    <x v="432"/>
    <x v="0"/>
    <x v="1"/>
    <s v="GBP"/>
    <n v="1481564080"/>
    <n v="1479144880"/>
    <b v="0"/>
    <x v="74"/>
    <x v="0"/>
    <s v="music/electronic music"/>
    <x v="823"/>
    <x v="786"/>
    <x v="4"/>
    <x v="15"/>
  </r>
  <r>
    <s v="American Pixels - a Game Music Tribute Album by Mazedude"/>
    <x v="1033"/>
    <n v="5000"/>
    <x v="757"/>
    <x v="0"/>
    <x v="0"/>
    <s v="USD"/>
    <n v="1470369540"/>
    <n v="1467604804"/>
    <b v="0"/>
    <x v="262"/>
    <x v="0"/>
    <s v="music/electronic music"/>
    <x v="824"/>
    <x v="787"/>
    <x v="4"/>
    <x v="15"/>
  </r>
  <r>
    <s v="Sharaz &quot;Project Nintendo&quot; Collector Edition 2x12&quot; Vinyl"/>
    <x v="1034"/>
    <n v="4600"/>
    <x v="758"/>
    <x v="0"/>
    <x v="0"/>
    <s v="USD"/>
    <n v="1423668220"/>
    <n v="1421076220"/>
    <b v="0"/>
    <x v="88"/>
    <x v="0"/>
    <s v="music/electronic music"/>
    <x v="825"/>
    <x v="788"/>
    <x v="4"/>
    <x v="15"/>
  </r>
  <r>
    <s v="Bring Kyrstyn's Album to Life!"/>
    <x v="1035"/>
    <n v="4500"/>
    <x v="759"/>
    <x v="0"/>
    <x v="0"/>
    <s v="USD"/>
    <n v="1357545600"/>
    <n v="1354790790"/>
    <b v="0"/>
    <x v="263"/>
    <x v="0"/>
    <s v="music/electronic music"/>
    <x v="826"/>
    <x v="789"/>
    <x v="4"/>
    <x v="15"/>
  </r>
  <r>
    <s v="Lemonymous 10th Anniversary Album Re-Release"/>
    <x v="1036"/>
    <n v="1000"/>
    <x v="760"/>
    <x v="0"/>
    <x v="0"/>
    <s v="USD"/>
    <n v="1431925200"/>
    <n v="1429991062"/>
    <b v="0"/>
    <x v="64"/>
    <x v="0"/>
    <s v="music/electronic music"/>
    <x v="426"/>
    <x v="790"/>
    <x v="4"/>
    <x v="15"/>
  </r>
  <r>
    <s v="Last of the Lost Boys: New Music from Matthew Blake"/>
    <x v="1037"/>
    <n v="1500"/>
    <x v="761"/>
    <x v="0"/>
    <x v="0"/>
    <s v="USD"/>
    <n v="1458362023"/>
    <n v="1455773623"/>
    <b v="0"/>
    <x v="42"/>
    <x v="0"/>
    <s v="music/electronic music"/>
    <x v="827"/>
    <x v="791"/>
    <x v="4"/>
    <x v="15"/>
  </r>
  <r>
    <s v="Becoming Rainbow: A Music, Art &amp; Virtual Reality Experience"/>
    <x v="1038"/>
    <n v="500"/>
    <x v="762"/>
    <x v="0"/>
    <x v="0"/>
    <s v="USD"/>
    <n v="1481615940"/>
    <n v="1479436646"/>
    <b v="0"/>
    <x v="209"/>
    <x v="0"/>
    <s v="music/electronic music"/>
    <x v="828"/>
    <x v="792"/>
    <x v="4"/>
    <x v="15"/>
  </r>
  <r>
    <s v="Broadcasts to Promote Human Freedom in South Florida"/>
    <x v="1039"/>
    <n v="85000"/>
    <x v="156"/>
    <x v="1"/>
    <x v="0"/>
    <s v="USD"/>
    <n v="1472317209"/>
    <n v="1469725209"/>
    <b v="0"/>
    <x v="29"/>
    <x v="1"/>
    <s v="journalism/audio"/>
    <x v="385"/>
    <x v="409"/>
    <x v="5"/>
    <x v="16"/>
  </r>
  <r>
    <s v="Industry Success Project (Canceled)"/>
    <x v="1040"/>
    <n v="50"/>
    <x v="117"/>
    <x v="1"/>
    <x v="0"/>
    <s v="USD"/>
    <n v="1406769992"/>
    <n v="1405041992"/>
    <b v="0"/>
    <x v="78"/>
    <x v="1"/>
    <s v="journalism/audio"/>
    <x v="109"/>
    <x v="121"/>
    <x v="5"/>
    <x v="16"/>
  </r>
  <r>
    <s v="Ben's Top 5 podcast (Canceled)"/>
    <x v="1041"/>
    <n v="650"/>
    <x v="115"/>
    <x v="1"/>
    <x v="0"/>
    <s v="USD"/>
    <n v="1410516000"/>
    <n v="1406824948"/>
    <b v="0"/>
    <x v="29"/>
    <x v="1"/>
    <s v="journalism/audio"/>
    <x v="829"/>
    <x v="119"/>
    <x v="5"/>
    <x v="16"/>
  </r>
  <r>
    <s v="Printing TONE Audio 10th Anniversary Edition! (Canceled)"/>
    <x v="1042"/>
    <n v="100000"/>
    <x v="763"/>
    <x v="1"/>
    <x v="0"/>
    <s v="USD"/>
    <n v="1432101855"/>
    <n v="1429509855"/>
    <b v="0"/>
    <x v="264"/>
    <x v="1"/>
    <s v="journalism/audio"/>
    <x v="830"/>
    <x v="793"/>
    <x v="5"/>
    <x v="16"/>
  </r>
  <r>
    <s v="Podcast for fun! (Canceled)"/>
    <x v="1043"/>
    <n v="7000"/>
    <x v="360"/>
    <x v="1"/>
    <x v="0"/>
    <s v="USD"/>
    <n v="1425587220"/>
    <n v="1420668801"/>
    <b v="0"/>
    <x v="84"/>
    <x v="1"/>
    <s v="journalism/audio"/>
    <x v="831"/>
    <x v="366"/>
    <x v="5"/>
    <x v="16"/>
  </r>
  <r>
    <s v="In Case Of Emergency (Canceled)"/>
    <x v="1044"/>
    <n v="10000"/>
    <x v="764"/>
    <x v="1"/>
    <x v="0"/>
    <s v="USD"/>
    <n v="1408827550"/>
    <n v="1406235550"/>
    <b v="0"/>
    <x v="22"/>
    <x v="1"/>
    <s v="journalism/audio"/>
    <x v="832"/>
    <x v="794"/>
    <x v="5"/>
    <x v="16"/>
  </r>
  <r>
    <s v="All Things Horses Podcast (Canceled)"/>
    <x v="1045"/>
    <n v="3000"/>
    <x v="117"/>
    <x v="1"/>
    <x v="12"/>
    <s v="EUR"/>
    <n v="1451161560"/>
    <n v="1447273560"/>
    <b v="0"/>
    <x v="78"/>
    <x v="1"/>
    <s v="journalism/audio"/>
    <x v="109"/>
    <x v="121"/>
    <x v="5"/>
    <x v="16"/>
  </r>
  <r>
    <s v="Start a New Podcast (Canceled)"/>
    <x v="1046"/>
    <n v="2000"/>
    <x v="116"/>
    <x v="1"/>
    <x v="0"/>
    <s v="USD"/>
    <n v="1415219915"/>
    <n v="1412624315"/>
    <b v="0"/>
    <x v="29"/>
    <x v="1"/>
    <s v="journalism/audio"/>
    <x v="833"/>
    <x v="120"/>
    <x v="5"/>
    <x v="16"/>
  </r>
  <r>
    <s v="#MYLifeMatters Radio Show &amp; Podcast (Canceled)"/>
    <x v="1047"/>
    <n v="15000"/>
    <x v="719"/>
    <x v="1"/>
    <x v="0"/>
    <s v="USD"/>
    <n v="1474766189"/>
    <n v="1471310189"/>
    <b v="0"/>
    <x v="80"/>
    <x v="1"/>
    <s v="journalism/audio"/>
    <x v="834"/>
    <x v="450"/>
    <x v="5"/>
    <x v="16"/>
  </r>
  <r>
    <s v="J1 (Canceled)"/>
    <x v="1048"/>
    <n v="12000"/>
    <x v="117"/>
    <x v="1"/>
    <x v="0"/>
    <s v="USD"/>
    <n v="1455272445"/>
    <n v="1452680445"/>
    <b v="0"/>
    <x v="78"/>
    <x v="1"/>
    <s v="journalism/audio"/>
    <x v="109"/>
    <x v="121"/>
    <x v="5"/>
    <x v="16"/>
  </r>
  <r>
    <s v="The (Secular) Barbershop Podcast (Canceled)"/>
    <x v="1049"/>
    <n v="2500"/>
    <x v="117"/>
    <x v="1"/>
    <x v="0"/>
    <s v="USD"/>
    <n v="1442257677"/>
    <n v="1439665677"/>
    <b v="0"/>
    <x v="78"/>
    <x v="1"/>
    <s v="journalism/audio"/>
    <x v="109"/>
    <x v="121"/>
    <x v="5"/>
    <x v="16"/>
  </r>
  <r>
    <s v="Now You Know Podcast (Canceled)"/>
    <x v="1050"/>
    <n v="500"/>
    <x v="117"/>
    <x v="1"/>
    <x v="0"/>
    <s v="USD"/>
    <n v="1409098825"/>
    <n v="1406679625"/>
    <b v="0"/>
    <x v="78"/>
    <x v="1"/>
    <s v="journalism/audio"/>
    <x v="109"/>
    <x v="121"/>
    <x v="5"/>
    <x v="16"/>
  </r>
  <r>
    <s v="Big Daddy's Long Ass Road Trip To W.S.O.P. 2016! Podcasts!"/>
    <x v="1051"/>
    <n v="4336"/>
    <x v="117"/>
    <x v="1"/>
    <x v="0"/>
    <s v="USD"/>
    <n v="1465243740"/>
    <n v="1461438495"/>
    <b v="0"/>
    <x v="78"/>
    <x v="1"/>
    <s v="journalism/audio"/>
    <x v="109"/>
    <x v="121"/>
    <x v="5"/>
    <x v="16"/>
  </r>
  <r>
    <s v="A day in the life of...(podcast) (Canceled)"/>
    <x v="1052"/>
    <n v="1500"/>
    <x v="493"/>
    <x v="1"/>
    <x v="0"/>
    <s v="USD"/>
    <n v="1488773332"/>
    <n v="1486613332"/>
    <b v="0"/>
    <x v="29"/>
    <x v="1"/>
    <s v="journalism/audio"/>
    <x v="460"/>
    <x v="2"/>
    <x v="5"/>
    <x v="16"/>
  </r>
  <r>
    <s v="Michale Graves &quot;The Voice of Liberty&quot; WVNJ RADIO 1160 AM"/>
    <x v="1053"/>
    <n v="2500"/>
    <x v="117"/>
    <x v="1"/>
    <x v="0"/>
    <s v="USD"/>
    <n v="1407708000"/>
    <n v="1405110399"/>
    <b v="0"/>
    <x v="78"/>
    <x v="1"/>
    <s v="journalism/audio"/>
    <x v="109"/>
    <x v="121"/>
    <x v="5"/>
    <x v="16"/>
  </r>
  <r>
    <s v="The Smile High Podcast Club Season 3 (Canceled)"/>
    <x v="1054"/>
    <n v="3500"/>
    <x v="117"/>
    <x v="1"/>
    <x v="0"/>
    <s v="USD"/>
    <n v="1457394545"/>
    <n v="1454802545"/>
    <b v="0"/>
    <x v="78"/>
    <x v="1"/>
    <s v="journalism/audio"/>
    <x v="109"/>
    <x v="121"/>
    <x v="5"/>
    <x v="16"/>
  </r>
  <r>
    <s v="Suburban Disorder Podcast (Canceled)"/>
    <x v="1055"/>
    <n v="10000"/>
    <x v="117"/>
    <x v="1"/>
    <x v="0"/>
    <s v="USD"/>
    <n v="1429892177"/>
    <n v="1424711777"/>
    <b v="0"/>
    <x v="78"/>
    <x v="1"/>
    <s v="journalism/audio"/>
    <x v="109"/>
    <x v="121"/>
    <x v="5"/>
    <x v="16"/>
  </r>
  <r>
    <s v="Support Independent Media (Canceled)"/>
    <x v="1056"/>
    <n v="10000"/>
    <x v="117"/>
    <x v="1"/>
    <x v="0"/>
    <s v="USD"/>
    <n v="1480888483"/>
    <n v="1478292883"/>
    <b v="0"/>
    <x v="78"/>
    <x v="1"/>
    <s v="journalism/audio"/>
    <x v="109"/>
    <x v="121"/>
    <x v="5"/>
    <x v="16"/>
  </r>
  <r>
    <s v="The Body Politic Radio (Canceled)"/>
    <x v="1057"/>
    <n v="40000"/>
    <x v="117"/>
    <x v="1"/>
    <x v="0"/>
    <s v="USD"/>
    <n v="1427328000"/>
    <n v="1423777043"/>
    <b v="0"/>
    <x v="78"/>
    <x v="1"/>
    <s v="journalism/audio"/>
    <x v="109"/>
    <x v="121"/>
    <x v="5"/>
    <x v="16"/>
  </r>
  <r>
    <s v="Voice Over Artist (Canceled)"/>
    <x v="1058"/>
    <n v="1100"/>
    <x v="117"/>
    <x v="1"/>
    <x v="0"/>
    <s v="USD"/>
    <n v="1426269456"/>
    <n v="1423681056"/>
    <b v="0"/>
    <x v="78"/>
    <x v="1"/>
    <s v="journalism/audio"/>
    <x v="109"/>
    <x v="121"/>
    <x v="5"/>
    <x v="16"/>
  </r>
  <r>
    <s v="Reality  Check (Canceled)"/>
    <x v="1059"/>
    <n v="5000"/>
    <x v="155"/>
    <x v="1"/>
    <x v="0"/>
    <s v="USD"/>
    <n v="1429134893"/>
    <n v="1426542893"/>
    <b v="0"/>
    <x v="29"/>
    <x v="1"/>
    <s v="journalism/audio"/>
    <x v="460"/>
    <x v="73"/>
    <x v="5"/>
    <x v="16"/>
  </r>
  <r>
    <s v="Chat Box 23 (Canceled)"/>
    <x v="1060"/>
    <n v="4000"/>
    <x v="117"/>
    <x v="1"/>
    <x v="0"/>
    <s v="USD"/>
    <n v="1462150800"/>
    <n v="1456987108"/>
    <b v="0"/>
    <x v="78"/>
    <x v="1"/>
    <s v="journalism/audio"/>
    <x v="109"/>
    <x v="121"/>
    <x v="5"/>
    <x v="16"/>
  </r>
  <r>
    <s v="RETURNING AT A LATER DATE"/>
    <x v="1061"/>
    <n v="199"/>
    <x v="121"/>
    <x v="1"/>
    <x v="0"/>
    <s v="USD"/>
    <n v="1468351341"/>
    <n v="1467746541"/>
    <b v="0"/>
    <x v="80"/>
    <x v="1"/>
    <s v="journalism/audio"/>
    <x v="835"/>
    <x v="125"/>
    <x v="5"/>
    <x v="16"/>
  </r>
  <r>
    <s v="Final Benghazi Report on audio â€“ New results may shock you!"/>
    <x v="1062"/>
    <n v="1000"/>
    <x v="117"/>
    <x v="1"/>
    <x v="0"/>
    <s v="USD"/>
    <n v="1472604262"/>
    <n v="1470012262"/>
    <b v="0"/>
    <x v="78"/>
    <x v="1"/>
    <s v="journalism/audio"/>
    <x v="109"/>
    <x v="121"/>
    <x v="5"/>
    <x v="16"/>
  </r>
  <r>
    <s v="Vineyard Valley - A Social Winemaking Game!"/>
    <x v="1063"/>
    <n v="90000"/>
    <x v="765"/>
    <x v="2"/>
    <x v="0"/>
    <s v="USD"/>
    <n v="1373174903"/>
    <n v="1369286903"/>
    <b v="0"/>
    <x v="252"/>
    <x v="1"/>
    <s v="games/video games"/>
    <x v="836"/>
    <x v="795"/>
    <x v="6"/>
    <x v="17"/>
  </r>
  <r>
    <s v="Diggers Fall tactical multiplayer pc shooter"/>
    <x v="1064"/>
    <n v="3000"/>
    <x v="136"/>
    <x v="2"/>
    <x v="2"/>
    <s v="AUD"/>
    <n v="1392800922"/>
    <n v="1390381722"/>
    <b v="0"/>
    <x v="81"/>
    <x v="1"/>
    <s v="games/video games"/>
    <x v="837"/>
    <x v="796"/>
    <x v="6"/>
    <x v="17"/>
  </r>
  <r>
    <s v="So I'm A Dark Lord"/>
    <x v="1065"/>
    <n v="150000"/>
    <x v="766"/>
    <x v="2"/>
    <x v="0"/>
    <s v="USD"/>
    <n v="1375657582"/>
    <n v="1371769582"/>
    <b v="0"/>
    <x v="265"/>
    <x v="1"/>
    <s v="games/video games"/>
    <x v="838"/>
    <x v="797"/>
    <x v="6"/>
    <x v="17"/>
  </r>
  <r>
    <s v="Fate Fighters - The Ultimate Decision Maker"/>
    <x v="1066"/>
    <n v="500"/>
    <x v="176"/>
    <x v="2"/>
    <x v="0"/>
    <s v="USD"/>
    <n v="1387657931"/>
    <n v="1385065931"/>
    <b v="0"/>
    <x v="73"/>
    <x v="1"/>
    <s v="games/video games"/>
    <x v="839"/>
    <x v="31"/>
    <x v="6"/>
    <x v="17"/>
  </r>
  <r>
    <s v="The Quest To Save Hip Hop"/>
    <x v="1067"/>
    <n v="30000"/>
    <x v="372"/>
    <x v="2"/>
    <x v="0"/>
    <s v="USD"/>
    <n v="1460274864"/>
    <n v="1457686464"/>
    <b v="0"/>
    <x v="80"/>
    <x v="1"/>
    <s v="games/video games"/>
    <x v="840"/>
    <x v="798"/>
    <x v="6"/>
    <x v="17"/>
  </r>
  <r>
    <s v="Until The End (PC, Mac, and Linux)"/>
    <x v="1068"/>
    <n v="2200"/>
    <x v="447"/>
    <x v="2"/>
    <x v="0"/>
    <s v="USD"/>
    <n v="1385447459"/>
    <n v="1382679059"/>
    <b v="0"/>
    <x v="64"/>
    <x v="1"/>
    <s v="games/video games"/>
    <x v="841"/>
    <x v="799"/>
    <x v="6"/>
    <x v="17"/>
  </r>
  <r>
    <s v="Prez Games: Do You Have What it Takes to Win the Presidency?"/>
    <x v="1069"/>
    <n v="10000"/>
    <x v="119"/>
    <x v="2"/>
    <x v="0"/>
    <s v="USD"/>
    <n v="1349050622"/>
    <n v="1347322622"/>
    <b v="0"/>
    <x v="84"/>
    <x v="1"/>
    <s v="games/video games"/>
    <x v="449"/>
    <x v="436"/>
    <x v="6"/>
    <x v="17"/>
  </r>
  <r>
    <s v="DJ's Bane"/>
    <x v="1070"/>
    <n v="100"/>
    <x v="117"/>
    <x v="2"/>
    <x v="10"/>
    <s v="NOK"/>
    <n v="1447787093"/>
    <n v="1445191493"/>
    <b v="0"/>
    <x v="78"/>
    <x v="1"/>
    <s v="games/video games"/>
    <x v="109"/>
    <x v="121"/>
    <x v="6"/>
    <x v="17"/>
  </r>
  <r>
    <s v="World Defense : Tower Defense"/>
    <x v="1071"/>
    <n v="75000"/>
    <x v="152"/>
    <x v="2"/>
    <x v="0"/>
    <s v="USD"/>
    <n v="1391630297"/>
    <n v="1389038297"/>
    <b v="0"/>
    <x v="80"/>
    <x v="1"/>
    <s v="games/video games"/>
    <x v="842"/>
    <x v="800"/>
    <x v="6"/>
    <x v="17"/>
  </r>
  <r>
    <s v="Rainbow Ball to the Iphone"/>
    <x v="1072"/>
    <n v="750"/>
    <x v="115"/>
    <x v="2"/>
    <x v="0"/>
    <s v="USD"/>
    <n v="1318806541"/>
    <n v="1316214541"/>
    <b v="0"/>
    <x v="29"/>
    <x v="1"/>
    <s v="games/video games"/>
    <x v="843"/>
    <x v="119"/>
    <x v="6"/>
    <x v="17"/>
  </r>
  <r>
    <s v="Kingdom Espionage"/>
    <x v="1073"/>
    <n v="54000"/>
    <x v="767"/>
    <x v="2"/>
    <x v="0"/>
    <s v="USD"/>
    <n v="1388808545"/>
    <n v="1386216545"/>
    <b v="0"/>
    <x v="209"/>
    <x v="1"/>
    <s v="games/video games"/>
    <x v="844"/>
    <x v="801"/>
    <x v="6"/>
    <x v="17"/>
  </r>
  <r>
    <s v="Towers Of The Apocalypse"/>
    <x v="1074"/>
    <n v="1000"/>
    <x v="372"/>
    <x v="2"/>
    <x v="0"/>
    <s v="USD"/>
    <n v="1336340516"/>
    <n v="1333748516"/>
    <b v="0"/>
    <x v="83"/>
    <x v="1"/>
    <s v="games/video games"/>
    <x v="684"/>
    <x v="2"/>
    <x v="6"/>
    <x v="17"/>
  </r>
  <r>
    <s v="Kaptain Brawe 2: A Space Travesty"/>
    <x v="1075"/>
    <n v="75000"/>
    <x v="768"/>
    <x v="2"/>
    <x v="0"/>
    <s v="USD"/>
    <n v="1410426250"/>
    <n v="1405674250"/>
    <b v="0"/>
    <x v="266"/>
    <x v="1"/>
    <s v="games/video games"/>
    <x v="845"/>
    <x v="802"/>
    <x v="6"/>
    <x v="17"/>
  </r>
  <r>
    <s v="Legends of Callasia [Demo Available NOW!]"/>
    <x v="1076"/>
    <n v="25000"/>
    <x v="769"/>
    <x v="2"/>
    <x v="0"/>
    <s v="USD"/>
    <n v="1452744011"/>
    <n v="1450152011"/>
    <b v="0"/>
    <x v="157"/>
    <x v="1"/>
    <s v="games/video games"/>
    <x v="846"/>
    <x v="803"/>
    <x v="6"/>
    <x v="17"/>
  </r>
  <r>
    <s v="New iPad/iPhone game development software needed"/>
    <x v="1077"/>
    <n v="600"/>
    <x v="372"/>
    <x v="2"/>
    <x v="0"/>
    <s v="USD"/>
    <n v="1311309721"/>
    <n v="1307421721"/>
    <b v="0"/>
    <x v="81"/>
    <x v="1"/>
    <s v="games/video games"/>
    <x v="847"/>
    <x v="377"/>
    <x v="6"/>
    <x v="17"/>
  </r>
  <r>
    <s v="Sirius Online, an indie Space MMO"/>
    <x v="1078"/>
    <n v="26000"/>
    <x v="770"/>
    <x v="2"/>
    <x v="12"/>
    <s v="EUR"/>
    <n v="1463232936"/>
    <n v="1461072936"/>
    <b v="0"/>
    <x v="59"/>
    <x v="1"/>
    <s v="games/video games"/>
    <x v="848"/>
    <x v="804"/>
    <x v="6"/>
    <x v="17"/>
  </r>
  <r>
    <s v="Skullforge: The Hunt"/>
    <x v="1079"/>
    <n v="20000"/>
    <x v="771"/>
    <x v="2"/>
    <x v="0"/>
    <s v="USD"/>
    <n v="1399778333"/>
    <n v="1397186333"/>
    <b v="0"/>
    <x v="15"/>
    <x v="1"/>
    <s v="games/video games"/>
    <x v="849"/>
    <x v="805"/>
    <x v="6"/>
    <x v="17"/>
  </r>
  <r>
    <s v="The Creature"/>
    <x v="1080"/>
    <n v="68000"/>
    <x v="433"/>
    <x v="2"/>
    <x v="0"/>
    <s v="USD"/>
    <n v="1422483292"/>
    <n v="1419891292"/>
    <b v="0"/>
    <x v="80"/>
    <x v="1"/>
    <s v="games/video games"/>
    <x v="850"/>
    <x v="366"/>
    <x v="6"/>
    <x v="17"/>
  </r>
  <r>
    <s v="T-Fighter: Code Name M - Mobile Edition"/>
    <x v="1081"/>
    <n v="10000"/>
    <x v="443"/>
    <x v="2"/>
    <x v="0"/>
    <s v="USD"/>
    <n v="1344635088"/>
    <n v="1342043088"/>
    <b v="0"/>
    <x v="83"/>
    <x v="1"/>
    <s v="games/video games"/>
    <x v="470"/>
    <x v="806"/>
    <x v="6"/>
    <x v="17"/>
  </r>
  <r>
    <s v="Video Game Store That Can Beat Out Any Other"/>
    <x v="1082"/>
    <n v="50000"/>
    <x v="22"/>
    <x v="2"/>
    <x v="5"/>
    <s v="CAD"/>
    <n v="1406994583"/>
    <n v="1401810583"/>
    <b v="0"/>
    <x v="29"/>
    <x v="1"/>
    <s v="games/video games"/>
    <x v="380"/>
    <x v="807"/>
    <x v="6"/>
    <x v="17"/>
  </r>
  <r>
    <s v="My own channel"/>
    <x v="1083"/>
    <n v="550"/>
    <x v="117"/>
    <x v="2"/>
    <x v="0"/>
    <s v="USD"/>
    <n v="1407534804"/>
    <n v="1404942804"/>
    <b v="0"/>
    <x v="78"/>
    <x v="1"/>
    <s v="games/video games"/>
    <x v="109"/>
    <x v="121"/>
    <x v="6"/>
    <x v="17"/>
  </r>
  <r>
    <s v="Sun Dryd Studios"/>
    <x v="1084"/>
    <n v="30000"/>
    <x v="772"/>
    <x v="2"/>
    <x v="5"/>
    <s v="CAD"/>
    <n v="1457967975"/>
    <n v="1455379575"/>
    <b v="0"/>
    <x v="82"/>
    <x v="1"/>
    <s v="games/video games"/>
    <x v="851"/>
    <x v="808"/>
    <x v="6"/>
    <x v="17"/>
  </r>
  <r>
    <s v="Cyber Universe Online"/>
    <x v="1085"/>
    <n v="18000"/>
    <x v="493"/>
    <x v="2"/>
    <x v="0"/>
    <s v="USD"/>
    <n v="1408913291"/>
    <n v="1406321291"/>
    <b v="0"/>
    <x v="84"/>
    <x v="1"/>
    <s v="games/video games"/>
    <x v="852"/>
    <x v="507"/>
    <x v="6"/>
    <x v="17"/>
  </r>
  <r>
    <s v="Idle Gamers"/>
    <x v="1086"/>
    <n v="1100"/>
    <x v="117"/>
    <x v="2"/>
    <x v="0"/>
    <s v="USD"/>
    <n v="1402852087"/>
    <n v="1400260087"/>
    <b v="0"/>
    <x v="78"/>
    <x v="1"/>
    <s v="games/video games"/>
    <x v="109"/>
    <x v="121"/>
    <x v="6"/>
    <x v="17"/>
  </r>
  <r>
    <s v="Still Alive"/>
    <x v="1087"/>
    <n v="45000"/>
    <x v="773"/>
    <x v="2"/>
    <x v="0"/>
    <s v="USD"/>
    <n v="1398366667"/>
    <n v="1395774667"/>
    <b v="0"/>
    <x v="206"/>
    <x v="1"/>
    <s v="games/video games"/>
    <x v="853"/>
    <x v="809"/>
    <x v="6"/>
    <x v="17"/>
  </r>
  <r>
    <s v="Farabel"/>
    <x v="1088"/>
    <n v="15000"/>
    <x v="774"/>
    <x v="2"/>
    <x v="6"/>
    <s v="EUR"/>
    <n v="1435293175"/>
    <n v="1432701175"/>
    <b v="0"/>
    <x v="72"/>
    <x v="1"/>
    <s v="games/video games"/>
    <x v="854"/>
    <x v="810"/>
    <x v="6"/>
    <x v="17"/>
  </r>
  <r>
    <s v="Help Jumpy Punch Prosper!!"/>
    <x v="1089"/>
    <n v="12999"/>
    <x v="139"/>
    <x v="2"/>
    <x v="2"/>
    <s v="AUD"/>
    <n v="1432873653"/>
    <n v="1430281653"/>
    <b v="0"/>
    <x v="29"/>
    <x v="1"/>
    <s v="games/video games"/>
    <x v="855"/>
    <x v="144"/>
    <x v="6"/>
    <x v="17"/>
  </r>
  <r>
    <s v="London Revolution - Open World RPG Minecraft Server"/>
    <x v="1090"/>
    <n v="200"/>
    <x v="379"/>
    <x v="2"/>
    <x v="1"/>
    <s v="GBP"/>
    <n v="1460313672"/>
    <n v="1457725272"/>
    <b v="0"/>
    <x v="84"/>
    <x v="1"/>
    <s v="games/video games"/>
    <x v="856"/>
    <x v="385"/>
    <x v="6"/>
    <x v="17"/>
  </r>
  <r>
    <s v="toggleme. - the next phenom in mobile gaming"/>
    <x v="1091"/>
    <n v="2000"/>
    <x v="577"/>
    <x v="2"/>
    <x v="0"/>
    <s v="USD"/>
    <n v="1357432638"/>
    <n v="1354840638"/>
    <b v="0"/>
    <x v="63"/>
    <x v="1"/>
    <s v="games/video games"/>
    <x v="857"/>
    <x v="366"/>
    <x v="6"/>
    <x v="17"/>
  </r>
  <r>
    <s v="Help get &quot;Don't Look&quot; on Steam Greenlight!"/>
    <x v="1092"/>
    <n v="300"/>
    <x v="775"/>
    <x v="2"/>
    <x v="5"/>
    <s v="CAD"/>
    <n v="1455232937"/>
    <n v="1453936937"/>
    <b v="0"/>
    <x v="80"/>
    <x v="1"/>
    <s v="games/video games"/>
    <x v="858"/>
    <x v="811"/>
    <x v="6"/>
    <x v="17"/>
  </r>
  <r>
    <s v="Sprocket Junkie"/>
    <x v="1093"/>
    <n v="18000"/>
    <x v="776"/>
    <x v="2"/>
    <x v="0"/>
    <s v="USD"/>
    <n v="1318180033"/>
    <n v="1315588033"/>
    <b v="0"/>
    <x v="74"/>
    <x v="1"/>
    <s v="games/video games"/>
    <x v="859"/>
    <x v="812"/>
    <x v="6"/>
    <x v="17"/>
  </r>
  <r>
    <s v="Project Snowstorm"/>
    <x v="1094"/>
    <n v="500000"/>
    <x v="777"/>
    <x v="2"/>
    <x v="0"/>
    <s v="USD"/>
    <n v="1377867220"/>
    <n v="1375275220"/>
    <b v="0"/>
    <x v="225"/>
    <x v="1"/>
    <s v="games/video games"/>
    <x v="860"/>
    <x v="813"/>
    <x v="6"/>
    <x v="17"/>
  </r>
  <r>
    <s v="Bugspeed Collider: Fast-Paced Platform Brawler (1â€“4 Players)"/>
    <x v="1095"/>
    <n v="12000"/>
    <x v="778"/>
    <x v="2"/>
    <x v="0"/>
    <s v="USD"/>
    <n v="1412393400"/>
    <n v="1409747154"/>
    <b v="0"/>
    <x v="60"/>
    <x v="1"/>
    <s v="games/video games"/>
    <x v="861"/>
    <x v="814"/>
    <x v="6"/>
    <x v="17"/>
  </r>
  <r>
    <s v="Rabbly"/>
    <x v="1096"/>
    <n v="100000"/>
    <x v="779"/>
    <x v="2"/>
    <x v="0"/>
    <s v="USD"/>
    <n v="1393786877"/>
    <n v="1390330877"/>
    <b v="0"/>
    <x v="63"/>
    <x v="1"/>
    <s v="games/video games"/>
    <x v="862"/>
    <x v="815"/>
    <x v="6"/>
    <x v="17"/>
  </r>
  <r>
    <s v="Kick, Punch... Fireball"/>
    <x v="1097"/>
    <n v="25000"/>
    <x v="780"/>
    <x v="2"/>
    <x v="0"/>
    <s v="USD"/>
    <n v="1397413095"/>
    <n v="1394821095"/>
    <b v="0"/>
    <x v="19"/>
    <x v="1"/>
    <s v="games/video games"/>
    <x v="863"/>
    <x v="816"/>
    <x v="6"/>
    <x v="17"/>
  </r>
  <r>
    <s v="Xeno - A Sci-Fi FPS"/>
    <x v="1098"/>
    <n v="5000"/>
    <x v="379"/>
    <x v="2"/>
    <x v="1"/>
    <s v="GBP"/>
    <n v="1431547468"/>
    <n v="1428955468"/>
    <b v="0"/>
    <x v="29"/>
    <x v="1"/>
    <s v="games/video games"/>
    <x v="724"/>
    <x v="384"/>
    <x v="6"/>
    <x v="17"/>
  </r>
  <r>
    <s v="Aeldengald Saga Book I"/>
    <x v="1099"/>
    <n v="4000"/>
    <x v="173"/>
    <x v="2"/>
    <x v="12"/>
    <s v="EUR"/>
    <n v="1455417571"/>
    <n v="1452825571"/>
    <b v="0"/>
    <x v="73"/>
    <x v="1"/>
    <s v="games/video games"/>
    <x v="453"/>
    <x v="119"/>
    <x v="6"/>
    <x v="17"/>
  </r>
  <r>
    <s v="Strain Wars"/>
    <x v="1100"/>
    <n v="100000"/>
    <x v="781"/>
    <x v="2"/>
    <x v="0"/>
    <s v="USD"/>
    <n v="1468519920"/>
    <n v="1466188338"/>
    <b v="0"/>
    <x v="79"/>
    <x v="1"/>
    <s v="games/video games"/>
    <x v="864"/>
    <x v="817"/>
    <x v="6"/>
    <x v="17"/>
  </r>
  <r>
    <s v="Runers"/>
    <x v="1101"/>
    <n v="8000"/>
    <x v="94"/>
    <x v="2"/>
    <x v="0"/>
    <s v="USD"/>
    <n v="1386568740"/>
    <n v="1383095125"/>
    <b v="0"/>
    <x v="54"/>
    <x v="1"/>
    <s v="games/video games"/>
    <x v="865"/>
    <x v="818"/>
    <x v="6"/>
    <x v="17"/>
  </r>
  <r>
    <s v="The Morgue"/>
    <x v="1102"/>
    <n v="15000"/>
    <x v="782"/>
    <x v="2"/>
    <x v="0"/>
    <s v="USD"/>
    <n v="1466227190"/>
    <n v="1461043190"/>
    <b v="0"/>
    <x v="41"/>
    <x v="1"/>
    <s v="games/video games"/>
    <x v="866"/>
    <x v="796"/>
    <x v="6"/>
    <x v="17"/>
  </r>
  <r>
    <s v="Street Heroes - A Facebook Beat 'em Up"/>
    <x v="1103"/>
    <n v="60000"/>
    <x v="783"/>
    <x v="2"/>
    <x v="1"/>
    <s v="GBP"/>
    <n v="1402480221"/>
    <n v="1399888221"/>
    <b v="0"/>
    <x v="77"/>
    <x v="1"/>
    <s v="games/video games"/>
    <x v="867"/>
    <x v="819"/>
    <x v="6"/>
    <x v="17"/>
  </r>
  <r>
    <s v="Nightmare Zombies"/>
    <x v="1104"/>
    <n v="900000"/>
    <x v="784"/>
    <x v="2"/>
    <x v="0"/>
    <s v="USD"/>
    <n v="1395627327"/>
    <n v="1393038927"/>
    <b v="0"/>
    <x v="9"/>
    <x v="1"/>
    <s v="games/video games"/>
    <x v="868"/>
    <x v="820"/>
    <x v="6"/>
    <x v="17"/>
  </r>
  <r>
    <s v="Backyard Zombies"/>
    <x v="1105"/>
    <n v="400"/>
    <x v="785"/>
    <x v="2"/>
    <x v="0"/>
    <s v="USD"/>
    <n v="1333557975"/>
    <n v="1330969575"/>
    <b v="0"/>
    <x v="63"/>
    <x v="1"/>
    <s v="games/video games"/>
    <x v="869"/>
    <x v="821"/>
    <x v="6"/>
    <x v="17"/>
  </r>
  <r>
    <s v="The kidcade is the next big thing in the home entertainment"/>
    <x v="1106"/>
    <n v="10000"/>
    <x v="117"/>
    <x v="2"/>
    <x v="0"/>
    <s v="USD"/>
    <n v="1406148024"/>
    <n v="1403556024"/>
    <b v="0"/>
    <x v="78"/>
    <x v="1"/>
    <s v="games/video games"/>
    <x v="109"/>
    <x v="121"/>
    <x v="6"/>
    <x v="17"/>
  </r>
  <r>
    <s v="Urbania: Create the future"/>
    <x v="1107"/>
    <n v="25000"/>
    <x v="786"/>
    <x v="2"/>
    <x v="0"/>
    <s v="USD"/>
    <n v="1334326635"/>
    <n v="1329146235"/>
    <b v="0"/>
    <x v="64"/>
    <x v="1"/>
    <s v="games/video games"/>
    <x v="870"/>
    <x v="822"/>
    <x v="6"/>
    <x v="17"/>
  </r>
  <r>
    <s v="1985 Video Game Museum/Arcade/Game Lounge/Event Center"/>
    <x v="1108"/>
    <n v="10000"/>
    <x v="372"/>
    <x v="2"/>
    <x v="0"/>
    <s v="USD"/>
    <n v="1479495790"/>
    <n v="1476900190"/>
    <b v="0"/>
    <x v="83"/>
    <x v="1"/>
    <s v="games/video games"/>
    <x v="871"/>
    <x v="2"/>
    <x v="6"/>
    <x v="17"/>
  </r>
  <r>
    <s v="PSI - Role Playing Game"/>
    <x v="1109"/>
    <n v="50000"/>
    <x v="787"/>
    <x v="2"/>
    <x v="0"/>
    <s v="USD"/>
    <n v="1354919022"/>
    <n v="1352327022"/>
    <b v="0"/>
    <x v="202"/>
    <x v="1"/>
    <s v="games/video games"/>
    <x v="872"/>
    <x v="823"/>
    <x v="6"/>
    <x v="17"/>
  </r>
  <r>
    <s v="Funding HyperLight Studios"/>
    <x v="1110"/>
    <n v="2500"/>
    <x v="116"/>
    <x v="2"/>
    <x v="0"/>
    <s v="USD"/>
    <n v="1452228790"/>
    <n v="1449636790"/>
    <b v="0"/>
    <x v="29"/>
    <x v="1"/>
    <s v="games/video games"/>
    <x v="167"/>
    <x v="120"/>
    <x v="6"/>
    <x v="17"/>
  </r>
  <r>
    <s v="Johnny Rocketfingers: Violent Point &amp; Click Adventure!"/>
    <x v="1111"/>
    <n v="88000"/>
    <x v="788"/>
    <x v="2"/>
    <x v="0"/>
    <s v="USD"/>
    <n v="1421656200"/>
    <n v="1416507211"/>
    <b v="0"/>
    <x v="267"/>
    <x v="1"/>
    <s v="games/video games"/>
    <x v="873"/>
    <x v="824"/>
    <x v="6"/>
    <x v="17"/>
  </r>
  <r>
    <s v="A YouTube Gaming Channel"/>
    <x v="1112"/>
    <n v="1000"/>
    <x v="139"/>
    <x v="2"/>
    <x v="1"/>
    <s v="GBP"/>
    <n v="1408058820"/>
    <n v="1405466820"/>
    <b v="0"/>
    <x v="29"/>
    <x v="1"/>
    <s v="games/video games"/>
    <x v="724"/>
    <x v="144"/>
    <x v="6"/>
    <x v="17"/>
  </r>
  <r>
    <s v="TeleRide"/>
    <x v="1113"/>
    <n v="6000"/>
    <x v="115"/>
    <x v="2"/>
    <x v="1"/>
    <s v="GBP"/>
    <n v="1381306687"/>
    <n v="1378714687"/>
    <b v="0"/>
    <x v="83"/>
    <x v="1"/>
    <s v="games/video games"/>
    <x v="874"/>
    <x v="825"/>
    <x v="6"/>
    <x v="17"/>
  </r>
  <r>
    <s v="Before You Sleep - A Survival Social Video Game"/>
    <x v="1114"/>
    <n v="40000"/>
    <x v="500"/>
    <x v="2"/>
    <x v="0"/>
    <s v="USD"/>
    <n v="1459352495"/>
    <n v="1456764095"/>
    <b v="0"/>
    <x v="80"/>
    <x v="1"/>
    <s v="games/video games"/>
    <x v="875"/>
    <x v="514"/>
    <x v="6"/>
    <x v="17"/>
  </r>
  <r>
    <s v="Quest Remnants of Chaos"/>
    <x v="1115"/>
    <n v="500000"/>
    <x v="789"/>
    <x v="2"/>
    <x v="0"/>
    <s v="USD"/>
    <n v="1339273208"/>
    <n v="1334089208"/>
    <b v="0"/>
    <x v="73"/>
    <x v="1"/>
    <s v="games/video games"/>
    <x v="876"/>
    <x v="826"/>
    <x v="6"/>
    <x v="17"/>
  </r>
  <r>
    <s v="Medieval Village"/>
    <x v="1116"/>
    <n v="1000"/>
    <x v="790"/>
    <x v="2"/>
    <x v="12"/>
    <s v="EUR"/>
    <n v="1451053313"/>
    <n v="1448461313"/>
    <b v="0"/>
    <x v="22"/>
    <x v="1"/>
    <s v="games/video games"/>
    <x v="877"/>
    <x v="827"/>
    <x v="6"/>
    <x v="17"/>
  </r>
  <r>
    <s v="Battle-Buddy â€“ Bringing gamers together"/>
    <x v="1117"/>
    <n v="4500"/>
    <x v="791"/>
    <x v="2"/>
    <x v="2"/>
    <s v="AUD"/>
    <n v="1396666779"/>
    <n v="1394078379"/>
    <b v="0"/>
    <x v="83"/>
    <x v="1"/>
    <s v="games/video games"/>
    <x v="878"/>
    <x v="828"/>
    <x v="6"/>
    <x v="17"/>
  </r>
  <r>
    <s v="Island of Paws - A Dog and Cat RPG Game    0==]=====&gt;"/>
    <x v="1118"/>
    <n v="2100"/>
    <x v="139"/>
    <x v="2"/>
    <x v="0"/>
    <s v="USD"/>
    <n v="1396810864"/>
    <n v="1395687664"/>
    <b v="0"/>
    <x v="29"/>
    <x v="1"/>
    <s v="games/video games"/>
    <x v="879"/>
    <x v="144"/>
    <x v="6"/>
    <x v="17"/>
  </r>
  <r>
    <s v="PlanEt Ninjahwah"/>
    <x v="1119"/>
    <n v="25000"/>
    <x v="117"/>
    <x v="2"/>
    <x v="0"/>
    <s v="USD"/>
    <n v="1319835400"/>
    <n v="1315947400"/>
    <b v="0"/>
    <x v="78"/>
    <x v="1"/>
    <s v="games/video games"/>
    <x v="109"/>
    <x v="121"/>
    <x v="6"/>
    <x v="17"/>
  </r>
  <r>
    <s v="Pwincess"/>
    <x v="1120"/>
    <n v="250000"/>
    <x v="792"/>
    <x v="2"/>
    <x v="0"/>
    <s v="USD"/>
    <n v="1457904316"/>
    <n v="1455315916"/>
    <b v="0"/>
    <x v="81"/>
    <x v="1"/>
    <s v="games/video games"/>
    <x v="880"/>
    <x v="829"/>
    <x v="6"/>
    <x v="17"/>
  </r>
  <r>
    <s v="Funny Monsters (Mobile Game)"/>
    <x v="1121"/>
    <n v="3200"/>
    <x v="117"/>
    <x v="2"/>
    <x v="1"/>
    <s v="GBP"/>
    <n v="1369932825"/>
    <n v="1368723225"/>
    <b v="0"/>
    <x v="78"/>
    <x v="1"/>
    <s v="games/video games"/>
    <x v="109"/>
    <x v="121"/>
    <x v="6"/>
    <x v="17"/>
  </r>
  <r>
    <s v="Droplets"/>
    <x v="1122"/>
    <n v="5000"/>
    <x v="143"/>
    <x v="2"/>
    <x v="0"/>
    <s v="USD"/>
    <n v="1397910848"/>
    <n v="1395318848"/>
    <b v="0"/>
    <x v="83"/>
    <x v="1"/>
    <s v="games/video games"/>
    <x v="881"/>
    <x v="830"/>
    <x v="6"/>
    <x v="17"/>
  </r>
  <r>
    <s v="Disaster Defender:Save lives in a game and in the Real World"/>
    <x v="1123"/>
    <n v="90000"/>
    <x v="94"/>
    <x v="2"/>
    <x v="0"/>
    <s v="USD"/>
    <n v="1430409651"/>
    <n v="1427817651"/>
    <b v="0"/>
    <x v="63"/>
    <x v="1"/>
    <s v="games/mobile games"/>
    <x v="882"/>
    <x v="831"/>
    <x v="6"/>
    <x v="18"/>
  </r>
  <r>
    <s v="Ultimate Supremacy"/>
    <x v="1124"/>
    <n v="3000"/>
    <x v="117"/>
    <x v="2"/>
    <x v="1"/>
    <s v="GBP"/>
    <n v="1443193130"/>
    <n v="1438009130"/>
    <b v="0"/>
    <x v="78"/>
    <x v="1"/>
    <s v="games/mobile games"/>
    <x v="109"/>
    <x v="121"/>
    <x v="6"/>
    <x v="18"/>
  </r>
  <r>
    <s v="GAMING TO LEARN"/>
    <x v="1125"/>
    <n v="2000"/>
    <x v="115"/>
    <x v="2"/>
    <x v="0"/>
    <s v="USD"/>
    <n v="1468482694"/>
    <n v="1465890694"/>
    <b v="0"/>
    <x v="84"/>
    <x v="1"/>
    <s v="games/mobile games"/>
    <x v="724"/>
    <x v="144"/>
    <x v="6"/>
    <x v="18"/>
  </r>
  <r>
    <s v="ABRAcaPOCUS!!"/>
    <x v="1126"/>
    <n v="35000"/>
    <x v="793"/>
    <x v="2"/>
    <x v="0"/>
    <s v="USD"/>
    <n v="1416000600"/>
    <n v="1413318600"/>
    <b v="0"/>
    <x v="23"/>
    <x v="1"/>
    <s v="games/mobile games"/>
    <x v="883"/>
    <x v="832"/>
    <x v="6"/>
    <x v="18"/>
  </r>
  <r>
    <s v="Flying Turds"/>
    <x v="1127"/>
    <n v="1000"/>
    <x v="116"/>
    <x v="2"/>
    <x v="1"/>
    <s v="GBP"/>
    <n v="1407425717"/>
    <n v="1404833717"/>
    <b v="0"/>
    <x v="29"/>
    <x v="1"/>
    <s v="games/mobile games"/>
    <x v="370"/>
    <x v="120"/>
    <x v="6"/>
    <x v="18"/>
  </r>
  <r>
    <s v="Angry words with Friends"/>
    <x v="1128"/>
    <n v="20000"/>
    <x v="577"/>
    <x v="2"/>
    <x v="0"/>
    <s v="USD"/>
    <n v="1465107693"/>
    <n v="1462515693"/>
    <b v="0"/>
    <x v="84"/>
    <x v="1"/>
    <s v="games/mobile games"/>
    <x v="884"/>
    <x v="689"/>
    <x v="6"/>
    <x v="18"/>
  </r>
  <r>
    <s v="Terror Interceptor Mobile Video Game"/>
    <x v="1129"/>
    <n v="5000"/>
    <x v="143"/>
    <x v="2"/>
    <x v="0"/>
    <s v="USD"/>
    <n v="1416963300"/>
    <n v="1411775700"/>
    <b v="0"/>
    <x v="83"/>
    <x v="1"/>
    <s v="games/mobile games"/>
    <x v="881"/>
    <x v="830"/>
    <x v="6"/>
    <x v="18"/>
  </r>
  <r>
    <s v="Hot Potato - The App"/>
    <x v="1130"/>
    <n v="40000"/>
    <x v="117"/>
    <x v="2"/>
    <x v="2"/>
    <s v="AUD"/>
    <n v="1450993668"/>
    <n v="1448401668"/>
    <b v="0"/>
    <x v="78"/>
    <x v="1"/>
    <s v="games/mobile games"/>
    <x v="109"/>
    <x v="121"/>
    <x v="6"/>
    <x v="18"/>
  </r>
  <r>
    <s v="One"/>
    <x v="1131"/>
    <n v="10000"/>
    <x v="794"/>
    <x v="2"/>
    <x v="5"/>
    <s v="CAD"/>
    <n v="1483238771"/>
    <n v="1480646771"/>
    <b v="0"/>
    <x v="62"/>
    <x v="1"/>
    <s v="games/mobile games"/>
    <x v="885"/>
    <x v="833"/>
    <x v="6"/>
    <x v="18"/>
  </r>
  <r>
    <s v="Ping"/>
    <x v="1132"/>
    <n v="3000"/>
    <x v="170"/>
    <x v="2"/>
    <x v="1"/>
    <s v="GBP"/>
    <n v="1406799981"/>
    <n v="1404207981"/>
    <b v="0"/>
    <x v="29"/>
    <x v="1"/>
    <s v="games/mobile games"/>
    <x v="886"/>
    <x v="135"/>
    <x v="6"/>
    <x v="18"/>
  </r>
  <r>
    <s v="New Mario Bro's style game!"/>
    <x v="1133"/>
    <n v="25000"/>
    <x v="116"/>
    <x v="2"/>
    <x v="2"/>
    <s v="AUD"/>
    <n v="1417235580"/>
    <n v="1416034228"/>
    <b v="0"/>
    <x v="29"/>
    <x v="1"/>
    <s v="games/mobile games"/>
    <x v="524"/>
    <x v="120"/>
    <x v="6"/>
    <x v="18"/>
  </r>
  <r>
    <s v="Trumperama"/>
    <x v="1134"/>
    <n v="1000"/>
    <x v="155"/>
    <x v="2"/>
    <x v="12"/>
    <s v="EUR"/>
    <n v="1470527094"/>
    <n v="1467935094"/>
    <b v="0"/>
    <x v="29"/>
    <x v="1"/>
    <s v="games/mobile games"/>
    <x v="152"/>
    <x v="73"/>
    <x v="6"/>
    <x v="18"/>
  </r>
  <r>
    <s v="OneLifeMen - Jeu d' Aventure smartphone en Voxel Art"/>
    <x v="1135"/>
    <n v="4190"/>
    <x v="795"/>
    <x v="2"/>
    <x v="6"/>
    <s v="EUR"/>
    <n v="1450541229"/>
    <n v="1447949229"/>
    <b v="0"/>
    <x v="79"/>
    <x v="1"/>
    <s v="games/mobile games"/>
    <x v="887"/>
    <x v="834"/>
    <x v="6"/>
    <x v="18"/>
  </r>
  <r>
    <s v="Nodiatis RPG: Steam, Android, &amp; iOS Clients"/>
    <x v="1136"/>
    <n v="25000"/>
    <x v="796"/>
    <x v="2"/>
    <x v="0"/>
    <s v="USD"/>
    <n v="1461440421"/>
    <n v="1458848421"/>
    <b v="0"/>
    <x v="70"/>
    <x v="1"/>
    <s v="games/mobile games"/>
    <x v="888"/>
    <x v="835"/>
    <x v="6"/>
    <x v="18"/>
  </r>
  <r>
    <s v="Slayers of The Dead AR- build your ultimate Zombie Fort"/>
    <x v="1137"/>
    <n v="35000"/>
    <x v="366"/>
    <x v="2"/>
    <x v="0"/>
    <s v="USD"/>
    <n v="1485035131"/>
    <n v="1483307131"/>
    <b v="0"/>
    <x v="80"/>
    <x v="1"/>
    <s v="games/mobile games"/>
    <x v="737"/>
    <x v="683"/>
    <x v="6"/>
    <x v="18"/>
  </r>
  <r>
    <s v="Soulwalker"/>
    <x v="1138"/>
    <n v="8000"/>
    <x v="139"/>
    <x v="2"/>
    <x v="0"/>
    <s v="USD"/>
    <n v="1420100426"/>
    <n v="1417508426"/>
    <b v="0"/>
    <x v="29"/>
    <x v="1"/>
    <s v="games/mobile games"/>
    <x v="889"/>
    <x v="144"/>
    <x v="6"/>
    <x v="18"/>
  </r>
  <r>
    <s v="Medieval Empire by Bear Games"/>
    <x v="1139"/>
    <n v="5000"/>
    <x v="117"/>
    <x v="2"/>
    <x v="1"/>
    <s v="GBP"/>
    <n v="1438859121"/>
    <n v="1436267121"/>
    <b v="0"/>
    <x v="78"/>
    <x v="1"/>
    <s v="games/mobile games"/>
    <x v="109"/>
    <x v="121"/>
    <x v="6"/>
    <x v="18"/>
  </r>
  <r>
    <s v="Arena Z - Zombie Survival"/>
    <x v="1140"/>
    <n v="500"/>
    <x v="117"/>
    <x v="2"/>
    <x v="12"/>
    <s v="EUR"/>
    <n v="1436460450"/>
    <n v="1433868450"/>
    <b v="0"/>
    <x v="78"/>
    <x v="1"/>
    <s v="games/mobile games"/>
    <x v="109"/>
    <x v="121"/>
    <x v="6"/>
    <x v="18"/>
  </r>
  <r>
    <s v="3E Community, a company driven by YOU!"/>
    <x v="1141"/>
    <n v="4000"/>
    <x v="117"/>
    <x v="2"/>
    <x v="0"/>
    <s v="USD"/>
    <n v="1424131727"/>
    <n v="1421539727"/>
    <b v="0"/>
    <x v="78"/>
    <x v="1"/>
    <s v="games/mobile games"/>
    <x v="109"/>
    <x v="121"/>
    <x v="6"/>
    <x v="18"/>
  </r>
  <r>
    <s v="Convergence: Rift Wars"/>
    <x v="1142"/>
    <n v="45000"/>
    <x v="797"/>
    <x v="2"/>
    <x v="0"/>
    <s v="USD"/>
    <n v="1450327126"/>
    <n v="1447735126"/>
    <b v="0"/>
    <x v="22"/>
    <x v="1"/>
    <s v="games/mobile games"/>
    <x v="890"/>
    <x v="836"/>
    <x v="6"/>
    <x v="18"/>
  </r>
  <r>
    <s v="We Need Your Help to Finish Our BBQ Food Truck"/>
    <x v="1143"/>
    <n v="9300"/>
    <x v="117"/>
    <x v="2"/>
    <x v="0"/>
    <s v="USD"/>
    <n v="1430281320"/>
    <n v="1427689320"/>
    <b v="0"/>
    <x v="78"/>
    <x v="1"/>
    <s v="food/food trucks"/>
    <x v="109"/>
    <x v="121"/>
    <x v="7"/>
    <x v="19"/>
  </r>
  <r>
    <s v="A FORK IN THE ROAD food truck"/>
    <x v="1144"/>
    <n v="80000"/>
    <x v="173"/>
    <x v="2"/>
    <x v="0"/>
    <s v="USD"/>
    <n v="1412272592"/>
    <n v="1407088592"/>
    <b v="0"/>
    <x v="29"/>
    <x v="1"/>
    <s v="food/food trucks"/>
    <x v="415"/>
    <x v="101"/>
    <x v="7"/>
    <x v="19"/>
  </r>
  <r>
    <s v="Sleepy PIg Barbecue: Auburn's First BBQ Food Truck"/>
    <x v="1145"/>
    <n v="6000"/>
    <x v="798"/>
    <x v="2"/>
    <x v="0"/>
    <s v="USD"/>
    <n v="1399071173"/>
    <n v="1395787973"/>
    <b v="0"/>
    <x v="8"/>
    <x v="1"/>
    <s v="food/food trucks"/>
    <x v="891"/>
    <x v="837"/>
    <x v="7"/>
    <x v="19"/>
  </r>
  <r>
    <s v="baked pugtato"/>
    <x v="1146"/>
    <n v="25000"/>
    <x v="117"/>
    <x v="2"/>
    <x v="5"/>
    <s v="CAD"/>
    <n v="1413760783"/>
    <n v="1408576783"/>
    <b v="0"/>
    <x v="78"/>
    <x v="1"/>
    <s v="food/food trucks"/>
    <x v="109"/>
    <x v="121"/>
    <x v="7"/>
    <x v="19"/>
  </r>
  <r>
    <s v="Warren's / Adilyn's Rollin' Bistro"/>
    <x v="1147"/>
    <n v="15000"/>
    <x v="799"/>
    <x v="2"/>
    <x v="0"/>
    <s v="USD"/>
    <n v="1480568781"/>
    <n v="1477973181"/>
    <b v="0"/>
    <x v="83"/>
    <x v="1"/>
    <s v="food/food trucks"/>
    <x v="892"/>
    <x v="838"/>
    <x v="7"/>
    <x v="19"/>
  </r>
  <r>
    <s v="The Floridian Food Truck"/>
    <x v="1148"/>
    <n v="50000"/>
    <x v="735"/>
    <x v="2"/>
    <x v="0"/>
    <s v="USD"/>
    <n v="1466096566"/>
    <n v="1463504566"/>
    <b v="0"/>
    <x v="84"/>
    <x v="1"/>
    <s v="food/food trucks"/>
    <x v="840"/>
    <x v="839"/>
    <x v="7"/>
    <x v="19"/>
  </r>
  <r>
    <s v="Chef Po's Food Truck"/>
    <x v="1149"/>
    <n v="2500"/>
    <x v="800"/>
    <x v="2"/>
    <x v="0"/>
    <s v="USD"/>
    <n v="1452293675"/>
    <n v="1447109675"/>
    <b v="0"/>
    <x v="79"/>
    <x v="1"/>
    <s v="food/food trucks"/>
    <x v="893"/>
    <x v="840"/>
    <x v="7"/>
    <x v="19"/>
  </r>
  <r>
    <s v="Blaze'n Pontiac Grill"/>
    <x v="1150"/>
    <n v="25000"/>
    <x v="117"/>
    <x v="2"/>
    <x v="0"/>
    <s v="USD"/>
    <n v="1441592863"/>
    <n v="1439000863"/>
    <b v="0"/>
    <x v="78"/>
    <x v="1"/>
    <s v="food/food trucks"/>
    <x v="109"/>
    <x v="121"/>
    <x v="7"/>
    <x v="19"/>
  </r>
  <r>
    <s v="Peruvian King Food Truck"/>
    <x v="1151"/>
    <n v="16000"/>
    <x v="608"/>
    <x v="2"/>
    <x v="0"/>
    <s v="USD"/>
    <n v="1431709312"/>
    <n v="1429117312"/>
    <b v="0"/>
    <x v="41"/>
    <x v="1"/>
    <s v="food/food trucks"/>
    <x v="894"/>
    <x v="841"/>
    <x v="7"/>
    <x v="19"/>
  </r>
  <r>
    <s v="The Cold Spot Mobile Trailer"/>
    <x v="1152"/>
    <n v="8000"/>
    <x v="155"/>
    <x v="2"/>
    <x v="0"/>
    <s v="USD"/>
    <n v="1434647305"/>
    <n v="1432055305"/>
    <b v="0"/>
    <x v="29"/>
    <x v="1"/>
    <s v="food/food trucks"/>
    <x v="895"/>
    <x v="73"/>
    <x v="7"/>
    <x v="19"/>
  </r>
  <r>
    <s v="Food Truck Funding"/>
    <x v="1153"/>
    <n v="5000"/>
    <x v="144"/>
    <x v="2"/>
    <x v="0"/>
    <s v="USD"/>
    <n v="1441507006"/>
    <n v="1438915006"/>
    <b v="0"/>
    <x v="83"/>
    <x v="1"/>
    <s v="food/food trucks"/>
    <x v="896"/>
    <x v="149"/>
    <x v="7"/>
    <x v="19"/>
  </r>
  <r>
    <s v="Mobile Coffee Cart with a Purpose"/>
    <x v="1154"/>
    <n v="25000"/>
    <x v="801"/>
    <x v="2"/>
    <x v="0"/>
    <s v="USD"/>
    <n v="1408040408"/>
    <n v="1405448408"/>
    <b v="0"/>
    <x v="22"/>
    <x v="1"/>
    <s v="food/food trucks"/>
    <x v="897"/>
    <x v="842"/>
    <x v="7"/>
    <x v="19"/>
  </r>
  <r>
    <s v="Harley Hawg Dogs, Inc"/>
    <x v="1155"/>
    <n v="6500"/>
    <x v="117"/>
    <x v="2"/>
    <x v="0"/>
    <s v="USD"/>
    <n v="1424742162"/>
    <n v="1422150162"/>
    <b v="0"/>
    <x v="78"/>
    <x v="1"/>
    <s v="food/food trucks"/>
    <x v="109"/>
    <x v="121"/>
    <x v="7"/>
    <x v="19"/>
  </r>
  <r>
    <s v="BIGFOOT BBQ - Flavors As Big As Sasquatch Himself"/>
    <x v="1156"/>
    <n v="10000"/>
    <x v="118"/>
    <x v="2"/>
    <x v="0"/>
    <s v="USD"/>
    <n v="1417795480"/>
    <n v="1412607880"/>
    <b v="0"/>
    <x v="83"/>
    <x v="1"/>
    <s v="food/food trucks"/>
    <x v="898"/>
    <x v="690"/>
    <x v="7"/>
    <x v="19"/>
  </r>
  <r>
    <s v="Help me build my Tiny House Cupcake Bakery - Phase 1"/>
    <x v="1157"/>
    <n v="7500"/>
    <x v="428"/>
    <x v="2"/>
    <x v="0"/>
    <s v="USD"/>
    <n v="1418091128"/>
    <n v="1415499128"/>
    <b v="0"/>
    <x v="83"/>
    <x v="1"/>
    <s v="food/food trucks"/>
    <x v="899"/>
    <x v="123"/>
    <x v="7"/>
    <x v="19"/>
  </r>
  <r>
    <s v="Skewed Up Food Truck"/>
    <x v="1158"/>
    <n v="6750"/>
    <x v="117"/>
    <x v="2"/>
    <x v="0"/>
    <s v="USD"/>
    <n v="1435679100"/>
    <n v="1433006765"/>
    <b v="0"/>
    <x v="78"/>
    <x v="1"/>
    <s v="food/food trucks"/>
    <x v="109"/>
    <x v="121"/>
    <x v="7"/>
    <x v="19"/>
  </r>
  <r>
    <s v="Harvest Grub Eatery...Mobile Eatery...Fresh Seasonal Grub!"/>
    <x v="1159"/>
    <n v="30000"/>
    <x v="802"/>
    <x v="2"/>
    <x v="0"/>
    <s v="USD"/>
    <n v="1427510586"/>
    <n v="1424922186"/>
    <b v="0"/>
    <x v="10"/>
    <x v="1"/>
    <s v="food/food trucks"/>
    <x v="900"/>
    <x v="843"/>
    <x v="7"/>
    <x v="19"/>
  </r>
  <r>
    <s v="Pyros Brick Oven Pizza in a Food Truck."/>
    <x v="1160"/>
    <n v="18000"/>
    <x v="117"/>
    <x v="2"/>
    <x v="0"/>
    <s v="USD"/>
    <n v="1432047989"/>
    <n v="1430233589"/>
    <b v="0"/>
    <x v="78"/>
    <x v="1"/>
    <s v="food/food trucks"/>
    <x v="109"/>
    <x v="121"/>
    <x v="7"/>
    <x v="19"/>
  </r>
  <r>
    <s v="Super Natural Kooking"/>
    <x v="1161"/>
    <n v="60000"/>
    <x v="428"/>
    <x v="2"/>
    <x v="0"/>
    <s v="USD"/>
    <n v="1411662264"/>
    <n v="1408983864"/>
    <b v="0"/>
    <x v="84"/>
    <x v="1"/>
    <s v="food/food trucks"/>
    <x v="901"/>
    <x v="844"/>
    <x v="7"/>
    <x v="19"/>
  </r>
  <r>
    <s v="When I become awesome, I will cater an event for you!!"/>
    <x v="1162"/>
    <n v="5200"/>
    <x v="117"/>
    <x v="2"/>
    <x v="0"/>
    <s v="USD"/>
    <n v="1407604920"/>
    <n v="1405012920"/>
    <b v="0"/>
    <x v="78"/>
    <x v="1"/>
    <s v="food/food trucks"/>
    <x v="109"/>
    <x v="121"/>
    <x v="7"/>
    <x v="19"/>
  </r>
  <r>
    <s v="Bayou Classic BBQ"/>
    <x v="1163"/>
    <n v="10000"/>
    <x v="117"/>
    <x v="2"/>
    <x v="0"/>
    <s v="USD"/>
    <n v="1466270582"/>
    <n v="1463678582"/>
    <b v="0"/>
    <x v="78"/>
    <x v="1"/>
    <s v="food/food trucks"/>
    <x v="109"/>
    <x v="121"/>
    <x v="7"/>
    <x v="19"/>
  </r>
  <r>
    <s v="Cupcake Wars Winners: Dreamy Creations Cupcake Truck"/>
    <x v="1164"/>
    <n v="10000"/>
    <x v="803"/>
    <x v="2"/>
    <x v="0"/>
    <s v="USD"/>
    <n v="1404623330"/>
    <n v="1401685730"/>
    <b v="0"/>
    <x v="20"/>
    <x v="1"/>
    <s v="food/food trucks"/>
    <x v="902"/>
    <x v="845"/>
    <x v="7"/>
    <x v="19"/>
  </r>
  <r>
    <s v="Fire On High: Organic Food Truck on a Mission"/>
    <x v="1165"/>
    <n v="15000"/>
    <x v="804"/>
    <x v="2"/>
    <x v="0"/>
    <s v="USD"/>
    <n v="1435291200"/>
    <n v="1432640342"/>
    <b v="0"/>
    <x v="22"/>
    <x v="1"/>
    <s v="food/food trucks"/>
    <x v="903"/>
    <x v="846"/>
    <x v="7"/>
    <x v="19"/>
  </r>
  <r>
    <s v="Empanada Express Food Truck"/>
    <x v="1166"/>
    <n v="60000"/>
    <x v="805"/>
    <x v="2"/>
    <x v="0"/>
    <s v="USD"/>
    <n v="1410543495"/>
    <n v="1407865095"/>
    <b v="0"/>
    <x v="38"/>
    <x v="1"/>
    <s v="food/food trucks"/>
    <x v="904"/>
    <x v="847"/>
    <x v="7"/>
    <x v="19"/>
  </r>
  <r>
    <s v="SiMpLy FreSH fOoD TrUck"/>
    <x v="1167"/>
    <n v="18000"/>
    <x v="806"/>
    <x v="2"/>
    <x v="0"/>
    <s v="USD"/>
    <n v="1474507065"/>
    <n v="1471915065"/>
    <b v="0"/>
    <x v="83"/>
    <x v="1"/>
    <s v="food/food trucks"/>
    <x v="905"/>
    <x v="848"/>
    <x v="7"/>
    <x v="19"/>
  </r>
  <r>
    <s v="FREE Shuttle Service in Downtown Los Angeles"/>
    <x v="1168"/>
    <n v="10000"/>
    <x v="157"/>
    <x v="2"/>
    <x v="0"/>
    <s v="USD"/>
    <n v="1424593763"/>
    <n v="1422001763"/>
    <b v="0"/>
    <x v="83"/>
    <x v="1"/>
    <s v="food/food trucks"/>
    <x v="906"/>
    <x v="162"/>
    <x v="7"/>
    <x v="19"/>
  </r>
  <r>
    <s v="Its A Rib Thing"/>
    <x v="1169"/>
    <n v="25000"/>
    <x v="173"/>
    <x v="2"/>
    <x v="1"/>
    <s v="GBP"/>
    <n v="1433021171"/>
    <n v="1430429171"/>
    <b v="0"/>
    <x v="84"/>
    <x v="1"/>
    <s v="food/food trucks"/>
    <x v="177"/>
    <x v="73"/>
    <x v="7"/>
    <x v="19"/>
  </r>
  <r>
    <s v="The Mean Green Purple Machine"/>
    <x v="1170"/>
    <n v="25000"/>
    <x v="379"/>
    <x v="2"/>
    <x v="0"/>
    <s v="USD"/>
    <n v="1415909927"/>
    <n v="1414351127"/>
    <b v="0"/>
    <x v="29"/>
    <x v="1"/>
    <s v="food/food trucks"/>
    <x v="370"/>
    <x v="384"/>
    <x v="7"/>
    <x v="19"/>
  </r>
  <r>
    <s v="let your dayz take you to the dogs."/>
    <x v="1171"/>
    <n v="9000"/>
    <x v="117"/>
    <x v="2"/>
    <x v="0"/>
    <s v="USD"/>
    <n v="1408551752"/>
    <n v="1405959752"/>
    <b v="0"/>
    <x v="78"/>
    <x v="1"/>
    <s v="food/food trucks"/>
    <x v="109"/>
    <x v="121"/>
    <x v="7"/>
    <x v="19"/>
  </r>
  <r>
    <s v="Notorious P.I.G. Food Truck will bring gangsta food to YOU!!"/>
    <x v="1172"/>
    <n v="125000"/>
    <x v="134"/>
    <x v="2"/>
    <x v="0"/>
    <s v="USD"/>
    <n v="1438576057"/>
    <n v="1435552057"/>
    <b v="0"/>
    <x v="29"/>
    <x v="1"/>
    <s v="food/food trucks"/>
    <x v="907"/>
    <x v="180"/>
    <x v="7"/>
    <x v="19"/>
  </r>
  <r>
    <s v="Give The Black Burro a Stable Stable"/>
    <x v="1173"/>
    <n v="15000"/>
    <x v="807"/>
    <x v="2"/>
    <x v="0"/>
    <s v="USD"/>
    <n v="1462738327"/>
    <n v="1460146327"/>
    <b v="0"/>
    <x v="10"/>
    <x v="1"/>
    <s v="food/food trucks"/>
    <x v="908"/>
    <x v="849"/>
    <x v="7"/>
    <x v="19"/>
  </r>
  <r>
    <s v="Bad To The Cone Food Service ATX"/>
    <x v="1174"/>
    <n v="20000"/>
    <x v="793"/>
    <x v="2"/>
    <x v="0"/>
    <s v="USD"/>
    <n v="1436981339"/>
    <n v="1434389339"/>
    <b v="0"/>
    <x v="82"/>
    <x v="1"/>
    <s v="food/food trucks"/>
    <x v="909"/>
    <x v="178"/>
    <x v="7"/>
    <x v="19"/>
  </r>
  <r>
    <s v="Mirlin's Sushi"/>
    <x v="1175"/>
    <n v="175000"/>
    <x v="115"/>
    <x v="2"/>
    <x v="2"/>
    <s v="AUD"/>
    <n v="1488805200"/>
    <n v="1484094498"/>
    <b v="0"/>
    <x v="29"/>
    <x v="1"/>
    <s v="food/food trucks"/>
    <x v="910"/>
    <x v="119"/>
    <x v="7"/>
    <x v="19"/>
  </r>
  <r>
    <s v="Funnel Cakes come to the UK!"/>
    <x v="1176"/>
    <n v="6000"/>
    <x v="117"/>
    <x v="2"/>
    <x v="1"/>
    <s v="GBP"/>
    <n v="1413388296"/>
    <n v="1410796296"/>
    <b v="0"/>
    <x v="78"/>
    <x v="1"/>
    <s v="food/food trucks"/>
    <x v="109"/>
    <x v="121"/>
    <x v="7"/>
    <x v="19"/>
  </r>
  <r>
    <s v="Thella's, food, tacos, burritos, health"/>
    <x v="1177"/>
    <n v="75000"/>
    <x v="139"/>
    <x v="2"/>
    <x v="0"/>
    <s v="USD"/>
    <n v="1408225452"/>
    <n v="1405633452"/>
    <b v="0"/>
    <x v="29"/>
    <x v="1"/>
    <s v="food/food trucks"/>
    <x v="440"/>
    <x v="144"/>
    <x v="7"/>
    <x v="19"/>
  </r>
  <r>
    <s v="El Camion Roja"/>
    <x v="1178"/>
    <n v="60000"/>
    <x v="667"/>
    <x v="2"/>
    <x v="5"/>
    <s v="CAD"/>
    <n v="1446052627"/>
    <n v="1443460627"/>
    <b v="0"/>
    <x v="81"/>
    <x v="1"/>
    <s v="food/food trucks"/>
    <x v="911"/>
    <x v="850"/>
    <x v="7"/>
    <x v="19"/>
  </r>
  <r>
    <s v="Hogzilla S.O.W. (Squeals On Wheels) A Veteran Owned Company"/>
    <x v="1179"/>
    <n v="50000"/>
    <x v="808"/>
    <x v="2"/>
    <x v="0"/>
    <s v="USD"/>
    <n v="1403983314"/>
    <n v="1400786514"/>
    <b v="0"/>
    <x v="268"/>
    <x v="1"/>
    <s v="food/food trucks"/>
    <x v="912"/>
    <x v="851"/>
    <x v="7"/>
    <x v="19"/>
  </r>
  <r>
    <s v="Gringo Loco Tacos Food Truck"/>
    <x v="1180"/>
    <n v="50000"/>
    <x v="460"/>
    <x v="2"/>
    <x v="0"/>
    <s v="USD"/>
    <n v="1425197321"/>
    <n v="1422605321"/>
    <b v="0"/>
    <x v="83"/>
    <x v="1"/>
    <s v="food/food trucks"/>
    <x v="168"/>
    <x v="852"/>
    <x v="7"/>
    <x v="19"/>
  </r>
  <r>
    <s v="J &amp; D Rolling Smoke BBQ expansion"/>
    <x v="1181"/>
    <n v="1000"/>
    <x v="809"/>
    <x v="2"/>
    <x v="0"/>
    <s v="USD"/>
    <n v="1484239320"/>
    <n v="1482609088"/>
    <b v="0"/>
    <x v="80"/>
    <x v="1"/>
    <s v="food/food trucks"/>
    <x v="913"/>
    <x v="689"/>
    <x v="7"/>
    <x v="19"/>
  </r>
  <r>
    <s v="Freshie's Donuts Food Trailer"/>
    <x v="1182"/>
    <n v="2500"/>
    <x v="173"/>
    <x v="2"/>
    <x v="0"/>
    <s v="USD"/>
    <n v="1478059140"/>
    <n v="1476391223"/>
    <b v="0"/>
    <x v="83"/>
    <x v="1"/>
    <s v="food/food trucks"/>
    <x v="914"/>
    <x v="853"/>
    <x v="7"/>
    <x v="19"/>
  </r>
  <r>
    <s v="2016/2017 Cyclocross Album"/>
    <x v="1183"/>
    <n v="22000"/>
    <x v="810"/>
    <x v="0"/>
    <x v="1"/>
    <s v="GBP"/>
    <n v="1486391011"/>
    <n v="1483712611"/>
    <b v="0"/>
    <x v="269"/>
    <x v="0"/>
    <s v="photography/photobooks"/>
    <x v="915"/>
    <x v="854"/>
    <x v="8"/>
    <x v="20"/>
  </r>
  <r>
    <s v="Katrina  Reflections"/>
    <x v="1184"/>
    <n v="12500"/>
    <x v="811"/>
    <x v="0"/>
    <x v="0"/>
    <s v="USD"/>
    <n v="1433736000"/>
    <n v="1430945149"/>
    <b v="0"/>
    <x v="112"/>
    <x v="0"/>
    <s v="photography/photobooks"/>
    <x v="916"/>
    <x v="855"/>
    <x v="8"/>
    <x v="20"/>
  </r>
  <r>
    <s v="Children of Zanskar. Happiness is not in things, itâ€™s in us."/>
    <x v="1185"/>
    <n v="7500"/>
    <x v="812"/>
    <x v="0"/>
    <x v="1"/>
    <s v="GBP"/>
    <n v="1433198520"/>
    <n v="1430340195"/>
    <b v="0"/>
    <x v="252"/>
    <x v="0"/>
    <s v="photography/photobooks"/>
    <x v="589"/>
    <x v="856"/>
    <x v="8"/>
    <x v="20"/>
  </r>
  <r>
    <s v="&quot;SUNDANCERS: The Men of Utah&quot;"/>
    <x v="1186"/>
    <n v="8750"/>
    <x v="813"/>
    <x v="0"/>
    <x v="0"/>
    <s v="USD"/>
    <n v="1431885600"/>
    <n v="1429133323"/>
    <b v="0"/>
    <x v="16"/>
    <x v="0"/>
    <s v="photography/photobooks"/>
    <x v="917"/>
    <x v="857"/>
    <x v="8"/>
    <x v="20"/>
  </r>
  <r>
    <s v="Because Dance."/>
    <x v="1187"/>
    <n v="2000"/>
    <x v="728"/>
    <x v="0"/>
    <x v="5"/>
    <s v="CAD"/>
    <n v="1482943740"/>
    <n v="1481129340"/>
    <b v="0"/>
    <x v="268"/>
    <x v="0"/>
    <s v="photography/photobooks"/>
    <x v="918"/>
    <x v="858"/>
    <x v="8"/>
    <x v="20"/>
  </r>
  <r>
    <s v="Road Ramblers"/>
    <x v="1188"/>
    <n v="9000"/>
    <x v="814"/>
    <x v="0"/>
    <x v="0"/>
    <s v="USD"/>
    <n v="1467242995"/>
    <n v="1465428595"/>
    <b v="0"/>
    <x v="48"/>
    <x v="0"/>
    <s v="photography/photobooks"/>
    <x v="919"/>
    <x v="859"/>
    <x v="8"/>
    <x v="20"/>
  </r>
  <r>
    <s v="The Reality Of Chronic Illness - The Book"/>
    <x v="1189"/>
    <n v="500"/>
    <x v="815"/>
    <x v="0"/>
    <x v="0"/>
    <s v="USD"/>
    <n v="1409500725"/>
    <n v="1406908725"/>
    <b v="0"/>
    <x v="62"/>
    <x v="0"/>
    <s v="photography/photobooks"/>
    <x v="920"/>
    <x v="860"/>
    <x v="8"/>
    <x v="20"/>
  </r>
  <r>
    <s v="Good Morning Japan"/>
    <x v="1190"/>
    <n v="2700"/>
    <x v="816"/>
    <x v="0"/>
    <x v="0"/>
    <s v="USD"/>
    <n v="1458480560"/>
    <n v="1455892160"/>
    <b v="0"/>
    <x v="51"/>
    <x v="0"/>
    <s v="photography/photobooks"/>
    <x v="921"/>
    <x v="861"/>
    <x v="8"/>
    <x v="20"/>
  </r>
  <r>
    <s v="Other Worlds - A Make 100 Project"/>
    <x v="1191"/>
    <n v="100"/>
    <x v="817"/>
    <x v="0"/>
    <x v="1"/>
    <s v="GBP"/>
    <n v="1486814978"/>
    <n v="1484222978"/>
    <b v="0"/>
    <x v="41"/>
    <x v="0"/>
    <s v="photography/photobooks"/>
    <x v="922"/>
    <x v="862"/>
    <x v="8"/>
    <x v="20"/>
  </r>
  <r>
    <s v="KAREN  KUEHN - MAVERICK CAMERA - The Photographs &amp; Stories"/>
    <x v="1192"/>
    <n v="21000"/>
    <x v="818"/>
    <x v="0"/>
    <x v="0"/>
    <s v="USD"/>
    <n v="1460223453"/>
    <n v="1455043053"/>
    <b v="0"/>
    <x v="270"/>
    <x v="0"/>
    <s v="photography/photobooks"/>
    <x v="923"/>
    <x v="863"/>
    <x v="8"/>
    <x v="20"/>
  </r>
  <r>
    <s v="Atlantic Light: The West Coast of Ireland in Photographs"/>
    <x v="1193"/>
    <n v="12500"/>
    <x v="819"/>
    <x v="0"/>
    <x v="17"/>
    <s v="EUR"/>
    <n v="1428493379"/>
    <n v="1425901379"/>
    <b v="0"/>
    <x v="271"/>
    <x v="0"/>
    <s v="photography/photobooks"/>
    <x v="924"/>
    <x v="864"/>
    <x v="8"/>
    <x v="20"/>
  </r>
  <r>
    <s v="CALAMITA/Ã€ project"/>
    <x v="1194"/>
    <n v="10000"/>
    <x v="820"/>
    <x v="0"/>
    <x v="13"/>
    <s v="EUR"/>
    <n v="1450602000"/>
    <n v="1445415653"/>
    <b v="0"/>
    <x v="203"/>
    <x v="0"/>
    <s v="photography/photobooks"/>
    <x v="920"/>
    <x v="865"/>
    <x v="8"/>
    <x v="20"/>
  </r>
  <r>
    <s v="NAKED IBIZA - A Large Scale Photography Book by Dylan Rosser"/>
    <x v="1195"/>
    <n v="14500"/>
    <x v="821"/>
    <x v="0"/>
    <x v="1"/>
    <s v="GBP"/>
    <n v="1450467539"/>
    <n v="1447875539"/>
    <b v="0"/>
    <x v="272"/>
    <x v="0"/>
    <s v="photography/photobooks"/>
    <x v="925"/>
    <x v="866"/>
    <x v="8"/>
    <x v="20"/>
  </r>
  <r>
    <s v="Brewtography Project: Discovering Colorado Breweries"/>
    <x v="1196"/>
    <n v="15000"/>
    <x v="822"/>
    <x v="0"/>
    <x v="0"/>
    <s v="USD"/>
    <n v="1465797540"/>
    <n v="1463155034"/>
    <b v="0"/>
    <x v="100"/>
    <x v="0"/>
    <s v="photography/photobooks"/>
    <x v="926"/>
    <x v="867"/>
    <x v="8"/>
    <x v="20"/>
  </r>
  <r>
    <s v="The White Desert: Wildlife &amp; Antarctica photobook"/>
    <x v="1197"/>
    <n v="3500"/>
    <x v="823"/>
    <x v="0"/>
    <x v="0"/>
    <s v="USD"/>
    <n v="1451530800"/>
    <n v="1448463086"/>
    <b v="0"/>
    <x v="157"/>
    <x v="0"/>
    <s v="photography/photobooks"/>
    <x v="927"/>
    <x v="868"/>
    <x v="8"/>
    <x v="20"/>
  </r>
  <r>
    <s v="The portrait of the forgotten: Syrian refugees in Jordan"/>
    <x v="1198"/>
    <n v="2658"/>
    <x v="824"/>
    <x v="0"/>
    <x v="1"/>
    <s v="GBP"/>
    <n v="1436380200"/>
    <n v="1433615400"/>
    <b v="0"/>
    <x v="82"/>
    <x v="0"/>
    <s v="photography/photobooks"/>
    <x v="928"/>
    <x v="869"/>
    <x v="8"/>
    <x v="20"/>
  </r>
  <r>
    <s v="Modern Nomads"/>
    <x v="1199"/>
    <n v="4800"/>
    <x v="825"/>
    <x v="0"/>
    <x v="0"/>
    <s v="USD"/>
    <n v="1429183656"/>
    <n v="1427369256"/>
    <b v="0"/>
    <x v="273"/>
    <x v="0"/>
    <s v="photography/photobooks"/>
    <x v="929"/>
    <x v="870"/>
    <x v="8"/>
    <x v="20"/>
  </r>
  <r>
    <s v="Invisible People of Belarus"/>
    <x v="1200"/>
    <n v="6000"/>
    <x v="826"/>
    <x v="0"/>
    <x v="1"/>
    <s v="GBP"/>
    <n v="1468593246"/>
    <n v="1466001246"/>
    <b v="0"/>
    <x v="112"/>
    <x v="0"/>
    <s v="photography/photobooks"/>
    <x v="930"/>
    <x v="871"/>
    <x v="8"/>
    <x v="20"/>
  </r>
  <r>
    <s v="&quot;Angus O'Callaghan. Melbourne.&quot; 1968 - 1971"/>
    <x v="1201"/>
    <n v="25000"/>
    <x v="827"/>
    <x v="0"/>
    <x v="2"/>
    <s v="AUD"/>
    <n v="1435388154"/>
    <n v="1432796154"/>
    <b v="0"/>
    <x v="197"/>
    <x v="0"/>
    <s v="photography/photobooks"/>
    <x v="931"/>
    <x v="872"/>
    <x v="8"/>
    <x v="20"/>
  </r>
  <r>
    <s v="reAPPEARANCES   a limited edition photography book"/>
    <x v="1202"/>
    <n v="16300"/>
    <x v="828"/>
    <x v="0"/>
    <x v="0"/>
    <s v="USD"/>
    <n v="1433083527"/>
    <n v="1430491527"/>
    <b v="0"/>
    <x v="21"/>
    <x v="0"/>
    <s v="photography/photobooks"/>
    <x v="932"/>
    <x v="873"/>
    <x v="8"/>
    <x v="20"/>
  </r>
  <r>
    <s v="Miles From Los Angeles - A Photo Book of the Western U.S."/>
    <x v="1203"/>
    <n v="13000"/>
    <x v="829"/>
    <x v="0"/>
    <x v="0"/>
    <s v="USD"/>
    <n v="1449205200"/>
    <n v="1445363833"/>
    <b v="0"/>
    <x v="7"/>
    <x v="0"/>
    <s v="photography/photobooks"/>
    <x v="933"/>
    <x v="874"/>
    <x v="8"/>
    <x v="20"/>
  </r>
  <r>
    <s v="Afro-Iran:Â The Unknown Minority"/>
    <x v="1204"/>
    <n v="13000"/>
    <x v="830"/>
    <x v="0"/>
    <x v="12"/>
    <s v="EUR"/>
    <n v="1434197351"/>
    <n v="1431605351"/>
    <b v="0"/>
    <x v="95"/>
    <x v="0"/>
    <s v="photography/photobooks"/>
    <x v="934"/>
    <x v="875"/>
    <x v="8"/>
    <x v="20"/>
  </r>
  <r>
    <s v="Until I Gush Forth / Limited Edition Zine by Esthaem"/>
    <x v="1205"/>
    <n v="900"/>
    <x v="831"/>
    <x v="0"/>
    <x v="15"/>
    <s v="EUR"/>
    <n v="1489238940"/>
    <n v="1486406253"/>
    <b v="0"/>
    <x v="58"/>
    <x v="0"/>
    <s v="photography/photobooks"/>
    <x v="935"/>
    <x v="876"/>
    <x v="8"/>
    <x v="20"/>
  </r>
  <r>
    <s v="ITALIANA"/>
    <x v="1206"/>
    <n v="16700"/>
    <x v="832"/>
    <x v="0"/>
    <x v="13"/>
    <s v="EUR"/>
    <n v="1459418400"/>
    <n v="1456827573"/>
    <b v="0"/>
    <x v="261"/>
    <x v="0"/>
    <s v="photography/photobooks"/>
    <x v="936"/>
    <x v="877"/>
    <x v="8"/>
    <x v="20"/>
  </r>
  <r>
    <s v="Into The Great White Sands"/>
    <x v="1207"/>
    <n v="10000"/>
    <x v="833"/>
    <x v="0"/>
    <x v="0"/>
    <s v="USD"/>
    <n v="1458835264"/>
    <n v="1456246864"/>
    <b v="0"/>
    <x v="11"/>
    <x v="0"/>
    <s v="photography/photobooks"/>
    <x v="937"/>
    <x v="878"/>
    <x v="8"/>
    <x v="20"/>
  </r>
  <r>
    <s v="Israel: An Inspiring Photographic Journey (Photobook)"/>
    <x v="1208"/>
    <n v="6000"/>
    <x v="834"/>
    <x v="0"/>
    <x v="0"/>
    <s v="USD"/>
    <n v="1488053905"/>
    <n v="1485461905"/>
    <b v="0"/>
    <x v="67"/>
    <x v="0"/>
    <s v="photography/photobooks"/>
    <x v="938"/>
    <x v="879"/>
    <x v="8"/>
    <x v="20"/>
  </r>
  <r>
    <s v="Det Andra GÃ¶teborg"/>
    <x v="1209"/>
    <n v="20000"/>
    <x v="835"/>
    <x v="0"/>
    <x v="11"/>
    <s v="SEK"/>
    <n v="1433106000"/>
    <n v="1431124572"/>
    <b v="0"/>
    <x v="273"/>
    <x v="0"/>
    <s v="photography/photobooks"/>
    <x v="939"/>
    <x v="880"/>
    <x v="8"/>
    <x v="20"/>
  </r>
  <r>
    <s v="500 Views of Japan"/>
    <x v="1210"/>
    <n v="1000"/>
    <x v="836"/>
    <x v="0"/>
    <x v="5"/>
    <s v="CAD"/>
    <n v="1465505261"/>
    <n v="1464209261"/>
    <b v="0"/>
    <x v="79"/>
    <x v="0"/>
    <s v="photography/photobooks"/>
    <x v="940"/>
    <x v="881"/>
    <x v="8"/>
    <x v="20"/>
  </r>
  <r>
    <s v="Faces of Yoga: A Coffee Table Photo Book"/>
    <x v="1211"/>
    <n v="2500"/>
    <x v="594"/>
    <x v="0"/>
    <x v="0"/>
    <s v="USD"/>
    <n v="1448586000"/>
    <n v="1447195695"/>
    <b v="0"/>
    <x v="183"/>
    <x v="0"/>
    <s v="photography/photobooks"/>
    <x v="941"/>
    <x v="882"/>
    <x v="8"/>
    <x v="20"/>
  </r>
  <r>
    <s v="Iceland Impressions: photographs by Iwona and Adam Balcy"/>
    <x v="1212"/>
    <n v="6500"/>
    <x v="837"/>
    <x v="0"/>
    <x v="1"/>
    <s v="GBP"/>
    <n v="1485886100"/>
    <n v="1482862100"/>
    <b v="0"/>
    <x v="52"/>
    <x v="0"/>
    <s v="photography/photobooks"/>
    <x v="942"/>
    <x v="883"/>
    <x v="8"/>
    <x v="20"/>
  </r>
  <r>
    <s v="Framed Himalaya: Lachen Valley (Campaign Part - 2)"/>
    <x v="1213"/>
    <n v="2000"/>
    <x v="838"/>
    <x v="0"/>
    <x v="0"/>
    <s v="USD"/>
    <n v="1433880605"/>
    <n v="1428696605"/>
    <b v="0"/>
    <x v="20"/>
    <x v="0"/>
    <s v="photography/photobooks"/>
    <x v="943"/>
    <x v="884"/>
    <x v="8"/>
    <x v="20"/>
  </r>
  <r>
    <s v="ShootTokyo: The Book"/>
    <x v="1214"/>
    <n v="5000"/>
    <x v="839"/>
    <x v="0"/>
    <x v="0"/>
    <s v="USD"/>
    <n v="1401487756"/>
    <n v="1398895756"/>
    <b v="0"/>
    <x v="274"/>
    <x v="0"/>
    <s v="photography/photobooks"/>
    <x v="944"/>
    <x v="885"/>
    <x v="8"/>
    <x v="20"/>
  </r>
  <r>
    <s v="In Training: a book of Bonsai photographs"/>
    <x v="1215"/>
    <n v="14000"/>
    <x v="840"/>
    <x v="0"/>
    <x v="0"/>
    <s v="USD"/>
    <n v="1443826980"/>
    <n v="1441032457"/>
    <b v="0"/>
    <x v="147"/>
    <x v="0"/>
    <s v="photography/photobooks"/>
    <x v="945"/>
    <x v="886"/>
    <x v="8"/>
    <x v="20"/>
  </r>
  <r>
    <s v="Either Limits or Contradictions-A Photo Book in three parts"/>
    <x v="1216"/>
    <n v="26500"/>
    <x v="841"/>
    <x v="0"/>
    <x v="0"/>
    <s v="USD"/>
    <n v="1468524340"/>
    <n v="1465932340"/>
    <b v="0"/>
    <x v="275"/>
    <x v="0"/>
    <s v="photography/photobooks"/>
    <x v="946"/>
    <x v="887"/>
    <x v="8"/>
    <x v="20"/>
  </r>
  <r>
    <s v="The Alaska Range"/>
    <x v="1217"/>
    <n v="9000"/>
    <x v="842"/>
    <x v="0"/>
    <x v="0"/>
    <s v="USD"/>
    <n v="1446346800"/>
    <n v="1443714800"/>
    <b v="0"/>
    <x v="30"/>
    <x v="0"/>
    <s v="photography/photobooks"/>
    <x v="947"/>
    <x v="888"/>
    <x v="8"/>
    <x v="20"/>
  </r>
  <r>
    <s v="The Box"/>
    <x v="1218"/>
    <n v="16350"/>
    <x v="843"/>
    <x v="0"/>
    <x v="0"/>
    <s v="USD"/>
    <n v="1476961513"/>
    <n v="1474369513"/>
    <b v="0"/>
    <x v="35"/>
    <x v="0"/>
    <s v="photography/photobooks"/>
    <x v="948"/>
    <x v="889"/>
    <x v="8"/>
    <x v="20"/>
  </r>
  <r>
    <s v="All The People"/>
    <x v="1219"/>
    <n v="15000"/>
    <x v="844"/>
    <x v="0"/>
    <x v="12"/>
    <s v="EUR"/>
    <n v="1440515112"/>
    <n v="1437923112"/>
    <b v="0"/>
    <x v="205"/>
    <x v="0"/>
    <s v="photography/photobooks"/>
    <x v="949"/>
    <x v="890"/>
    <x v="8"/>
    <x v="20"/>
  </r>
  <r>
    <s v="Oh When The Blues - Oldham Athletic Photography Book"/>
    <x v="1220"/>
    <n v="2200"/>
    <x v="845"/>
    <x v="0"/>
    <x v="1"/>
    <s v="GBP"/>
    <n v="1480809600"/>
    <n v="1478431488"/>
    <b v="0"/>
    <x v="273"/>
    <x v="0"/>
    <s v="photography/photobooks"/>
    <x v="950"/>
    <x v="891"/>
    <x v="8"/>
    <x v="20"/>
  </r>
  <r>
    <s v="Project Pilgrim"/>
    <x v="1221"/>
    <n v="4000"/>
    <x v="846"/>
    <x v="0"/>
    <x v="5"/>
    <s v="CAD"/>
    <n v="1459483200"/>
    <n v="1456852647"/>
    <b v="0"/>
    <x v="276"/>
    <x v="0"/>
    <s v="photography/photobooks"/>
    <x v="951"/>
    <x v="892"/>
    <x v="8"/>
    <x v="20"/>
  </r>
  <r>
    <s v="YOSEMITE PEOPLE"/>
    <x v="1222"/>
    <n v="19800"/>
    <x v="847"/>
    <x v="0"/>
    <x v="0"/>
    <s v="USD"/>
    <n v="1478754909"/>
    <n v="1476159309"/>
    <b v="0"/>
    <x v="277"/>
    <x v="0"/>
    <s v="photography/photobooks"/>
    <x v="952"/>
    <x v="893"/>
    <x v="8"/>
    <x v="20"/>
  </r>
  <r>
    <s v="&quot;I Dreamed Last Night&quot; Album (Canceled)"/>
    <x v="1223"/>
    <n v="15000"/>
    <x v="848"/>
    <x v="1"/>
    <x v="0"/>
    <s v="USD"/>
    <n v="1402060302"/>
    <n v="1396876302"/>
    <b v="0"/>
    <x v="59"/>
    <x v="1"/>
    <s v="music/world music"/>
    <x v="953"/>
    <x v="894"/>
    <x v="4"/>
    <x v="21"/>
  </r>
  <r>
    <s v="Cesar Chavez's First Music Album (Canceled)"/>
    <x v="1224"/>
    <n v="3000"/>
    <x v="849"/>
    <x v="1"/>
    <x v="0"/>
    <s v="USD"/>
    <n v="1382478278"/>
    <n v="1377294278"/>
    <b v="0"/>
    <x v="83"/>
    <x v="1"/>
    <s v="music/world music"/>
    <x v="954"/>
    <x v="895"/>
    <x v="4"/>
    <x v="21"/>
  </r>
  <r>
    <s v="Pavlo is Filming  a PBS Concert Special (Canceled)"/>
    <x v="1225"/>
    <n v="50000"/>
    <x v="850"/>
    <x v="1"/>
    <x v="0"/>
    <s v="USD"/>
    <n v="1398042000"/>
    <n v="1395089981"/>
    <b v="0"/>
    <x v="244"/>
    <x v="1"/>
    <s v="music/world music"/>
    <x v="955"/>
    <x v="896"/>
    <x v="4"/>
    <x v="21"/>
  </r>
  <r>
    <s v="Beast of the Beats VIII Webster Hall, NY (Nov 6-9 2014)"/>
    <x v="1226"/>
    <n v="2000"/>
    <x v="117"/>
    <x v="1"/>
    <x v="0"/>
    <s v="USD"/>
    <n v="1407394800"/>
    <n v="1404770616"/>
    <b v="0"/>
    <x v="78"/>
    <x v="1"/>
    <s v="music/world music"/>
    <x v="109"/>
    <x v="121"/>
    <x v="4"/>
    <x v="21"/>
  </r>
  <r>
    <s v="World artist Kat Maguire's debut CD entitled &quot;Gypsy&quot;"/>
    <x v="1227"/>
    <n v="5000"/>
    <x v="159"/>
    <x v="1"/>
    <x v="0"/>
    <s v="USD"/>
    <n v="1317231008"/>
    <n v="1312047008"/>
    <b v="0"/>
    <x v="54"/>
    <x v="1"/>
    <s v="music/world music"/>
    <x v="956"/>
    <x v="897"/>
    <x v="4"/>
    <x v="21"/>
  </r>
  <r>
    <s v="Agni Varsha - opera by Vanraj Bhatia - world premiere"/>
    <x v="1228"/>
    <n v="2750"/>
    <x v="379"/>
    <x v="1"/>
    <x v="0"/>
    <s v="USD"/>
    <n v="1334592000"/>
    <n v="1331982127"/>
    <b v="0"/>
    <x v="29"/>
    <x v="1"/>
    <s v="music/world music"/>
    <x v="957"/>
    <x v="384"/>
    <x v="4"/>
    <x v="21"/>
  </r>
  <r>
    <s v="A Tribute to DC Talk:  Live Concert &amp; DVD (Canceled)"/>
    <x v="1229"/>
    <n v="500000"/>
    <x v="117"/>
    <x v="1"/>
    <x v="0"/>
    <s v="USD"/>
    <n v="1298589630"/>
    <n v="1295997630"/>
    <b v="0"/>
    <x v="78"/>
    <x v="1"/>
    <s v="music/world music"/>
    <x v="109"/>
    <x v="121"/>
    <x v="4"/>
    <x v="21"/>
  </r>
  <r>
    <s v="Villapalooza - Little Village Music Festival (Canceled)"/>
    <x v="1230"/>
    <n v="5000"/>
    <x v="117"/>
    <x v="1"/>
    <x v="0"/>
    <s v="USD"/>
    <n v="1440723600"/>
    <n v="1436394968"/>
    <b v="0"/>
    <x v="78"/>
    <x v="1"/>
    <s v="music/world music"/>
    <x v="109"/>
    <x v="121"/>
    <x v="4"/>
    <x v="21"/>
  </r>
  <r>
    <s v="A very effective CD-Book for the Bilingual Pre-Kinder Class!"/>
    <x v="1231"/>
    <n v="5000"/>
    <x v="130"/>
    <x v="1"/>
    <x v="0"/>
    <s v="USD"/>
    <n v="1381090870"/>
    <n v="1377030070"/>
    <b v="0"/>
    <x v="29"/>
    <x v="1"/>
    <s v="music/world music"/>
    <x v="417"/>
    <x v="379"/>
    <x v="4"/>
    <x v="21"/>
  </r>
  <r>
    <s v="Shakulute (Shakuhachi mouthpiece for Alto Flute) (Canceled)"/>
    <x v="1232"/>
    <n v="1000"/>
    <x v="851"/>
    <x v="1"/>
    <x v="0"/>
    <s v="USD"/>
    <n v="1329864374"/>
    <n v="1328049974"/>
    <b v="0"/>
    <x v="79"/>
    <x v="1"/>
    <s v="music/world music"/>
    <x v="958"/>
    <x v="862"/>
    <x v="4"/>
    <x v="21"/>
  </r>
  <r>
    <s v="Lionstar International Tour 2015 (Canceled)"/>
    <x v="1233"/>
    <n v="50000"/>
    <x v="117"/>
    <x v="1"/>
    <x v="1"/>
    <s v="GBP"/>
    <n v="1422903342"/>
    <n v="1420311342"/>
    <b v="0"/>
    <x v="78"/>
    <x v="1"/>
    <s v="music/world music"/>
    <x v="109"/>
    <x v="121"/>
    <x v="4"/>
    <x v="21"/>
  </r>
  <r>
    <s v="Afternoon of Shakuhachi and Koto Music - CD Project"/>
    <x v="1234"/>
    <n v="7534"/>
    <x v="852"/>
    <x v="1"/>
    <x v="0"/>
    <s v="USD"/>
    <n v="1387077299"/>
    <n v="1383621299"/>
    <b v="0"/>
    <x v="79"/>
    <x v="1"/>
    <s v="music/world music"/>
    <x v="959"/>
    <x v="436"/>
    <x v="4"/>
    <x v="21"/>
  </r>
  <r>
    <s v="&quot;Volando&quot; CD Release (Canceled)"/>
    <x v="1235"/>
    <n v="2500"/>
    <x v="117"/>
    <x v="1"/>
    <x v="0"/>
    <s v="USD"/>
    <n v="1343491200"/>
    <n v="1342801164"/>
    <b v="0"/>
    <x v="78"/>
    <x v="1"/>
    <s v="music/world music"/>
    <x v="109"/>
    <x v="121"/>
    <x v="4"/>
    <x v="21"/>
  </r>
  <r>
    <s v="John Grover touches the world (Canceled)"/>
    <x v="1236"/>
    <n v="25000"/>
    <x v="117"/>
    <x v="1"/>
    <x v="0"/>
    <s v="USD"/>
    <n v="1345790865"/>
    <n v="1344062865"/>
    <b v="0"/>
    <x v="78"/>
    <x v="1"/>
    <s v="music/world music"/>
    <x v="109"/>
    <x v="121"/>
    <x v="4"/>
    <x v="21"/>
  </r>
  <r>
    <s v="Life Music-Healing through Song (Canceled)"/>
    <x v="1237"/>
    <n v="1000"/>
    <x v="853"/>
    <x v="1"/>
    <x v="0"/>
    <s v="USD"/>
    <n v="1312641536"/>
    <n v="1310049536"/>
    <b v="0"/>
    <x v="83"/>
    <x v="1"/>
    <s v="music/world music"/>
    <x v="960"/>
    <x v="898"/>
    <x v="4"/>
    <x v="21"/>
  </r>
  <r>
    <s v="Help Calmenco! finance new CD and Tour (Canceled)"/>
    <x v="1238"/>
    <n v="2500"/>
    <x v="117"/>
    <x v="1"/>
    <x v="0"/>
    <s v="USD"/>
    <n v="1325804767"/>
    <n v="1323212767"/>
    <b v="0"/>
    <x v="78"/>
    <x v="1"/>
    <s v="music/world music"/>
    <x v="109"/>
    <x v="121"/>
    <x v="4"/>
    <x v="21"/>
  </r>
  <r>
    <s v="Message of Peace, Love &amp; Unity (Canceled)"/>
    <x v="1239"/>
    <n v="8000"/>
    <x v="854"/>
    <x v="1"/>
    <x v="0"/>
    <s v="USD"/>
    <n v="1373665860"/>
    <n v="1368579457"/>
    <b v="0"/>
    <x v="22"/>
    <x v="1"/>
    <s v="music/world music"/>
    <x v="961"/>
    <x v="899"/>
    <x v="4"/>
    <x v="21"/>
  </r>
  <r>
    <s v="Create The World's Music Shack for students! (education!)"/>
    <x v="1240"/>
    <n v="5000"/>
    <x v="855"/>
    <x v="1"/>
    <x v="0"/>
    <s v="USD"/>
    <n v="1414994340"/>
    <n v="1413057980"/>
    <b v="0"/>
    <x v="69"/>
    <x v="1"/>
    <s v="music/world music"/>
    <x v="962"/>
    <x v="900"/>
    <x v="4"/>
    <x v="21"/>
  </r>
  <r>
    <s v="Add your voice to Cellphonia 9/11 (Canceled)"/>
    <x v="1241"/>
    <n v="911"/>
    <x v="139"/>
    <x v="1"/>
    <x v="0"/>
    <s v="USD"/>
    <n v="1315747080"/>
    <n v="1314417502"/>
    <b v="0"/>
    <x v="29"/>
    <x v="1"/>
    <s v="music/world music"/>
    <x v="963"/>
    <x v="144"/>
    <x v="4"/>
    <x v="21"/>
  </r>
  <r>
    <s v="Letâ€™s Keep the San Jose Mexican Heritage Festival Alive!"/>
    <x v="1242"/>
    <n v="12000"/>
    <x v="856"/>
    <x v="1"/>
    <x v="0"/>
    <s v="USD"/>
    <n v="1310158800"/>
    <n v="1304888771"/>
    <b v="0"/>
    <x v="44"/>
    <x v="1"/>
    <s v="music/world music"/>
    <x v="964"/>
    <x v="901"/>
    <x v="4"/>
    <x v="21"/>
  </r>
  <r>
    <s v="Theatrum Mundi releasing debut album &quot;Eyes of the Realm.&quot;"/>
    <x v="1243"/>
    <n v="2000"/>
    <x v="857"/>
    <x v="0"/>
    <x v="0"/>
    <s v="USD"/>
    <n v="1366664400"/>
    <n v="1363981723"/>
    <b v="1"/>
    <x v="43"/>
    <x v="0"/>
    <s v="music/rock"/>
    <x v="965"/>
    <x v="902"/>
    <x v="4"/>
    <x v="11"/>
  </r>
  <r>
    <s v="Help Smokey Folk Create Our First Album &amp; Music Video"/>
    <x v="1244"/>
    <n v="2000"/>
    <x v="858"/>
    <x v="0"/>
    <x v="0"/>
    <s v="USD"/>
    <n v="1402755834"/>
    <n v="1400163834"/>
    <b v="1"/>
    <x v="57"/>
    <x v="0"/>
    <s v="music/rock"/>
    <x v="966"/>
    <x v="903"/>
    <x v="4"/>
    <x v="11"/>
  </r>
  <r>
    <s v="Candy Warpop &quot;Smilef**ker&quot; Music Video"/>
    <x v="1245"/>
    <n v="2000"/>
    <x v="859"/>
    <x v="0"/>
    <x v="0"/>
    <s v="USD"/>
    <n v="1323136949"/>
    <n v="1319245349"/>
    <b v="1"/>
    <x v="162"/>
    <x v="0"/>
    <s v="music/rock"/>
    <x v="967"/>
    <x v="904"/>
    <x v="4"/>
    <x v="11"/>
  </r>
  <r>
    <s v="BRAIN DEAD to record debut EP with SLAYER producer!"/>
    <x v="1246"/>
    <n v="3500"/>
    <x v="860"/>
    <x v="0"/>
    <x v="0"/>
    <s v="USD"/>
    <n v="1367823655"/>
    <n v="1365231655"/>
    <b v="1"/>
    <x v="133"/>
    <x v="0"/>
    <s v="music/rock"/>
    <x v="968"/>
    <x v="905"/>
    <x v="4"/>
    <x v="11"/>
  </r>
  <r>
    <s v="The Vandies // Full length album!"/>
    <x v="1247"/>
    <n v="2500"/>
    <x v="861"/>
    <x v="0"/>
    <x v="0"/>
    <s v="USD"/>
    <n v="1402642740"/>
    <n v="1399563953"/>
    <b v="1"/>
    <x v="211"/>
    <x v="0"/>
    <s v="music/rock"/>
    <x v="969"/>
    <x v="906"/>
    <x v="4"/>
    <x v="11"/>
  </r>
  <r>
    <s v="Matt Stansberry &amp; The Romance - Debut EP"/>
    <x v="1248"/>
    <n v="5000"/>
    <x v="862"/>
    <x v="0"/>
    <x v="0"/>
    <s v="USD"/>
    <n v="1341683211"/>
    <n v="1339091211"/>
    <b v="1"/>
    <x v="75"/>
    <x v="0"/>
    <s v="music/rock"/>
    <x v="970"/>
    <x v="907"/>
    <x v="4"/>
    <x v="11"/>
  </r>
  <r>
    <s v="Willy Porter - Human Kindness"/>
    <x v="1249"/>
    <n v="30000"/>
    <x v="863"/>
    <x v="0"/>
    <x v="0"/>
    <s v="USD"/>
    <n v="1410017131"/>
    <n v="1406129131"/>
    <b v="1"/>
    <x v="278"/>
    <x v="0"/>
    <s v="music/rock"/>
    <x v="971"/>
    <x v="908"/>
    <x v="4"/>
    <x v="11"/>
  </r>
  <r>
    <s v="Jack Oblivian Harlan t Bobo Limes european tour"/>
    <x v="1250"/>
    <n v="6000"/>
    <x v="864"/>
    <x v="0"/>
    <x v="0"/>
    <s v="USD"/>
    <n v="1316979167"/>
    <n v="1311795167"/>
    <b v="1"/>
    <x v="142"/>
    <x v="0"/>
    <s v="music/rock"/>
    <x v="972"/>
    <x v="909"/>
    <x v="4"/>
    <x v="11"/>
  </r>
  <r>
    <s v="Remaster and Re-release &quot;Reality vs the Optimist&quot; on vinyl."/>
    <x v="1251"/>
    <n v="3500"/>
    <x v="865"/>
    <x v="0"/>
    <x v="0"/>
    <s v="USD"/>
    <n v="1382658169"/>
    <n v="1380238969"/>
    <b v="1"/>
    <x v="261"/>
    <x v="0"/>
    <s v="music/rock"/>
    <x v="973"/>
    <x v="910"/>
    <x v="4"/>
    <x v="11"/>
  </r>
  <r>
    <s v="Suburban Legends: New Album"/>
    <x v="1252"/>
    <n v="10"/>
    <x v="866"/>
    <x v="0"/>
    <x v="0"/>
    <s v="USD"/>
    <n v="1409770107"/>
    <n v="1407178107"/>
    <b v="1"/>
    <x v="279"/>
    <x v="0"/>
    <s v="music/rock"/>
    <x v="974"/>
    <x v="911"/>
    <x v="4"/>
    <x v="11"/>
  </r>
  <r>
    <s v="Album4"/>
    <x v="1253"/>
    <n v="6700"/>
    <x v="867"/>
    <x v="0"/>
    <x v="0"/>
    <s v="USD"/>
    <n v="1293857940"/>
    <n v="1288968886"/>
    <b v="1"/>
    <x v="261"/>
    <x v="0"/>
    <s v="music/rock"/>
    <x v="975"/>
    <x v="912"/>
    <x v="4"/>
    <x v="11"/>
  </r>
  <r>
    <s v="The Space Bards Present Their First Album, &quot;Neon Milk&quot;!"/>
    <x v="1254"/>
    <n v="3000"/>
    <x v="868"/>
    <x v="0"/>
    <x v="0"/>
    <s v="USD"/>
    <n v="1385932652"/>
    <n v="1383337052"/>
    <b v="1"/>
    <x v="280"/>
    <x v="0"/>
    <s v="music/rock"/>
    <x v="976"/>
    <x v="913"/>
    <x v="4"/>
    <x v="11"/>
  </r>
  <r>
    <s v="DylanCarlson Wonders from the House of Albion lp/cd/dvd/book"/>
    <x v="1255"/>
    <n v="30000"/>
    <x v="869"/>
    <x v="0"/>
    <x v="0"/>
    <s v="USD"/>
    <n v="1329084231"/>
    <n v="1326492231"/>
    <b v="1"/>
    <x v="281"/>
    <x v="0"/>
    <s v="music/rock"/>
    <x v="977"/>
    <x v="914"/>
    <x v="4"/>
    <x v="11"/>
  </r>
  <r>
    <s v="Three Lobed Recordings 10th ann 4xLP set (Sonic Youth, SCG+)"/>
    <x v="1256"/>
    <n v="5500"/>
    <x v="870"/>
    <x v="0"/>
    <x v="0"/>
    <s v="USD"/>
    <n v="1301792590"/>
    <n v="1297562590"/>
    <b v="1"/>
    <x v="282"/>
    <x v="0"/>
    <s v="music/rock"/>
    <x v="978"/>
    <x v="915"/>
    <x v="4"/>
    <x v="11"/>
  </r>
  <r>
    <s v="Mustard Plug New Record!"/>
    <x v="1257"/>
    <n v="12000"/>
    <x v="871"/>
    <x v="0"/>
    <x v="0"/>
    <s v="USD"/>
    <n v="1377960012"/>
    <n v="1375368012"/>
    <b v="1"/>
    <x v="283"/>
    <x v="0"/>
    <s v="music/rock"/>
    <x v="979"/>
    <x v="916"/>
    <x v="4"/>
    <x v="11"/>
  </r>
  <r>
    <s v="Help Falling From One complete their CD!!!"/>
    <x v="1258"/>
    <n v="2500"/>
    <x v="872"/>
    <x v="0"/>
    <x v="0"/>
    <s v="USD"/>
    <n v="1402286340"/>
    <n v="1399504664"/>
    <b v="1"/>
    <x v="93"/>
    <x v="0"/>
    <s v="music/rock"/>
    <x v="980"/>
    <x v="917"/>
    <x v="4"/>
    <x v="11"/>
  </r>
  <r>
    <s v="Cub Country &quot;Repeat Until Death&quot; master and vinyl production"/>
    <x v="1259"/>
    <n v="3300"/>
    <x v="873"/>
    <x v="0"/>
    <x v="0"/>
    <s v="USD"/>
    <n v="1393445620"/>
    <n v="1390853620"/>
    <b v="1"/>
    <x v="142"/>
    <x v="0"/>
    <s v="music/rock"/>
    <x v="981"/>
    <x v="918"/>
    <x v="4"/>
    <x v="11"/>
  </r>
  <r>
    <s v="The Puget EP's Vinyl Release"/>
    <x v="1260"/>
    <n v="2000"/>
    <x v="874"/>
    <x v="0"/>
    <x v="0"/>
    <s v="USD"/>
    <n v="1390983227"/>
    <n v="1388391227"/>
    <b v="1"/>
    <x v="47"/>
    <x v="0"/>
    <s v="music/rock"/>
    <x v="982"/>
    <x v="919"/>
    <x v="4"/>
    <x v="11"/>
  </r>
  <r>
    <s v="WPG Drummer Boy's band &quot;Bold as Lions&quot; Releases debut album!"/>
    <x v="1261"/>
    <n v="6500"/>
    <x v="875"/>
    <x v="0"/>
    <x v="5"/>
    <s v="CAD"/>
    <n v="1392574692"/>
    <n v="1389982692"/>
    <b v="1"/>
    <x v="217"/>
    <x v="0"/>
    <s v="music/rock"/>
    <x v="983"/>
    <x v="920"/>
    <x v="4"/>
    <x v="11"/>
  </r>
  <r>
    <s v="New Tropic Bombs EP ~ &quot;Return to Bomber Bay&quot;"/>
    <x v="1262"/>
    <n v="1500"/>
    <x v="137"/>
    <x v="0"/>
    <x v="0"/>
    <s v="USD"/>
    <n v="1396054800"/>
    <n v="1393034470"/>
    <b v="1"/>
    <x v="14"/>
    <x v="0"/>
    <s v="music/rock"/>
    <x v="984"/>
    <x v="921"/>
    <x v="4"/>
    <x v="11"/>
  </r>
  <r>
    <s v="Bear. is recording their first ep!"/>
    <x v="1263"/>
    <n v="650"/>
    <x v="876"/>
    <x v="0"/>
    <x v="0"/>
    <s v="USD"/>
    <n v="1383062083"/>
    <n v="1380556483"/>
    <b v="1"/>
    <x v="69"/>
    <x v="0"/>
    <s v="music/rock"/>
    <x v="985"/>
    <x v="922"/>
    <x v="4"/>
    <x v="11"/>
  </r>
  <r>
    <s v="The Five One [NEW ALBUM] RED BLUE GREEN GOLD"/>
    <x v="1264"/>
    <n v="3500"/>
    <x v="877"/>
    <x v="0"/>
    <x v="0"/>
    <s v="USD"/>
    <n v="1291131815"/>
    <n v="1287071015"/>
    <b v="1"/>
    <x v="36"/>
    <x v="0"/>
    <s v="music/rock"/>
    <x v="986"/>
    <x v="923"/>
    <x v="4"/>
    <x v="11"/>
  </r>
  <r>
    <s v="Sensory Station's First EP"/>
    <x v="1265"/>
    <n v="9500"/>
    <x v="878"/>
    <x v="0"/>
    <x v="0"/>
    <s v="USD"/>
    <n v="1389474145"/>
    <n v="1386882145"/>
    <b v="1"/>
    <x v="133"/>
    <x v="0"/>
    <s v="music/rock"/>
    <x v="987"/>
    <x v="924"/>
    <x v="4"/>
    <x v="11"/>
  </r>
  <r>
    <s v="Fountains of Wayne guitarist Jody Porter - New solo LP"/>
    <x v="1266"/>
    <n v="22000"/>
    <x v="879"/>
    <x v="0"/>
    <x v="0"/>
    <s v="USD"/>
    <n v="1374674558"/>
    <n v="1372082558"/>
    <b v="1"/>
    <x v="180"/>
    <x v="0"/>
    <s v="music/rock"/>
    <x v="972"/>
    <x v="925"/>
    <x v="4"/>
    <x v="11"/>
  </r>
  <r>
    <s v="Full Devil Jacket 2nd Album Release"/>
    <x v="1267"/>
    <n v="12000"/>
    <x v="704"/>
    <x v="0"/>
    <x v="0"/>
    <s v="USD"/>
    <n v="1379708247"/>
    <n v="1377116247"/>
    <b v="1"/>
    <x v="0"/>
    <x v="0"/>
    <s v="music/rock"/>
    <x v="988"/>
    <x v="926"/>
    <x v="4"/>
    <x v="11"/>
  </r>
  <r>
    <s v="Heterotopia: a New Rock Opera &amp; Double Album from Schooltree"/>
    <x v="1268"/>
    <n v="18800"/>
    <x v="880"/>
    <x v="0"/>
    <x v="0"/>
    <s v="USD"/>
    <n v="1460764800"/>
    <n v="1458157512"/>
    <b v="1"/>
    <x v="190"/>
    <x v="0"/>
    <s v="music/rock"/>
    <x v="989"/>
    <x v="927"/>
    <x v="4"/>
    <x v="11"/>
  </r>
  <r>
    <s v="Resolution15 records their next album, Svaha"/>
    <x v="1269"/>
    <n v="10000"/>
    <x v="881"/>
    <x v="0"/>
    <x v="0"/>
    <s v="USD"/>
    <n v="1332704042"/>
    <n v="1327523642"/>
    <b v="1"/>
    <x v="39"/>
    <x v="0"/>
    <s v="music/rock"/>
    <x v="990"/>
    <x v="928"/>
    <x v="4"/>
    <x v="11"/>
  </r>
  <r>
    <s v="Flav Martin's 30-Year Overnight Success Project"/>
    <x v="1270"/>
    <n v="7500"/>
    <x v="882"/>
    <x v="0"/>
    <x v="0"/>
    <s v="USD"/>
    <n v="1384363459"/>
    <n v="1381767859"/>
    <b v="1"/>
    <x v="162"/>
    <x v="0"/>
    <s v="music/rock"/>
    <x v="972"/>
    <x v="929"/>
    <x v="4"/>
    <x v="11"/>
  </r>
  <r>
    <s v="N&amp;V MAKE AN ALBUM"/>
    <x v="1271"/>
    <n v="5000"/>
    <x v="883"/>
    <x v="0"/>
    <x v="0"/>
    <s v="USD"/>
    <n v="1276574400"/>
    <n v="1270576379"/>
    <b v="1"/>
    <x v="33"/>
    <x v="0"/>
    <s v="music/rock"/>
    <x v="938"/>
    <x v="930"/>
    <x v="4"/>
    <x v="11"/>
  </r>
  <r>
    <s v="Run Coyote &quot;Youth Haunts&quot; - Vinyl LP and CD"/>
    <x v="1272"/>
    <n v="4000"/>
    <x v="884"/>
    <x v="0"/>
    <x v="5"/>
    <s v="CAD"/>
    <n v="1409506291"/>
    <n v="1406914291"/>
    <b v="1"/>
    <x v="241"/>
    <x v="0"/>
    <s v="music/rock"/>
    <x v="991"/>
    <x v="474"/>
    <x v="4"/>
    <x v="11"/>
  </r>
  <r>
    <s v="Assembly of Dust - &quot;Sun Shot&quot;"/>
    <x v="1273"/>
    <n v="25000"/>
    <x v="885"/>
    <x v="0"/>
    <x v="0"/>
    <s v="USD"/>
    <n v="1346344425"/>
    <n v="1343320425"/>
    <b v="1"/>
    <x v="284"/>
    <x v="0"/>
    <s v="music/rock"/>
    <x v="992"/>
    <x v="931"/>
    <x v="4"/>
    <x v="11"/>
  </r>
  <r>
    <s v="BLOODGOOD's 1st Studio Album in 22 Years!"/>
    <x v="1274"/>
    <n v="15000"/>
    <x v="886"/>
    <x v="0"/>
    <x v="0"/>
    <s v="USD"/>
    <n v="1375908587"/>
    <n v="1372884587"/>
    <b v="1"/>
    <x v="285"/>
    <x v="0"/>
    <s v="music/rock"/>
    <x v="993"/>
    <x v="932"/>
    <x v="4"/>
    <x v="11"/>
  </r>
  <r>
    <s v="MR. DREAM GOES TO JAIL"/>
    <x v="1275"/>
    <n v="3000"/>
    <x v="887"/>
    <x v="0"/>
    <x v="0"/>
    <s v="USD"/>
    <n v="1251777600"/>
    <n v="1247504047"/>
    <b v="1"/>
    <x v="32"/>
    <x v="0"/>
    <s v="music/rock"/>
    <x v="994"/>
    <x v="933"/>
    <x v="4"/>
    <x v="11"/>
  </r>
  <r>
    <s v="HELP NATE HENRY MAKE AN ALBUM"/>
    <x v="1276"/>
    <n v="15000"/>
    <x v="888"/>
    <x v="0"/>
    <x v="0"/>
    <s v="USD"/>
    <n v="1346765347"/>
    <n v="1343741347"/>
    <b v="1"/>
    <x v="286"/>
    <x v="0"/>
    <s v="music/rock"/>
    <x v="995"/>
    <x v="934"/>
    <x v="4"/>
    <x v="11"/>
  </r>
  <r>
    <s v="Jay Gonzalez presents &quot;The Bitter Suite&quot;"/>
    <x v="1277"/>
    <n v="6500"/>
    <x v="889"/>
    <x v="0"/>
    <x v="0"/>
    <s v="USD"/>
    <n v="1403661600"/>
    <n v="1401196766"/>
    <b v="1"/>
    <x v="245"/>
    <x v="0"/>
    <s v="music/rock"/>
    <x v="996"/>
    <x v="935"/>
    <x v="4"/>
    <x v="11"/>
  </r>
  <r>
    <s v="Making the Next Traveling Suitcase Album"/>
    <x v="1278"/>
    <n v="12516"/>
    <x v="890"/>
    <x v="0"/>
    <x v="0"/>
    <s v="USD"/>
    <n v="1395624170"/>
    <n v="1392171770"/>
    <b v="1"/>
    <x v="143"/>
    <x v="0"/>
    <s v="music/rock"/>
    <x v="997"/>
    <x v="936"/>
    <x v="4"/>
    <x v="11"/>
  </r>
  <r>
    <s v="Nothing More's New Album"/>
    <x v="1279"/>
    <n v="15000"/>
    <x v="891"/>
    <x v="0"/>
    <x v="0"/>
    <s v="USD"/>
    <n v="1299003054"/>
    <n v="1291227054"/>
    <b v="1"/>
    <x v="208"/>
    <x v="0"/>
    <s v="music/rock"/>
    <x v="998"/>
    <x v="937"/>
    <x v="4"/>
    <x v="11"/>
  </r>
  <r>
    <s v="&quot;Laser Beretta&quot;"/>
    <x v="1280"/>
    <n v="7000"/>
    <x v="892"/>
    <x v="0"/>
    <x v="0"/>
    <s v="USD"/>
    <n v="1375033836"/>
    <n v="1373305836"/>
    <b v="1"/>
    <x v="142"/>
    <x v="0"/>
    <s v="music/rock"/>
    <x v="592"/>
    <x v="938"/>
    <x v="4"/>
    <x v="11"/>
  </r>
  <r>
    <s v="Natalie York presents: &quot;PROMISES&quot;"/>
    <x v="1281"/>
    <n v="15000"/>
    <x v="893"/>
    <x v="0"/>
    <x v="0"/>
    <s v="USD"/>
    <n v="1386565140"/>
    <n v="1383909855"/>
    <b v="1"/>
    <x v="220"/>
    <x v="0"/>
    <s v="music/rock"/>
    <x v="999"/>
    <x v="939"/>
    <x v="4"/>
    <x v="11"/>
  </r>
  <r>
    <s v="Sketching In Stereo 3rd Album!"/>
    <x v="1282"/>
    <n v="1000"/>
    <x v="894"/>
    <x v="0"/>
    <x v="0"/>
    <s v="USD"/>
    <n v="1362974400"/>
    <n v="1360948389"/>
    <b v="1"/>
    <x v="19"/>
    <x v="0"/>
    <s v="music/rock"/>
    <x v="1000"/>
    <x v="940"/>
    <x v="4"/>
    <x v="11"/>
  </r>
  <r>
    <s v="Free Jujube Brown NYC Performance"/>
    <x v="1283"/>
    <n v="2000"/>
    <x v="895"/>
    <x v="0"/>
    <x v="0"/>
    <s v="USD"/>
    <n v="1483203540"/>
    <n v="1481175482"/>
    <b v="0"/>
    <x v="162"/>
    <x v="0"/>
    <s v="theater/plays"/>
    <x v="50"/>
    <x v="941"/>
    <x v="1"/>
    <x v="6"/>
  </r>
  <r>
    <s v="We just keep going"/>
    <x v="1284"/>
    <n v="2000"/>
    <x v="896"/>
    <x v="0"/>
    <x v="1"/>
    <s v="GBP"/>
    <n v="1434808775"/>
    <n v="1433512775"/>
    <b v="0"/>
    <x v="287"/>
    <x v="0"/>
    <s v="theater/plays"/>
    <x v="1001"/>
    <x v="942"/>
    <x v="1"/>
    <x v="6"/>
  </r>
  <r>
    <s v="The Diary of a Nobody"/>
    <x v="1285"/>
    <n v="1500"/>
    <x v="897"/>
    <x v="0"/>
    <x v="1"/>
    <s v="GBP"/>
    <n v="1424181600"/>
    <n v="1423041227"/>
    <b v="0"/>
    <x v="9"/>
    <x v="0"/>
    <s v="theater/plays"/>
    <x v="1002"/>
    <x v="943"/>
    <x v="1"/>
    <x v="6"/>
  </r>
  <r>
    <s v="Sweeney Todd: The Panto at the Edinburgh Fringe!"/>
    <x v="1286"/>
    <n v="250"/>
    <x v="898"/>
    <x v="0"/>
    <x v="1"/>
    <s v="GBP"/>
    <n v="1434120856"/>
    <n v="1428936856"/>
    <b v="0"/>
    <x v="20"/>
    <x v="0"/>
    <s v="theater/plays"/>
    <x v="1003"/>
    <x v="944"/>
    <x v="1"/>
    <x v="6"/>
  </r>
  <r>
    <s v="&quot;The Rounds&quot; by Justin Moriarty, presented by EggSalad"/>
    <x v="1287"/>
    <n v="4000"/>
    <x v="899"/>
    <x v="0"/>
    <x v="0"/>
    <s v="USD"/>
    <n v="1470801600"/>
    <n v="1468122163"/>
    <b v="0"/>
    <x v="42"/>
    <x v="0"/>
    <s v="theater/plays"/>
    <x v="1004"/>
    <x v="945"/>
    <x v="1"/>
    <x v="6"/>
  </r>
  <r>
    <s v="No Brains for Dinner"/>
    <x v="1288"/>
    <n v="1500"/>
    <x v="367"/>
    <x v="0"/>
    <x v="0"/>
    <s v="USD"/>
    <n v="1483499645"/>
    <n v="1480907645"/>
    <b v="0"/>
    <x v="47"/>
    <x v="0"/>
    <s v="theater/plays"/>
    <x v="1005"/>
    <x v="946"/>
    <x v="1"/>
    <x v="6"/>
  </r>
  <r>
    <s v="I Died... I Came Back, ... Whatever"/>
    <x v="1289"/>
    <n v="3500"/>
    <x v="900"/>
    <x v="0"/>
    <x v="0"/>
    <s v="USD"/>
    <n v="1429772340"/>
    <n v="1427121931"/>
    <b v="0"/>
    <x v="48"/>
    <x v="0"/>
    <s v="theater/plays"/>
    <x v="1006"/>
    <x v="947"/>
    <x v="1"/>
    <x v="6"/>
  </r>
  <r>
    <s v="Enso Theatre Ensemble's &quot;Pride &amp; Prejudice&quot;"/>
    <x v="1290"/>
    <n v="3000"/>
    <x v="901"/>
    <x v="0"/>
    <x v="0"/>
    <s v="USD"/>
    <n v="1428390000"/>
    <n v="1425224391"/>
    <b v="0"/>
    <x v="288"/>
    <x v="0"/>
    <s v="theater/plays"/>
    <x v="945"/>
    <x v="948"/>
    <x v="1"/>
    <x v="6"/>
  </r>
  <r>
    <s v="Season Scandinavia"/>
    <x v="1291"/>
    <n v="1700"/>
    <x v="902"/>
    <x v="0"/>
    <x v="1"/>
    <s v="GBP"/>
    <n v="1444172340"/>
    <n v="1441822828"/>
    <b v="0"/>
    <x v="47"/>
    <x v="0"/>
    <s v="theater/plays"/>
    <x v="1007"/>
    <x v="949"/>
    <x v="1"/>
    <x v="6"/>
  </r>
  <r>
    <s v="WORSE THAN TIGERS"/>
    <x v="1292"/>
    <n v="15000"/>
    <x v="903"/>
    <x v="0"/>
    <x v="0"/>
    <s v="USD"/>
    <n v="1447523371"/>
    <n v="1444927771"/>
    <b v="0"/>
    <x v="148"/>
    <x v="0"/>
    <s v="theater/plays"/>
    <x v="1008"/>
    <x v="950"/>
    <x v="1"/>
    <x v="6"/>
  </r>
  <r>
    <s v="HELMER'S LOO"/>
    <x v="1293"/>
    <n v="500"/>
    <x v="904"/>
    <x v="0"/>
    <x v="1"/>
    <s v="GBP"/>
    <n v="1445252400"/>
    <n v="1443696797"/>
    <b v="0"/>
    <x v="19"/>
    <x v="0"/>
    <s v="theater/plays"/>
    <x v="1009"/>
    <x v="951"/>
    <x v="1"/>
    <x v="6"/>
  </r>
  <r>
    <s v="Misfits of London: The Gin Chronicles"/>
    <x v="1294"/>
    <n v="2500"/>
    <x v="905"/>
    <x v="0"/>
    <x v="1"/>
    <s v="GBP"/>
    <n v="1438189200"/>
    <n v="1435585497"/>
    <b v="0"/>
    <x v="31"/>
    <x v="0"/>
    <s v="theater/plays"/>
    <x v="1010"/>
    <x v="952"/>
    <x v="1"/>
    <x v="6"/>
  </r>
  <r>
    <s v="Quirky Bird Theatre's Young Actors on Tour"/>
    <x v="1295"/>
    <n v="850"/>
    <x v="647"/>
    <x v="0"/>
    <x v="1"/>
    <s v="GBP"/>
    <n v="1457914373"/>
    <n v="1456189973"/>
    <b v="0"/>
    <x v="23"/>
    <x v="0"/>
    <s v="theater/plays"/>
    <x v="1011"/>
    <x v="953"/>
    <x v="1"/>
    <x v="6"/>
  </r>
  <r>
    <s v="The One Man Traveling Tennessee Williams Festival"/>
    <x v="1296"/>
    <n v="20000"/>
    <x v="906"/>
    <x v="0"/>
    <x v="0"/>
    <s v="USD"/>
    <n v="1462125358"/>
    <n v="1459533358"/>
    <b v="0"/>
    <x v="146"/>
    <x v="0"/>
    <s v="theater/plays"/>
    <x v="1012"/>
    <x v="954"/>
    <x v="1"/>
    <x v="6"/>
  </r>
  <r>
    <s v="Dinosaur Dreams"/>
    <x v="1297"/>
    <n v="2000"/>
    <x v="907"/>
    <x v="0"/>
    <x v="1"/>
    <s v="GBP"/>
    <n v="1461860432"/>
    <n v="1459268432"/>
    <b v="0"/>
    <x v="51"/>
    <x v="0"/>
    <s v="theater/plays"/>
    <x v="1013"/>
    <x v="955"/>
    <x v="1"/>
    <x v="6"/>
  </r>
  <r>
    <s v="The (out)Siders Project"/>
    <x v="1298"/>
    <n v="3500"/>
    <x v="908"/>
    <x v="0"/>
    <x v="0"/>
    <s v="USD"/>
    <n v="1436902359"/>
    <n v="1434310359"/>
    <b v="0"/>
    <x v="58"/>
    <x v="0"/>
    <s v="theater/plays"/>
    <x v="1014"/>
    <x v="956"/>
    <x v="1"/>
    <x v="6"/>
  </r>
  <r>
    <s v="Before The Lights Go Up"/>
    <x v="1299"/>
    <n v="3000"/>
    <x v="909"/>
    <x v="0"/>
    <x v="0"/>
    <s v="USD"/>
    <n v="1464807420"/>
    <n v="1461427938"/>
    <b v="0"/>
    <x v="54"/>
    <x v="0"/>
    <s v="theater/plays"/>
    <x v="920"/>
    <x v="957"/>
    <x v="1"/>
    <x v="6"/>
  </r>
  <r>
    <s v="the dreamer examines his pillow"/>
    <x v="1300"/>
    <n v="2000"/>
    <x v="910"/>
    <x v="0"/>
    <x v="0"/>
    <s v="USD"/>
    <n v="1437447600"/>
    <n v="1436551178"/>
    <b v="0"/>
    <x v="60"/>
    <x v="0"/>
    <s v="theater/plays"/>
    <x v="1015"/>
    <x v="958"/>
    <x v="1"/>
    <x v="6"/>
  </r>
  <r>
    <s v="Help bring Boys of a Certain Age back to NYC!"/>
    <x v="1301"/>
    <n v="2500"/>
    <x v="911"/>
    <x v="0"/>
    <x v="0"/>
    <s v="USD"/>
    <n v="1480559011"/>
    <n v="1477963411"/>
    <b v="0"/>
    <x v="133"/>
    <x v="0"/>
    <s v="theater/plays"/>
    <x v="31"/>
    <x v="73"/>
    <x v="1"/>
    <x v="6"/>
  </r>
  <r>
    <s v="Forward Arena Theatre Company: Summer Season"/>
    <x v="1302"/>
    <n v="3500"/>
    <x v="912"/>
    <x v="0"/>
    <x v="1"/>
    <s v="GBP"/>
    <n v="1469962800"/>
    <n v="1468578920"/>
    <b v="0"/>
    <x v="52"/>
    <x v="0"/>
    <s v="theater/plays"/>
    <x v="1016"/>
    <x v="959"/>
    <x v="1"/>
    <x v="6"/>
  </r>
  <r>
    <s v="HEAT-O â€“ Wearable Modular Heating System (Canceled)"/>
    <x v="1303"/>
    <n v="40000"/>
    <x v="913"/>
    <x v="1"/>
    <x v="1"/>
    <s v="GBP"/>
    <n v="1489376405"/>
    <n v="1484196005"/>
    <b v="0"/>
    <x v="201"/>
    <x v="1"/>
    <s v="technology/wearables"/>
    <x v="1017"/>
    <x v="960"/>
    <x v="2"/>
    <x v="8"/>
  </r>
  <r>
    <s v="Instantly Call for Help with Wearable SOS Ring - Mangos Ring"/>
    <x v="1304"/>
    <n v="30000"/>
    <x v="914"/>
    <x v="1"/>
    <x v="0"/>
    <s v="USD"/>
    <n v="1469122200"/>
    <n v="1466611108"/>
    <b v="0"/>
    <x v="48"/>
    <x v="1"/>
    <s v="technology/wearables"/>
    <x v="1018"/>
    <x v="961"/>
    <x v="2"/>
    <x v="8"/>
  </r>
  <r>
    <s v="BUHEL Sunglasses &amp; headphones with bone conduction &amp; more"/>
    <x v="1305"/>
    <n v="110000"/>
    <x v="915"/>
    <x v="1"/>
    <x v="0"/>
    <s v="USD"/>
    <n v="1417690734"/>
    <n v="1415098734"/>
    <b v="0"/>
    <x v="289"/>
    <x v="1"/>
    <s v="technology/wearables"/>
    <x v="1019"/>
    <x v="962"/>
    <x v="2"/>
    <x v="8"/>
  </r>
  <r>
    <s v="VR Card - Customized Virtual Reality Viewer (Canceled)"/>
    <x v="1306"/>
    <n v="50000"/>
    <x v="916"/>
    <x v="1"/>
    <x v="0"/>
    <s v="USD"/>
    <n v="1455710679"/>
    <n v="1453118679"/>
    <b v="0"/>
    <x v="43"/>
    <x v="1"/>
    <s v="technology/wearables"/>
    <x v="1020"/>
    <x v="963"/>
    <x v="2"/>
    <x v="8"/>
  </r>
  <r>
    <s v="Boost Band: Wristband Phone Charger (Canceled)"/>
    <x v="1307"/>
    <n v="10000"/>
    <x v="917"/>
    <x v="1"/>
    <x v="0"/>
    <s v="USD"/>
    <n v="1475937812"/>
    <n v="1472481812"/>
    <b v="0"/>
    <x v="44"/>
    <x v="1"/>
    <s v="technology/wearables"/>
    <x v="1021"/>
    <x v="964"/>
    <x v="2"/>
    <x v="8"/>
  </r>
  <r>
    <s v="CORE : Roam (Canceled)"/>
    <x v="1308"/>
    <n v="11500"/>
    <x v="918"/>
    <x v="1"/>
    <x v="0"/>
    <s v="USD"/>
    <n v="1444943468"/>
    <n v="1441919468"/>
    <b v="0"/>
    <x v="2"/>
    <x v="1"/>
    <s v="technology/wearables"/>
    <x v="1022"/>
    <x v="965"/>
    <x v="2"/>
    <x v="8"/>
  </r>
  <r>
    <s v="k5-jkt.by kiger (Canceled)"/>
    <x v="1309"/>
    <n v="20000"/>
    <x v="109"/>
    <x v="1"/>
    <x v="0"/>
    <s v="USD"/>
    <n v="1471622450"/>
    <n v="1467734450"/>
    <b v="0"/>
    <x v="54"/>
    <x v="1"/>
    <s v="technology/wearables"/>
    <x v="1023"/>
    <x v="966"/>
    <x v="2"/>
    <x v="8"/>
  </r>
  <r>
    <s v="Aladdin Lucid Dreaming Stimulator (Canceled)"/>
    <x v="1310"/>
    <n v="250000"/>
    <x v="919"/>
    <x v="1"/>
    <x v="0"/>
    <s v="USD"/>
    <n v="1480536919"/>
    <n v="1477509319"/>
    <b v="0"/>
    <x v="61"/>
    <x v="1"/>
    <s v="technology/wearables"/>
    <x v="1024"/>
    <x v="967"/>
    <x v="2"/>
    <x v="8"/>
  </r>
  <r>
    <s v="GoSolo Hat for GoPro (Canceled)"/>
    <x v="1311"/>
    <n v="4600"/>
    <x v="920"/>
    <x v="1"/>
    <x v="0"/>
    <s v="USD"/>
    <n v="1429375922"/>
    <n v="1426783922"/>
    <b v="0"/>
    <x v="29"/>
    <x v="1"/>
    <s v="technology/wearables"/>
    <x v="1025"/>
    <x v="138"/>
    <x v="2"/>
    <x v="8"/>
  </r>
  <r>
    <s v="Serenity: The World's First Intelligent Bag Guardian."/>
    <x v="1312"/>
    <n v="40000"/>
    <x v="921"/>
    <x v="1"/>
    <x v="0"/>
    <s v="USD"/>
    <n v="1457024514"/>
    <n v="1454432514"/>
    <b v="0"/>
    <x v="259"/>
    <x v="1"/>
    <s v="technology/wearables"/>
    <x v="1026"/>
    <x v="968"/>
    <x v="2"/>
    <x v="8"/>
  </r>
  <r>
    <s v="CulBox - Open Source Smart Watch for Arduino (Canceled)"/>
    <x v="664"/>
    <n v="180000"/>
    <x v="922"/>
    <x v="1"/>
    <x v="0"/>
    <s v="USD"/>
    <n v="1477065860"/>
    <n v="1471881860"/>
    <b v="0"/>
    <x v="202"/>
    <x v="1"/>
    <s v="technology/wearables"/>
    <x v="1027"/>
    <x v="969"/>
    <x v="2"/>
    <x v="8"/>
  </r>
  <r>
    <s v="World's First Amphibious Heart Rate &amp; Fitness Wearable"/>
    <x v="1313"/>
    <n v="100000"/>
    <x v="923"/>
    <x v="1"/>
    <x v="0"/>
    <s v="USD"/>
    <n v="1446771600"/>
    <n v="1443700648"/>
    <b v="0"/>
    <x v="290"/>
    <x v="1"/>
    <s v="technology/wearables"/>
    <x v="1028"/>
    <x v="970"/>
    <x v="2"/>
    <x v="8"/>
  </r>
  <r>
    <s v="Future Belt (Canceled)"/>
    <x v="1314"/>
    <n v="75000"/>
    <x v="116"/>
    <x v="1"/>
    <x v="0"/>
    <s v="USD"/>
    <n v="1456700709"/>
    <n v="1453676709"/>
    <b v="0"/>
    <x v="29"/>
    <x v="1"/>
    <s v="technology/wearables"/>
    <x v="1029"/>
    <x v="120"/>
    <x v="2"/>
    <x v="8"/>
  </r>
  <r>
    <s v="Lorem ipsum dolor sit amet, consectetuer adipiscing elit. Ae"/>
    <x v="1315"/>
    <n v="200000"/>
    <x v="924"/>
    <x v="1"/>
    <x v="8"/>
    <s v="DKK"/>
    <n v="1469109600"/>
    <n v="1464586746"/>
    <b v="0"/>
    <x v="10"/>
    <x v="1"/>
    <s v="technology/wearables"/>
    <x v="1030"/>
    <x v="971"/>
    <x v="2"/>
    <x v="8"/>
  </r>
  <r>
    <s v="Lucky Tag: A Smart Dog Wearable That Cares (Canceled)"/>
    <x v="1316"/>
    <n v="40000"/>
    <x v="925"/>
    <x v="1"/>
    <x v="0"/>
    <s v="USD"/>
    <n v="1420938172"/>
    <n v="1418346172"/>
    <b v="0"/>
    <x v="125"/>
    <x v="1"/>
    <s v="technology/wearables"/>
    <x v="1031"/>
    <x v="972"/>
    <x v="2"/>
    <x v="8"/>
  </r>
  <r>
    <s v="Pixel Shades by R A V E Z (Canceled)"/>
    <x v="1317"/>
    <n v="5800"/>
    <x v="926"/>
    <x v="1"/>
    <x v="1"/>
    <s v="GBP"/>
    <n v="1405094400"/>
    <n v="1403810965"/>
    <b v="0"/>
    <x v="82"/>
    <x v="1"/>
    <s v="technology/wearables"/>
    <x v="1032"/>
    <x v="973"/>
    <x v="2"/>
    <x v="8"/>
  </r>
  <r>
    <s v="A wearable for elderly that detects falls and sends alerts (Canceled)"/>
    <x v="1318"/>
    <n v="100000"/>
    <x v="927"/>
    <x v="1"/>
    <x v="9"/>
    <s v="EUR"/>
    <n v="1483138800"/>
    <n v="1480610046"/>
    <b v="0"/>
    <x v="83"/>
    <x v="1"/>
    <s v="technology/wearables"/>
    <x v="1033"/>
    <x v="974"/>
    <x v="2"/>
    <x v="8"/>
  </r>
  <r>
    <s v="Fashion Forward Headphones &amp; Membership Platform (Canceled)"/>
    <x v="1319"/>
    <n v="462000"/>
    <x v="928"/>
    <x v="1"/>
    <x v="11"/>
    <s v="SEK"/>
    <n v="1482515937"/>
    <n v="1479923937"/>
    <b v="0"/>
    <x v="63"/>
    <x v="1"/>
    <s v="technology/wearables"/>
    <x v="1034"/>
    <x v="975"/>
    <x v="2"/>
    <x v="8"/>
  </r>
  <r>
    <s v="Invisible Reins - Let your children roam free (Canceled)"/>
    <x v="1320"/>
    <n v="35000"/>
    <x v="437"/>
    <x v="1"/>
    <x v="1"/>
    <s v="GBP"/>
    <n v="1432223125"/>
    <n v="1429631125"/>
    <b v="0"/>
    <x v="80"/>
    <x v="1"/>
    <s v="technology/wearables"/>
    <x v="1035"/>
    <x v="730"/>
    <x v="2"/>
    <x v="8"/>
  </r>
  <r>
    <s v="PIGGYBACK Earbuds Designed for Sharing! (Canceled)"/>
    <x v="1321"/>
    <n v="15000"/>
    <x v="929"/>
    <x v="1"/>
    <x v="0"/>
    <s v="USD"/>
    <n v="1461653700"/>
    <n v="1458665146"/>
    <b v="0"/>
    <x v="34"/>
    <x v="1"/>
    <s v="technology/wearables"/>
    <x v="1036"/>
    <x v="976"/>
    <x v="2"/>
    <x v="8"/>
  </r>
  <r>
    <s v="Sunclipse Shadow â€¢ It's your skin, protect it (Canceled)"/>
    <x v="1322"/>
    <n v="50000"/>
    <x v="930"/>
    <x v="1"/>
    <x v="0"/>
    <s v="USD"/>
    <n v="1476371552"/>
    <n v="1473779552"/>
    <b v="0"/>
    <x v="240"/>
    <x v="1"/>
    <s v="technology/wearables"/>
    <x v="1037"/>
    <x v="977"/>
    <x v="2"/>
    <x v="8"/>
  </r>
  <r>
    <s v="Solar PowerCap USB Cell Phone Charging Hats (Canceled)"/>
    <x v="1323"/>
    <n v="20000"/>
    <x v="931"/>
    <x v="1"/>
    <x v="0"/>
    <s v="USD"/>
    <n v="1483063435"/>
    <n v="1480471435"/>
    <b v="0"/>
    <x v="22"/>
    <x v="1"/>
    <s v="technology/wearables"/>
    <x v="1038"/>
    <x v="978"/>
    <x v="2"/>
    <x v="8"/>
  </r>
  <r>
    <s v="Fitness, Boxing and Sports Wearable Sensor Technology"/>
    <x v="1324"/>
    <n v="100000"/>
    <x v="932"/>
    <x v="1"/>
    <x v="0"/>
    <s v="USD"/>
    <n v="1421348428"/>
    <n v="1417460428"/>
    <b v="0"/>
    <x v="202"/>
    <x v="1"/>
    <s v="technology/wearables"/>
    <x v="1039"/>
    <x v="979"/>
    <x v="2"/>
    <x v="8"/>
  </r>
  <r>
    <s v="CyClip - The Handlebar Adapter for Apple Watch (Canceled)"/>
    <x v="1325"/>
    <n v="48000"/>
    <x v="933"/>
    <x v="1"/>
    <x v="0"/>
    <s v="USD"/>
    <n v="1432916235"/>
    <n v="1430324235"/>
    <b v="0"/>
    <x v="14"/>
    <x v="1"/>
    <s v="technology/wearables"/>
    <x v="1040"/>
    <x v="980"/>
    <x v="2"/>
    <x v="8"/>
  </r>
  <r>
    <s v="Hydrate Edge | Hydration Monitoring Wearable (Canceled)"/>
    <x v="1326"/>
    <n v="75000"/>
    <x v="934"/>
    <x v="1"/>
    <x v="0"/>
    <s v="USD"/>
    <n v="1476458734"/>
    <n v="1472570734"/>
    <b v="0"/>
    <x v="41"/>
    <x v="1"/>
    <s v="technology/wearables"/>
    <x v="1041"/>
    <x v="981"/>
    <x v="2"/>
    <x v="8"/>
  </r>
  <r>
    <s v="Xtnd: Use your cell phone, tablet, or camera hands free"/>
    <x v="1327"/>
    <n v="50000"/>
    <x v="935"/>
    <x v="1"/>
    <x v="0"/>
    <s v="USD"/>
    <n v="1417501145"/>
    <n v="1414041545"/>
    <b v="0"/>
    <x v="82"/>
    <x v="1"/>
    <s v="technology/wearables"/>
    <x v="1042"/>
    <x v="982"/>
    <x v="2"/>
    <x v="8"/>
  </r>
  <r>
    <s v="The 3G Smartwatch for Kids that Encourages Outdoor Play"/>
    <x v="1328"/>
    <n v="35000"/>
    <x v="936"/>
    <x v="1"/>
    <x v="0"/>
    <s v="USD"/>
    <n v="1467432000"/>
    <n v="1464763109"/>
    <b v="0"/>
    <x v="133"/>
    <x v="1"/>
    <s v="technology/wearables"/>
    <x v="1043"/>
    <x v="983"/>
    <x v="2"/>
    <x v="8"/>
  </r>
  <r>
    <s v="WORLD'S BEST BATTERY BACKUP: EXO WEARABLE POWER! (Canceled)"/>
    <x v="1329"/>
    <n v="250000"/>
    <x v="937"/>
    <x v="1"/>
    <x v="0"/>
    <s v="USD"/>
    <n v="1471435554"/>
    <n v="1468843554"/>
    <b v="0"/>
    <x v="69"/>
    <x v="1"/>
    <s v="technology/wearables"/>
    <x v="1044"/>
    <x v="984"/>
    <x v="2"/>
    <x v="8"/>
  </r>
  <r>
    <s v="Belt with Legs Invention (Canceled)"/>
    <x v="1330"/>
    <n v="10115"/>
    <x v="117"/>
    <x v="1"/>
    <x v="16"/>
    <s v="CHF"/>
    <n v="1485480408"/>
    <n v="1482888408"/>
    <b v="0"/>
    <x v="78"/>
    <x v="1"/>
    <s v="technology/wearables"/>
    <x v="109"/>
    <x v="121"/>
    <x v="2"/>
    <x v="8"/>
  </r>
  <r>
    <s v="Bio Hazard Suit for Everyman (Canceled)"/>
    <x v="1331"/>
    <n v="2500"/>
    <x v="117"/>
    <x v="1"/>
    <x v="2"/>
    <s v="AUD"/>
    <n v="1405478025"/>
    <n v="1402886025"/>
    <b v="0"/>
    <x v="78"/>
    <x v="1"/>
    <s v="technology/wearables"/>
    <x v="109"/>
    <x v="121"/>
    <x v="2"/>
    <x v="8"/>
  </r>
  <r>
    <s v="My TUSK â„¢ (Telephone Utility Support Kit!) (Canceled)"/>
    <x v="1332"/>
    <n v="133000"/>
    <x v="938"/>
    <x v="1"/>
    <x v="0"/>
    <s v="USD"/>
    <n v="1457721287"/>
    <n v="1455129287"/>
    <b v="0"/>
    <x v="222"/>
    <x v="1"/>
    <s v="technology/wearables"/>
    <x v="1045"/>
    <x v="985"/>
    <x v="2"/>
    <x v="8"/>
  </r>
  <r>
    <s v="UB Fit (Canceled)"/>
    <x v="1333"/>
    <n v="25000"/>
    <x v="939"/>
    <x v="1"/>
    <x v="0"/>
    <s v="USD"/>
    <n v="1449354502"/>
    <n v="1446762502"/>
    <b v="0"/>
    <x v="38"/>
    <x v="1"/>
    <s v="technology/wearables"/>
    <x v="1046"/>
    <x v="986"/>
    <x v="2"/>
    <x v="8"/>
  </r>
  <r>
    <s v="Jumpy, The World First Edutainment Smartwatch For Kids"/>
    <x v="1334"/>
    <n v="100000"/>
    <x v="940"/>
    <x v="1"/>
    <x v="0"/>
    <s v="USD"/>
    <n v="1418849028"/>
    <n v="1415825028"/>
    <b v="0"/>
    <x v="291"/>
    <x v="1"/>
    <s v="technology/wearables"/>
    <x v="1047"/>
    <x v="987"/>
    <x v="2"/>
    <x v="8"/>
  </r>
  <r>
    <s v="Ripple: World's Most Dependable Safety Device (Canceled)"/>
    <x v="1335"/>
    <n v="50000"/>
    <x v="941"/>
    <x v="1"/>
    <x v="0"/>
    <s v="USD"/>
    <n v="1488549079"/>
    <n v="1485957079"/>
    <b v="0"/>
    <x v="205"/>
    <x v="1"/>
    <s v="technology/wearables"/>
    <x v="1048"/>
    <x v="988"/>
    <x v="2"/>
    <x v="8"/>
  </r>
  <r>
    <s v="A New Case In Town | HAND Liberation | HANDL (Canceled)"/>
    <x v="1336"/>
    <n v="30000"/>
    <x v="942"/>
    <x v="1"/>
    <x v="0"/>
    <s v="USD"/>
    <n v="1438543033"/>
    <n v="1435951033"/>
    <b v="0"/>
    <x v="41"/>
    <x v="1"/>
    <s v="technology/wearables"/>
    <x v="1049"/>
    <x v="989"/>
    <x v="2"/>
    <x v="8"/>
  </r>
  <r>
    <s v="Linkoo (Canceled)"/>
    <x v="1337"/>
    <n v="50000"/>
    <x v="943"/>
    <x v="1"/>
    <x v="0"/>
    <s v="USD"/>
    <n v="1418056315"/>
    <n v="1414164715"/>
    <b v="0"/>
    <x v="77"/>
    <x v="1"/>
    <s v="technology/wearables"/>
    <x v="1050"/>
    <x v="990"/>
    <x v="2"/>
    <x v="8"/>
  </r>
  <r>
    <s v="Glass Designs (Canceled)"/>
    <x v="1338"/>
    <n v="1680"/>
    <x v="117"/>
    <x v="1"/>
    <x v="0"/>
    <s v="USD"/>
    <n v="1408112253"/>
    <n v="1405520253"/>
    <b v="0"/>
    <x v="78"/>
    <x v="1"/>
    <s v="technology/wearables"/>
    <x v="109"/>
    <x v="121"/>
    <x v="2"/>
    <x v="8"/>
  </r>
  <r>
    <s v="BRILLAR: World's First Kids' Smart Wearable Companion."/>
    <x v="1339"/>
    <n v="25000"/>
    <x v="944"/>
    <x v="1"/>
    <x v="1"/>
    <s v="GBP"/>
    <n v="1475333917"/>
    <n v="1472569117"/>
    <b v="0"/>
    <x v="67"/>
    <x v="1"/>
    <s v="technology/wearables"/>
    <x v="1051"/>
    <x v="991"/>
    <x v="2"/>
    <x v="8"/>
  </r>
  <r>
    <s v="Vuzion: An Actual Overlaid Heads Up Display Wearable"/>
    <x v="1340"/>
    <n v="50000"/>
    <x v="173"/>
    <x v="1"/>
    <x v="0"/>
    <s v="USD"/>
    <n v="1437161739"/>
    <n v="1434569739"/>
    <b v="0"/>
    <x v="29"/>
    <x v="1"/>
    <s v="technology/wearables"/>
    <x v="418"/>
    <x v="101"/>
    <x v="2"/>
    <x v="8"/>
  </r>
  <r>
    <s v="Sleepman: The First Sleep Enhancement &amp; Fatigue Alert Device"/>
    <x v="1341"/>
    <n v="50000"/>
    <x v="945"/>
    <x v="1"/>
    <x v="0"/>
    <s v="USD"/>
    <n v="1471579140"/>
    <n v="1466512683"/>
    <b v="0"/>
    <x v="292"/>
    <x v="1"/>
    <s v="technology/wearables"/>
    <x v="1052"/>
    <x v="992"/>
    <x v="2"/>
    <x v="8"/>
  </r>
  <r>
    <s v="A Masters Guide to The Way of the Warrior"/>
    <x v="1342"/>
    <n v="1500"/>
    <x v="946"/>
    <x v="0"/>
    <x v="5"/>
    <s v="CAD"/>
    <n v="1467313039"/>
    <n v="1464807439"/>
    <b v="0"/>
    <x v="237"/>
    <x v="0"/>
    <s v="publishing/nonfiction"/>
    <x v="1053"/>
    <x v="993"/>
    <x v="3"/>
    <x v="9"/>
  </r>
  <r>
    <s v="Tell the World - My journey from Islam to Christianity"/>
    <x v="1343"/>
    <n v="300"/>
    <x v="672"/>
    <x v="0"/>
    <x v="0"/>
    <s v="USD"/>
    <n v="1405366359"/>
    <n v="1402342359"/>
    <b v="0"/>
    <x v="63"/>
    <x v="0"/>
    <s v="publishing/nonfiction"/>
    <x v="1054"/>
    <x v="994"/>
    <x v="3"/>
    <x v="9"/>
  </r>
  <r>
    <s v="Anthology of Stories from LGBT Nepal"/>
    <x v="1344"/>
    <n v="4900"/>
    <x v="947"/>
    <x v="0"/>
    <x v="0"/>
    <s v="USD"/>
    <n v="1372297751"/>
    <n v="1369705751"/>
    <b v="0"/>
    <x v="184"/>
    <x v="0"/>
    <s v="publishing/nonfiction"/>
    <x v="1055"/>
    <x v="995"/>
    <x v="3"/>
    <x v="9"/>
  </r>
  <r>
    <s v="Sharing the secrets of profitable specialty food marketing!"/>
    <x v="1345"/>
    <n v="2500"/>
    <x v="948"/>
    <x v="0"/>
    <x v="0"/>
    <s v="USD"/>
    <n v="1425741525"/>
    <n v="1423149525"/>
    <b v="0"/>
    <x v="162"/>
    <x v="0"/>
    <s v="publishing/nonfiction"/>
    <x v="1056"/>
    <x v="996"/>
    <x v="3"/>
    <x v="9"/>
  </r>
  <r>
    <s v="Confessions of a Survivor â€” by Kathleen Barbee"/>
    <x v="1346"/>
    <n v="5875"/>
    <x v="949"/>
    <x v="0"/>
    <x v="0"/>
    <s v="USD"/>
    <n v="1418904533"/>
    <n v="1416485333"/>
    <b v="0"/>
    <x v="55"/>
    <x v="0"/>
    <s v="publishing/nonfiction"/>
    <x v="1057"/>
    <x v="997"/>
    <x v="3"/>
    <x v="9"/>
  </r>
  <r>
    <s v="Northern Exposure A Jasper Rock Climbing Guidebook"/>
    <x v="1347"/>
    <n v="5000"/>
    <x v="950"/>
    <x v="0"/>
    <x v="5"/>
    <s v="CAD"/>
    <n v="1450249140"/>
    <n v="1447055935"/>
    <b v="0"/>
    <x v="293"/>
    <x v="0"/>
    <s v="publishing/nonfiction"/>
    <x v="1058"/>
    <x v="998"/>
    <x v="3"/>
    <x v="9"/>
  </r>
  <r>
    <s v="House of Dunbar-The Rise and Fall of a Scottish Noble Family"/>
    <x v="1348"/>
    <n v="5000"/>
    <x v="951"/>
    <x v="0"/>
    <x v="0"/>
    <s v="USD"/>
    <n v="1451089134"/>
    <n v="1448497134"/>
    <b v="0"/>
    <x v="76"/>
    <x v="0"/>
    <s v="publishing/nonfiction"/>
    <x v="1059"/>
    <x v="999"/>
    <x v="3"/>
    <x v="9"/>
  </r>
  <r>
    <s v="Purpose: Your Journey To Find Meaning"/>
    <x v="1349"/>
    <n v="20000"/>
    <x v="952"/>
    <x v="0"/>
    <x v="0"/>
    <s v="USD"/>
    <n v="1455299144"/>
    <n v="1452707144"/>
    <b v="0"/>
    <x v="148"/>
    <x v="0"/>
    <s v="publishing/nonfiction"/>
    <x v="1060"/>
    <x v="1000"/>
    <x v="3"/>
    <x v="9"/>
  </r>
  <r>
    <s v="Will's SmileBook Project"/>
    <x v="1350"/>
    <n v="10000"/>
    <x v="953"/>
    <x v="0"/>
    <x v="0"/>
    <s v="USD"/>
    <n v="1441425540"/>
    <n v="1436968366"/>
    <b v="0"/>
    <x v="294"/>
    <x v="0"/>
    <s v="publishing/nonfiction"/>
    <x v="1061"/>
    <x v="1001"/>
    <x v="3"/>
    <x v="9"/>
  </r>
  <r>
    <s v="Finish The Script! - A College Writing Course in Book Form"/>
    <x v="1351"/>
    <n v="1000"/>
    <x v="954"/>
    <x v="0"/>
    <x v="0"/>
    <s v="USD"/>
    <n v="1362960000"/>
    <n v="1359946188"/>
    <b v="0"/>
    <x v="288"/>
    <x v="0"/>
    <s v="publishing/nonfiction"/>
    <x v="1062"/>
    <x v="1002"/>
    <x v="3"/>
    <x v="9"/>
  </r>
  <r>
    <s v="We Beat Leukaemia: my family's journey with childhood cancer"/>
    <x v="1352"/>
    <n v="1200"/>
    <x v="955"/>
    <x v="0"/>
    <x v="1"/>
    <s v="GBP"/>
    <n v="1465672979"/>
    <n v="1463080979"/>
    <b v="0"/>
    <x v="31"/>
    <x v="0"/>
    <s v="publishing/nonfiction"/>
    <x v="1063"/>
    <x v="1003"/>
    <x v="3"/>
    <x v="9"/>
  </r>
  <r>
    <s v="Internationalisation of Sherlock's Home: The Empty House"/>
    <x v="1353"/>
    <n v="2500"/>
    <x v="956"/>
    <x v="0"/>
    <x v="1"/>
    <s v="GBP"/>
    <n v="1354269600"/>
    <n v="1351663605"/>
    <b v="0"/>
    <x v="212"/>
    <x v="0"/>
    <s v="publishing/nonfiction"/>
    <x v="1064"/>
    <x v="1004"/>
    <x v="3"/>
    <x v="9"/>
  </r>
  <r>
    <s v="Kick-in-the-A** Starter: Between the Lines, the Book"/>
    <x v="1354"/>
    <n v="3400"/>
    <x v="957"/>
    <x v="0"/>
    <x v="0"/>
    <s v="USD"/>
    <n v="1372985760"/>
    <n v="1370393760"/>
    <b v="0"/>
    <x v="45"/>
    <x v="0"/>
    <s v="publishing/nonfiction"/>
    <x v="1065"/>
    <x v="1005"/>
    <x v="3"/>
    <x v="9"/>
  </r>
  <r>
    <s v="Becoming Alicia"/>
    <x v="1355"/>
    <n v="2000"/>
    <x v="958"/>
    <x v="0"/>
    <x v="0"/>
    <s v="USD"/>
    <n v="1362117540"/>
    <n v="1359587137"/>
    <b v="0"/>
    <x v="71"/>
    <x v="0"/>
    <s v="publishing/nonfiction"/>
    <x v="1066"/>
    <x v="1006"/>
    <x v="3"/>
    <x v="9"/>
  </r>
  <r>
    <s v="The Masada Story Project"/>
    <x v="1356"/>
    <n v="3000"/>
    <x v="959"/>
    <x v="0"/>
    <x v="0"/>
    <s v="USD"/>
    <n v="1309009323"/>
    <n v="1306417323"/>
    <b v="0"/>
    <x v="72"/>
    <x v="0"/>
    <s v="publishing/nonfiction"/>
    <x v="1067"/>
    <x v="1007"/>
    <x v="3"/>
    <x v="9"/>
  </r>
  <r>
    <s v="UnConventional - Worldcon 2011 Research"/>
    <x v="1357"/>
    <n v="660"/>
    <x v="960"/>
    <x v="0"/>
    <x v="0"/>
    <s v="USD"/>
    <n v="1309980790"/>
    <n v="1304623990"/>
    <b v="0"/>
    <x v="10"/>
    <x v="0"/>
    <s v="publishing/nonfiction"/>
    <x v="1068"/>
    <x v="1008"/>
    <x v="3"/>
    <x v="9"/>
  </r>
  <r>
    <s v="So Bad, It's Good! - A Book of Bad Movies"/>
    <x v="1358"/>
    <n v="1500"/>
    <x v="961"/>
    <x v="0"/>
    <x v="0"/>
    <s v="USD"/>
    <n v="1343943420"/>
    <n v="1341524220"/>
    <b v="0"/>
    <x v="75"/>
    <x v="0"/>
    <s v="publishing/nonfiction"/>
    <x v="1069"/>
    <x v="1009"/>
    <x v="3"/>
    <x v="9"/>
  </r>
  <r>
    <s v="Me, Myself &amp; I - the dark art of big wall soloing"/>
    <x v="1359"/>
    <n v="6000"/>
    <x v="962"/>
    <x v="0"/>
    <x v="1"/>
    <s v="GBP"/>
    <n v="1403370772"/>
    <n v="1400778772"/>
    <b v="0"/>
    <x v="295"/>
    <x v="0"/>
    <s v="publishing/nonfiction"/>
    <x v="1070"/>
    <x v="1010"/>
    <x v="3"/>
    <x v="9"/>
  </r>
  <r>
    <s v="A Fantastic Affair: Karl Barth in America 1962â€“Research"/>
    <x v="1360"/>
    <n v="1000"/>
    <x v="963"/>
    <x v="0"/>
    <x v="0"/>
    <s v="USD"/>
    <n v="1378592731"/>
    <n v="1373408731"/>
    <b v="0"/>
    <x v="20"/>
    <x v="0"/>
    <s v="publishing/nonfiction"/>
    <x v="1071"/>
    <x v="1011"/>
    <x v="3"/>
    <x v="9"/>
  </r>
  <r>
    <s v="A Book about Hidden Disease Causing Products we use Everyday"/>
    <x v="1361"/>
    <n v="200"/>
    <x v="148"/>
    <x v="0"/>
    <x v="0"/>
    <s v="USD"/>
    <n v="1455523140"/>
    <n v="1453925727"/>
    <b v="0"/>
    <x v="81"/>
    <x v="0"/>
    <s v="publishing/nonfiction"/>
    <x v="31"/>
    <x v="379"/>
    <x v="3"/>
    <x v="9"/>
  </r>
  <r>
    <s v="&quot;The Rock History Through J.S.Fuck&quot; ExtremeRock Double Album"/>
    <x v="1362"/>
    <n v="42000"/>
    <x v="964"/>
    <x v="0"/>
    <x v="8"/>
    <s v="DKK"/>
    <n v="1420648906"/>
    <n v="1415464906"/>
    <b v="0"/>
    <x v="296"/>
    <x v="0"/>
    <s v="music/rock"/>
    <x v="1072"/>
    <x v="1012"/>
    <x v="4"/>
    <x v="11"/>
  </r>
  <r>
    <s v="MYFEVER's First Studio EP &quot;See The Light&quot;"/>
    <x v="1363"/>
    <n v="7500"/>
    <x v="965"/>
    <x v="0"/>
    <x v="0"/>
    <s v="USD"/>
    <n v="1426523752"/>
    <n v="1423935352"/>
    <b v="0"/>
    <x v="297"/>
    <x v="0"/>
    <s v="music/rock"/>
    <x v="1073"/>
    <x v="1013"/>
    <x v="4"/>
    <x v="11"/>
  </r>
  <r>
    <s v="Kick It! A Tribute to the A.K.s"/>
    <x v="1364"/>
    <n v="7500"/>
    <x v="966"/>
    <x v="0"/>
    <x v="0"/>
    <s v="USD"/>
    <n v="1417049663"/>
    <n v="1413158063"/>
    <b v="0"/>
    <x v="206"/>
    <x v="0"/>
    <s v="music/rock"/>
    <x v="1074"/>
    <x v="1014"/>
    <x v="4"/>
    <x v="11"/>
  </r>
  <r>
    <s v="House of Rabbits  - &quot;Songs of Charivari&quot;"/>
    <x v="1365"/>
    <n v="5000"/>
    <x v="967"/>
    <x v="0"/>
    <x v="0"/>
    <s v="USD"/>
    <n v="1447463050"/>
    <n v="1444867450"/>
    <b v="0"/>
    <x v="240"/>
    <x v="0"/>
    <s v="music/rock"/>
    <x v="1075"/>
    <x v="1015"/>
    <x v="4"/>
    <x v="11"/>
  </r>
  <r>
    <s v="Saturate &quot; The Separation Effect &quot; CD"/>
    <x v="1366"/>
    <n v="5000"/>
    <x v="968"/>
    <x v="0"/>
    <x v="0"/>
    <s v="USD"/>
    <n v="1434342894"/>
    <n v="1432269294"/>
    <b v="0"/>
    <x v="45"/>
    <x v="0"/>
    <s v="music/rock"/>
    <x v="1076"/>
    <x v="1016"/>
    <x v="4"/>
    <x v="11"/>
  </r>
  <r>
    <s v="FEEL BETTER: Derek Fawcett's solo, full-length debut"/>
    <x v="1367"/>
    <n v="32360"/>
    <x v="969"/>
    <x v="0"/>
    <x v="0"/>
    <s v="USD"/>
    <n v="1397225746"/>
    <n v="1394633746"/>
    <b v="0"/>
    <x v="298"/>
    <x v="0"/>
    <s v="music/rock"/>
    <x v="1077"/>
    <x v="1017"/>
    <x v="4"/>
    <x v="11"/>
  </r>
  <r>
    <s v="Food On You presents Baby's First Parental Advisory"/>
    <x v="1368"/>
    <n v="1500"/>
    <x v="970"/>
    <x v="0"/>
    <x v="0"/>
    <s v="USD"/>
    <n v="1381881890"/>
    <n v="1380585890"/>
    <b v="0"/>
    <x v="9"/>
    <x v="0"/>
    <s v="music/rock"/>
    <x v="1078"/>
    <x v="1018"/>
    <x v="4"/>
    <x v="11"/>
  </r>
  <r>
    <s v="The Defiant Tour Documentary with LoNero"/>
    <x v="1369"/>
    <n v="6999"/>
    <x v="971"/>
    <x v="0"/>
    <x v="0"/>
    <s v="USD"/>
    <n v="1431022342"/>
    <n v="1428430342"/>
    <b v="0"/>
    <x v="16"/>
    <x v="0"/>
    <s v="music/rock"/>
    <x v="1079"/>
    <x v="1019"/>
    <x v="4"/>
    <x v="11"/>
  </r>
  <r>
    <s v="Ted Lukas &amp; the Misled new CD - &quot;FEED&quot;"/>
    <x v="1370"/>
    <n v="500"/>
    <x v="972"/>
    <x v="0"/>
    <x v="0"/>
    <s v="USD"/>
    <n v="1342115132"/>
    <n v="1339523132"/>
    <b v="0"/>
    <x v="38"/>
    <x v="0"/>
    <s v="music/rock"/>
    <x v="1014"/>
    <x v="1020"/>
    <x v="4"/>
    <x v="11"/>
  </r>
  <r>
    <s v="Broccoli Samurai: Tour Van or Bust!"/>
    <x v="1371"/>
    <n v="10000"/>
    <x v="973"/>
    <x v="0"/>
    <x v="0"/>
    <s v="USD"/>
    <n v="1483138233"/>
    <n v="1480546233"/>
    <b v="0"/>
    <x v="47"/>
    <x v="0"/>
    <s v="music/rock"/>
    <x v="1080"/>
    <x v="1021"/>
    <x v="4"/>
    <x v="11"/>
  </r>
  <r>
    <s v="Sisters of Murphyâ€™s full-length album"/>
    <x v="1372"/>
    <n v="1500"/>
    <x v="740"/>
    <x v="0"/>
    <x v="0"/>
    <s v="USD"/>
    <n v="1458874388"/>
    <n v="1456285988"/>
    <b v="0"/>
    <x v="36"/>
    <x v="0"/>
    <s v="music/rock"/>
    <x v="1081"/>
    <x v="1022"/>
    <x v="4"/>
    <x v="11"/>
  </r>
  <r>
    <s v="PAMPA FOLKS - 1st &quot;Indie Pop Western&quot; Album"/>
    <x v="1373"/>
    <n v="4000"/>
    <x v="974"/>
    <x v="0"/>
    <x v="6"/>
    <s v="EUR"/>
    <n v="1484444119"/>
    <n v="1481852119"/>
    <b v="0"/>
    <x v="280"/>
    <x v="0"/>
    <s v="music/rock"/>
    <x v="1082"/>
    <x v="1023"/>
    <x v="4"/>
    <x v="11"/>
  </r>
  <r>
    <s v="Dead Pirates / HIGHMARE LP 2nd pressing"/>
    <x v="1374"/>
    <n v="3700"/>
    <x v="975"/>
    <x v="0"/>
    <x v="1"/>
    <s v="GBP"/>
    <n v="1480784606"/>
    <n v="1478189006"/>
    <b v="0"/>
    <x v="129"/>
    <x v="0"/>
    <s v="music/rock"/>
    <x v="1083"/>
    <x v="1024"/>
    <x v="4"/>
    <x v="11"/>
  </r>
  <r>
    <s v="Official Debut EP for Stereo Jo"/>
    <x v="1375"/>
    <n v="1300"/>
    <x v="17"/>
    <x v="0"/>
    <x v="0"/>
    <s v="USD"/>
    <n v="1486095060"/>
    <n v="1484198170"/>
    <b v="0"/>
    <x v="162"/>
    <x v="0"/>
    <s v="music/rock"/>
    <x v="1084"/>
    <x v="1025"/>
    <x v="4"/>
    <x v="11"/>
  </r>
  <r>
    <s v="SIX BY SEVEN"/>
    <x v="1376"/>
    <n v="2000"/>
    <x v="976"/>
    <x v="0"/>
    <x v="1"/>
    <s v="GBP"/>
    <n v="1470075210"/>
    <n v="1468779210"/>
    <b v="0"/>
    <x v="182"/>
    <x v="0"/>
    <s v="music/rock"/>
    <x v="1085"/>
    <x v="1026"/>
    <x v="4"/>
    <x v="11"/>
  </r>
  <r>
    <s v="J. Walter Makes a Record"/>
    <x v="1377"/>
    <n v="10000"/>
    <x v="977"/>
    <x v="0"/>
    <x v="0"/>
    <s v="USD"/>
    <n v="1433504876"/>
    <n v="1430912876"/>
    <b v="0"/>
    <x v="299"/>
    <x v="0"/>
    <s v="music/rock"/>
    <x v="1086"/>
    <x v="1027"/>
    <x v="4"/>
    <x v="11"/>
  </r>
  <r>
    <s v="BARNFEST 2015"/>
    <x v="1378"/>
    <n v="25"/>
    <x v="437"/>
    <x v="0"/>
    <x v="0"/>
    <s v="USD"/>
    <n v="1433815200"/>
    <n v="1431886706"/>
    <b v="0"/>
    <x v="81"/>
    <x v="0"/>
    <s v="music/rock"/>
    <x v="1087"/>
    <x v="1028"/>
    <x v="4"/>
    <x v="11"/>
  </r>
  <r>
    <s v="&quot;Me &amp; Eugene&quot; - NEW EP by Jameson and the Sordid Seeds"/>
    <x v="1379"/>
    <n v="5000"/>
    <x v="978"/>
    <x v="0"/>
    <x v="0"/>
    <s v="USD"/>
    <n v="1482988125"/>
    <n v="1480396125"/>
    <b v="0"/>
    <x v="196"/>
    <x v="0"/>
    <s v="music/rock"/>
    <x v="1088"/>
    <x v="1029"/>
    <x v="4"/>
    <x v="11"/>
  </r>
  <r>
    <s v="The Floorwalkers New Album!"/>
    <x v="1380"/>
    <n v="8000"/>
    <x v="979"/>
    <x v="0"/>
    <x v="0"/>
    <s v="USD"/>
    <n v="1367867536"/>
    <n v="1365275536"/>
    <b v="0"/>
    <x v="265"/>
    <x v="0"/>
    <s v="music/rock"/>
    <x v="1089"/>
    <x v="1030"/>
    <x v="4"/>
    <x v="11"/>
  </r>
  <r>
    <s v="Help Monochrome Seasons Fund His New Album ''Space Culture''"/>
    <x v="1381"/>
    <n v="2200"/>
    <x v="980"/>
    <x v="0"/>
    <x v="5"/>
    <s v="CAD"/>
    <n v="1482457678"/>
    <n v="1480729678"/>
    <b v="0"/>
    <x v="251"/>
    <x v="0"/>
    <s v="music/rock"/>
    <x v="1090"/>
    <x v="1031"/>
    <x v="4"/>
    <x v="11"/>
  </r>
  <r>
    <s v="Manny Manriquez' new rock opera journey: Outland Warrior"/>
    <x v="1382"/>
    <n v="3500"/>
    <x v="981"/>
    <x v="0"/>
    <x v="0"/>
    <s v="USD"/>
    <n v="1436117922"/>
    <n v="1433525922"/>
    <b v="0"/>
    <x v="287"/>
    <x v="0"/>
    <s v="music/rock"/>
    <x v="1091"/>
    <x v="1032"/>
    <x v="4"/>
    <x v="11"/>
  </r>
  <r>
    <s v="Chi Might Project"/>
    <x v="1383"/>
    <n v="8000"/>
    <x v="982"/>
    <x v="0"/>
    <x v="12"/>
    <s v="EUR"/>
    <n v="1461931860"/>
    <n v="1457109121"/>
    <b v="0"/>
    <x v="179"/>
    <x v="0"/>
    <s v="music/rock"/>
    <x v="1092"/>
    <x v="1033"/>
    <x v="4"/>
    <x v="11"/>
  </r>
  <r>
    <s v="MALTESE CROSS: The First Album"/>
    <x v="1384"/>
    <n v="400"/>
    <x v="983"/>
    <x v="0"/>
    <x v="0"/>
    <s v="USD"/>
    <n v="1438183889"/>
    <n v="1435591889"/>
    <b v="0"/>
    <x v="25"/>
    <x v="0"/>
    <s v="music/rock"/>
    <x v="1093"/>
    <x v="372"/>
    <x v="4"/>
    <x v="11"/>
  </r>
  <r>
    <s v="FAMILY BUSINESS KICKSTARTER"/>
    <x v="1385"/>
    <n v="4000"/>
    <x v="984"/>
    <x v="0"/>
    <x v="0"/>
    <s v="USD"/>
    <n v="1433305800"/>
    <n v="1430604395"/>
    <b v="0"/>
    <x v="76"/>
    <x v="0"/>
    <s v="music/rock"/>
    <x v="1094"/>
    <x v="1034"/>
    <x v="4"/>
    <x v="11"/>
  </r>
  <r>
    <s v="Ghosts of Jupiter: The Great Bright Horses"/>
    <x v="1386"/>
    <n v="5000"/>
    <x v="985"/>
    <x v="0"/>
    <x v="0"/>
    <s v="USD"/>
    <n v="1476720840"/>
    <n v="1474469117"/>
    <b v="0"/>
    <x v="300"/>
    <x v="0"/>
    <s v="music/rock"/>
    <x v="1095"/>
    <x v="1035"/>
    <x v="4"/>
    <x v="11"/>
  </r>
  <r>
    <s v="Pre-order DANCEHALL's first record!!!"/>
    <x v="1387"/>
    <n v="500"/>
    <x v="986"/>
    <x v="0"/>
    <x v="1"/>
    <s v="GBP"/>
    <n v="1471087957"/>
    <n v="1468495957"/>
    <b v="0"/>
    <x v="69"/>
    <x v="0"/>
    <s v="music/rock"/>
    <x v="663"/>
    <x v="1036"/>
    <x v="4"/>
    <x v="11"/>
  </r>
  <r>
    <s v="New Music Video/Artist Development"/>
    <x v="1388"/>
    <n v="2800"/>
    <x v="987"/>
    <x v="0"/>
    <x v="0"/>
    <s v="USD"/>
    <n v="1430154720"/>
    <n v="1427224606"/>
    <b v="0"/>
    <x v="10"/>
    <x v="0"/>
    <s v="music/rock"/>
    <x v="1096"/>
    <x v="1037"/>
    <x v="4"/>
    <x v="11"/>
  </r>
  <r>
    <s v="Rules and Regulations"/>
    <x v="1389"/>
    <n v="500"/>
    <x v="988"/>
    <x v="0"/>
    <x v="0"/>
    <s v="USD"/>
    <n v="1440219540"/>
    <n v="1436369818"/>
    <b v="0"/>
    <x v="62"/>
    <x v="0"/>
    <s v="music/rock"/>
    <x v="1097"/>
    <x v="1038"/>
    <x v="4"/>
    <x v="11"/>
  </r>
  <r>
    <s v="Telesomniac's Debut Album"/>
    <x v="1390"/>
    <n v="2500"/>
    <x v="989"/>
    <x v="0"/>
    <x v="0"/>
    <s v="USD"/>
    <n v="1456976586"/>
    <n v="1454298186"/>
    <b v="0"/>
    <x v="201"/>
    <x v="0"/>
    <s v="music/rock"/>
    <x v="1098"/>
    <x v="1039"/>
    <x v="4"/>
    <x v="11"/>
  </r>
  <r>
    <s v="WolfHunt | Social Commentary Rock Project"/>
    <x v="1391"/>
    <n v="10000"/>
    <x v="990"/>
    <x v="0"/>
    <x v="0"/>
    <s v="USD"/>
    <n v="1470068523"/>
    <n v="1467476523"/>
    <b v="0"/>
    <x v="47"/>
    <x v="0"/>
    <s v="music/rock"/>
    <x v="1099"/>
    <x v="1040"/>
    <x v="4"/>
    <x v="11"/>
  </r>
  <r>
    <s v="&quot;Intrusive Thoughts&quot;: first full LP by The Reckless Scamps"/>
    <x v="1392"/>
    <n v="750"/>
    <x v="991"/>
    <x v="0"/>
    <x v="0"/>
    <s v="USD"/>
    <n v="1488337200"/>
    <n v="1484623726"/>
    <b v="0"/>
    <x v="57"/>
    <x v="0"/>
    <s v="music/rock"/>
    <x v="1100"/>
    <x v="1041"/>
    <x v="4"/>
    <x v="11"/>
  </r>
  <r>
    <s v="Quiet Oaks Full Length Album"/>
    <x v="1393"/>
    <n v="3500"/>
    <x v="992"/>
    <x v="0"/>
    <x v="0"/>
    <s v="USD"/>
    <n v="1484430481"/>
    <n v="1481838481"/>
    <b v="0"/>
    <x v="141"/>
    <x v="0"/>
    <s v="music/rock"/>
    <x v="1101"/>
    <x v="1042"/>
    <x v="4"/>
    <x v="11"/>
  </r>
  <r>
    <s v="Bret Coats' &quot;Music For The People&quot; KickStarter"/>
    <x v="1394"/>
    <n v="6000"/>
    <x v="993"/>
    <x v="0"/>
    <x v="0"/>
    <s v="USD"/>
    <n v="1423871882"/>
    <n v="1421279882"/>
    <b v="0"/>
    <x v="196"/>
    <x v="0"/>
    <s v="music/rock"/>
    <x v="1102"/>
    <x v="1043"/>
    <x v="4"/>
    <x v="11"/>
  </r>
  <r>
    <s v="Halls of the Machine - All Tribal Dignitaries"/>
    <x v="1395"/>
    <n v="10000"/>
    <x v="994"/>
    <x v="0"/>
    <x v="0"/>
    <s v="USD"/>
    <n v="1477603140"/>
    <n v="1475013710"/>
    <b v="0"/>
    <x v="150"/>
    <x v="0"/>
    <s v="music/rock"/>
    <x v="1103"/>
    <x v="1044"/>
    <x v="4"/>
    <x v="11"/>
  </r>
  <r>
    <s v="We Invite You to Come &quot;Back to the 80's with StonyCold!&quot;"/>
    <x v="1396"/>
    <n v="4400"/>
    <x v="995"/>
    <x v="0"/>
    <x v="0"/>
    <s v="USD"/>
    <n v="1467752334"/>
    <n v="1465160334"/>
    <b v="0"/>
    <x v="71"/>
    <x v="0"/>
    <s v="music/rock"/>
    <x v="1104"/>
    <x v="1045"/>
    <x v="4"/>
    <x v="11"/>
  </r>
  <r>
    <s v="Rocket And A Bomb Live DVD/Album + new Michael Knott 7&quot;EP"/>
    <x v="1397"/>
    <n v="9000"/>
    <x v="996"/>
    <x v="0"/>
    <x v="0"/>
    <s v="USD"/>
    <n v="1412640373"/>
    <n v="1410048373"/>
    <b v="0"/>
    <x v="192"/>
    <x v="0"/>
    <s v="music/rock"/>
    <x v="1105"/>
    <x v="1046"/>
    <x v="4"/>
    <x v="11"/>
  </r>
  <r>
    <s v="Stone Kings: From Creation To Devastation"/>
    <x v="1398"/>
    <n v="350"/>
    <x v="997"/>
    <x v="0"/>
    <x v="1"/>
    <s v="GBP"/>
    <n v="1465709400"/>
    <n v="1462695073"/>
    <b v="0"/>
    <x v="69"/>
    <x v="0"/>
    <s v="music/rock"/>
    <x v="1106"/>
    <x v="1047"/>
    <x v="4"/>
    <x v="11"/>
  </r>
  <r>
    <s v="Michale Graves â€œVagabond Acousticâ€ Extremely Limited Edition"/>
    <x v="1399"/>
    <n v="2500"/>
    <x v="998"/>
    <x v="0"/>
    <x v="0"/>
    <s v="USD"/>
    <n v="1369612474"/>
    <n v="1367798074"/>
    <b v="0"/>
    <x v="301"/>
    <x v="0"/>
    <s v="music/rock"/>
    <x v="1107"/>
    <x v="1048"/>
    <x v="4"/>
    <x v="11"/>
  </r>
  <r>
    <s v="Nineteen Fifty Eight - Untitled EP"/>
    <x v="1400"/>
    <n v="2500"/>
    <x v="999"/>
    <x v="0"/>
    <x v="1"/>
    <s v="GBP"/>
    <n v="1430439411"/>
    <n v="1425259011"/>
    <b v="0"/>
    <x v="116"/>
    <x v="0"/>
    <s v="music/rock"/>
    <x v="1108"/>
    <x v="1049"/>
    <x v="4"/>
    <x v="11"/>
  </r>
  <r>
    <s v="Gregorian Rock"/>
    <x v="1401"/>
    <n v="4000"/>
    <x v="1000"/>
    <x v="0"/>
    <x v="0"/>
    <s v="USD"/>
    <n v="1374802235"/>
    <n v="1372210235"/>
    <b v="0"/>
    <x v="36"/>
    <x v="0"/>
    <s v="music/rock"/>
    <x v="1109"/>
    <x v="1050"/>
    <x v="4"/>
    <x v="11"/>
  </r>
  <r>
    <s v="3 Men and a Book"/>
    <x v="1402"/>
    <n v="14500"/>
    <x v="854"/>
    <x v="2"/>
    <x v="1"/>
    <s v="GBP"/>
    <n v="1424607285"/>
    <n v="1422447285"/>
    <b v="1"/>
    <x v="81"/>
    <x v="1"/>
    <s v="publishing/translations"/>
    <x v="1110"/>
    <x v="1051"/>
    <x v="3"/>
    <x v="22"/>
  </r>
  <r>
    <s v="The Bible translated into Emoticons"/>
    <x v="1403"/>
    <n v="25000"/>
    <x v="522"/>
    <x v="2"/>
    <x v="0"/>
    <s v="USD"/>
    <n v="1417195201"/>
    <n v="1414599601"/>
    <b v="1"/>
    <x v="57"/>
    <x v="1"/>
    <s v="publishing/translations"/>
    <x v="714"/>
    <x v="1052"/>
    <x v="3"/>
    <x v="22"/>
  </r>
  <r>
    <s v="Man Down! Translation project"/>
    <x v="1404"/>
    <n v="12000"/>
    <x v="493"/>
    <x v="2"/>
    <x v="13"/>
    <s v="EUR"/>
    <n v="1449914400"/>
    <n v="1445336607"/>
    <b v="0"/>
    <x v="83"/>
    <x v="1"/>
    <s v="publishing/translations"/>
    <x v="415"/>
    <x v="144"/>
    <x v="3"/>
    <x v="22"/>
  </r>
  <r>
    <s v="My life, My travel, My past - time to share"/>
    <x v="1405"/>
    <n v="3000"/>
    <x v="493"/>
    <x v="2"/>
    <x v="0"/>
    <s v="USD"/>
    <n v="1407847978"/>
    <n v="1405687978"/>
    <b v="0"/>
    <x v="84"/>
    <x v="1"/>
    <s v="publishing/translations"/>
    <x v="724"/>
    <x v="507"/>
    <x v="3"/>
    <x v="22"/>
  </r>
  <r>
    <s v="General Treatise on Chess. Tactics. by R. Grau, translation"/>
    <x v="1406"/>
    <n v="1000"/>
    <x v="662"/>
    <x v="2"/>
    <x v="1"/>
    <s v="GBP"/>
    <n v="1447451756"/>
    <n v="1444856156"/>
    <b v="0"/>
    <x v="79"/>
    <x v="1"/>
    <s v="publishing/translations"/>
    <x v="705"/>
    <x v="1053"/>
    <x v="3"/>
    <x v="22"/>
  </r>
  <r>
    <s v="Modern Literal Torah Translation: Genesis"/>
    <x v="1407"/>
    <n v="4000"/>
    <x v="117"/>
    <x v="2"/>
    <x v="0"/>
    <s v="USD"/>
    <n v="1420085535"/>
    <n v="1414897935"/>
    <b v="0"/>
    <x v="78"/>
    <x v="1"/>
    <s v="publishing/translations"/>
    <x v="109"/>
    <x v="121"/>
    <x v="3"/>
    <x v="22"/>
  </r>
  <r>
    <s v="Existence Space and Office (English translation)"/>
    <x v="1408"/>
    <n v="6000"/>
    <x v="116"/>
    <x v="2"/>
    <x v="13"/>
    <s v="EUR"/>
    <n v="1464939520"/>
    <n v="1461051520"/>
    <b v="0"/>
    <x v="29"/>
    <x v="1"/>
    <s v="publishing/translations"/>
    <x v="374"/>
    <x v="120"/>
    <x v="3"/>
    <x v="22"/>
  </r>
  <r>
    <s v="The Divine Comedy- A New English Translation"/>
    <x v="1409"/>
    <n v="3000"/>
    <x v="1001"/>
    <x v="2"/>
    <x v="1"/>
    <s v="GBP"/>
    <n v="1423185900"/>
    <n v="1420766700"/>
    <b v="0"/>
    <x v="83"/>
    <x v="1"/>
    <s v="publishing/translations"/>
    <x v="1111"/>
    <x v="1054"/>
    <x v="3"/>
    <x v="22"/>
  </r>
  <r>
    <s v="For overseas shogi fans! Shogi novel translation project"/>
    <x v="1410"/>
    <n v="7000"/>
    <x v="1002"/>
    <x v="2"/>
    <x v="0"/>
    <s v="USD"/>
    <n v="1417656699"/>
    <n v="1415064699"/>
    <b v="0"/>
    <x v="62"/>
    <x v="1"/>
    <s v="publishing/translations"/>
    <x v="1112"/>
    <x v="1055"/>
    <x v="3"/>
    <x v="22"/>
  </r>
  <r>
    <s v="LE NUVOLE DEL CIELO-CLOUDS OF THE SKY"/>
    <x v="1411"/>
    <n v="2000"/>
    <x v="173"/>
    <x v="2"/>
    <x v="13"/>
    <s v="EUR"/>
    <n v="1455964170"/>
    <n v="1450780170"/>
    <b v="0"/>
    <x v="29"/>
    <x v="1"/>
    <s v="publishing/translations"/>
    <x v="152"/>
    <x v="101"/>
    <x v="3"/>
    <x v="22"/>
  </r>
  <r>
    <s v="Database of Interlinear Greek Words"/>
    <x v="1412"/>
    <n v="500"/>
    <x v="116"/>
    <x v="2"/>
    <x v="0"/>
    <s v="USD"/>
    <n v="1483423467"/>
    <n v="1480831467"/>
    <b v="0"/>
    <x v="29"/>
    <x v="1"/>
    <s v="publishing/translations"/>
    <x v="418"/>
    <x v="120"/>
    <x v="3"/>
    <x v="22"/>
  </r>
  <r>
    <s v="The Complete Homilies of Blessed Oscar Romero: Volume 2"/>
    <x v="1413"/>
    <n v="4400"/>
    <x v="25"/>
    <x v="2"/>
    <x v="0"/>
    <s v="USD"/>
    <n v="1439741591"/>
    <n v="1436285591"/>
    <b v="0"/>
    <x v="82"/>
    <x v="1"/>
    <s v="publishing/translations"/>
    <x v="1113"/>
    <x v="1056"/>
    <x v="3"/>
    <x v="22"/>
  </r>
  <r>
    <s v="Glenn's  little book of  quotes"/>
    <x v="1414"/>
    <n v="50000"/>
    <x v="117"/>
    <x v="2"/>
    <x v="0"/>
    <s v="USD"/>
    <n v="1448147619"/>
    <n v="1445552019"/>
    <b v="0"/>
    <x v="78"/>
    <x v="1"/>
    <s v="publishing/translations"/>
    <x v="109"/>
    <x v="121"/>
    <x v="3"/>
    <x v="22"/>
  </r>
  <r>
    <s v="Digitizing 8 Rare Siddha Yoga Books"/>
    <x v="1415"/>
    <n v="4500"/>
    <x v="434"/>
    <x v="2"/>
    <x v="0"/>
    <s v="USD"/>
    <n v="1442315460"/>
    <n v="1439696174"/>
    <b v="0"/>
    <x v="84"/>
    <x v="1"/>
    <s v="publishing/translations"/>
    <x v="1114"/>
    <x v="446"/>
    <x v="3"/>
    <x v="22"/>
  </r>
  <r>
    <s v="Realidades del Hombre"/>
    <x v="1416"/>
    <n v="3000"/>
    <x v="360"/>
    <x v="2"/>
    <x v="3"/>
    <s v="EUR"/>
    <n v="1456397834"/>
    <n v="1453805834"/>
    <b v="0"/>
    <x v="29"/>
    <x v="1"/>
    <s v="publishing/translations"/>
    <x v="418"/>
    <x v="1057"/>
    <x v="3"/>
    <x v="22"/>
  </r>
  <r>
    <s v="Book Tour &quot;Words of Fire! Women Loving Women in Latin Amer&quot;"/>
    <x v="1417"/>
    <n v="6300"/>
    <x v="1003"/>
    <x v="2"/>
    <x v="0"/>
    <s v="USD"/>
    <n v="1476010619"/>
    <n v="1473418619"/>
    <b v="0"/>
    <x v="73"/>
    <x v="1"/>
    <s v="publishing/translations"/>
    <x v="1115"/>
    <x v="901"/>
    <x v="3"/>
    <x v="22"/>
  </r>
  <r>
    <s v="Shakespeare in the Hood - Romeo and Juliet"/>
    <x v="1418"/>
    <n v="110"/>
    <x v="158"/>
    <x v="2"/>
    <x v="0"/>
    <s v="USD"/>
    <n v="1467129686"/>
    <n v="1464969686"/>
    <b v="0"/>
    <x v="83"/>
    <x v="1"/>
    <s v="publishing/translations"/>
    <x v="1116"/>
    <x v="120"/>
    <x v="3"/>
    <x v="22"/>
  </r>
  <r>
    <s v="English translation of &quot;The Escape to Myanmar&quot;"/>
    <x v="1419"/>
    <n v="200000"/>
    <x v="148"/>
    <x v="2"/>
    <x v="11"/>
    <s v="SEK"/>
    <n v="1423432709"/>
    <n v="1420840709"/>
    <b v="0"/>
    <x v="84"/>
    <x v="1"/>
    <s v="publishing/translations"/>
    <x v="370"/>
    <x v="101"/>
    <x v="3"/>
    <x v="22"/>
  </r>
  <r>
    <s v="&quot;Hope Without Borders&quot; trilogy by I R Tyler, Chinese edition"/>
    <x v="1420"/>
    <n v="25000"/>
    <x v="375"/>
    <x v="2"/>
    <x v="4"/>
    <s v="NZD"/>
    <n v="1474436704"/>
    <n v="1471844704"/>
    <b v="0"/>
    <x v="84"/>
    <x v="1"/>
    <s v="publishing/translations"/>
    <x v="477"/>
    <x v="31"/>
    <x v="3"/>
    <x v="22"/>
  </r>
  <r>
    <s v="Progressive King James Version New Testament"/>
    <x v="1421"/>
    <n v="30000"/>
    <x v="173"/>
    <x v="2"/>
    <x v="2"/>
    <s v="AUD"/>
    <n v="1451637531"/>
    <n v="1449045531"/>
    <b v="0"/>
    <x v="29"/>
    <x v="1"/>
    <s v="publishing/translations"/>
    <x v="119"/>
    <x v="101"/>
    <x v="3"/>
    <x v="22"/>
  </r>
  <r>
    <s v="Subway Mantras"/>
    <x v="1422"/>
    <n v="7500"/>
    <x v="1004"/>
    <x v="2"/>
    <x v="0"/>
    <s v="USD"/>
    <n v="1479233602"/>
    <n v="1478106802"/>
    <b v="0"/>
    <x v="25"/>
    <x v="1"/>
    <s v="publishing/translations"/>
    <x v="1117"/>
    <x v="1058"/>
    <x v="3"/>
    <x v="22"/>
  </r>
  <r>
    <s v="Hello!(Sawadee).&quot;.America&quot;   BOOK"/>
    <x v="1423"/>
    <n v="13000"/>
    <x v="117"/>
    <x v="2"/>
    <x v="0"/>
    <s v="USD"/>
    <n v="1430276959"/>
    <n v="1427684959"/>
    <b v="0"/>
    <x v="78"/>
    <x v="1"/>
    <s v="publishing/translations"/>
    <x v="109"/>
    <x v="121"/>
    <x v="3"/>
    <x v="22"/>
  </r>
  <r>
    <s v="Die Welt der Haie in Englisch (The World of Sharks)"/>
    <x v="1424"/>
    <n v="1000"/>
    <x v="117"/>
    <x v="2"/>
    <x v="12"/>
    <s v="EUR"/>
    <n v="1440408120"/>
    <n v="1435224120"/>
    <b v="0"/>
    <x v="78"/>
    <x v="1"/>
    <s v="publishing/translations"/>
    <x v="109"/>
    <x v="121"/>
    <x v="3"/>
    <x v="22"/>
  </r>
  <r>
    <s v="WHAT CAN I DO?..."/>
    <x v="1425"/>
    <n v="5000"/>
    <x v="1005"/>
    <x v="2"/>
    <x v="12"/>
    <s v="EUR"/>
    <n v="1474230385"/>
    <n v="1471638385"/>
    <b v="0"/>
    <x v="80"/>
    <x v="1"/>
    <s v="publishing/translations"/>
    <x v="1118"/>
    <x v="1059"/>
    <x v="3"/>
    <x v="22"/>
  </r>
  <r>
    <s v="Translation of the book &quot;He sees me with his Heart&quot;"/>
    <x v="1426"/>
    <n v="1000"/>
    <x v="372"/>
    <x v="2"/>
    <x v="3"/>
    <s v="EUR"/>
    <n v="1459584417"/>
    <n v="1456996017"/>
    <b v="0"/>
    <x v="83"/>
    <x v="1"/>
    <s v="publishing/translations"/>
    <x v="684"/>
    <x v="2"/>
    <x v="3"/>
    <x v="22"/>
  </r>
  <r>
    <s v="10 P.M."/>
    <x v="1427"/>
    <n v="10000"/>
    <x v="117"/>
    <x v="2"/>
    <x v="0"/>
    <s v="USD"/>
    <n v="1428629242"/>
    <n v="1426037242"/>
    <b v="0"/>
    <x v="78"/>
    <x v="1"/>
    <s v="publishing/translations"/>
    <x v="109"/>
    <x v="121"/>
    <x v="3"/>
    <x v="22"/>
  </r>
  <r>
    <s v="Esoteric Project Management"/>
    <x v="1428"/>
    <n v="5000"/>
    <x v="124"/>
    <x v="2"/>
    <x v="0"/>
    <s v="USD"/>
    <n v="1419017488"/>
    <n v="1416339088"/>
    <b v="0"/>
    <x v="81"/>
    <x v="1"/>
    <s v="publishing/translations"/>
    <x v="1119"/>
    <x v="128"/>
    <x v="3"/>
    <x v="22"/>
  </r>
  <r>
    <s v="Publishing Persian version of IT AIN'T SO AWFUL, FALAFEL"/>
    <x v="1429"/>
    <n v="17000"/>
    <x v="1006"/>
    <x v="2"/>
    <x v="0"/>
    <s v="USD"/>
    <n v="1448517816"/>
    <n v="1445922216"/>
    <b v="0"/>
    <x v="5"/>
    <x v="1"/>
    <s v="publishing/translations"/>
    <x v="1120"/>
    <x v="1060"/>
    <x v="3"/>
    <x v="22"/>
  </r>
  <r>
    <s v="The Holy Bib-el"/>
    <x v="1430"/>
    <n v="40000"/>
    <x v="117"/>
    <x v="2"/>
    <x v="0"/>
    <s v="USD"/>
    <n v="1437417828"/>
    <n v="1434825828"/>
    <b v="0"/>
    <x v="78"/>
    <x v="1"/>
    <s v="publishing/translations"/>
    <x v="109"/>
    <x v="121"/>
    <x v="3"/>
    <x v="22"/>
  </r>
  <r>
    <s v="The Gayatri Mantra for Jhansi, India"/>
    <x v="1431"/>
    <n v="12000"/>
    <x v="1007"/>
    <x v="2"/>
    <x v="13"/>
    <s v="EUR"/>
    <n v="1481367600"/>
    <n v="1477839675"/>
    <b v="0"/>
    <x v="73"/>
    <x v="1"/>
    <s v="publishing/translations"/>
    <x v="1121"/>
    <x v="1061"/>
    <x v="3"/>
    <x v="22"/>
  </r>
  <r>
    <s v="Translation of 'SOCIALCAPITALISM' (2014)"/>
    <x v="1432"/>
    <n v="82000"/>
    <x v="1008"/>
    <x v="2"/>
    <x v="8"/>
    <s v="DKK"/>
    <n v="1433775600"/>
    <n v="1431973478"/>
    <b v="0"/>
    <x v="202"/>
    <x v="1"/>
    <s v="publishing/translations"/>
    <x v="1122"/>
    <x v="1062"/>
    <x v="3"/>
    <x v="22"/>
  </r>
  <r>
    <s v="Trilogy of Crystals, book 1, translation"/>
    <x v="1433"/>
    <n v="15000"/>
    <x v="493"/>
    <x v="2"/>
    <x v="13"/>
    <s v="EUR"/>
    <n v="1444589020"/>
    <n v="1441997020"/>
    <b v="0"/>
    <x v="84"/>
    <x v="1"/>
    <s v="publishing/translations"/>
    <x v="370"/>
    <x v="507"/>
    <x v="3"/>
    <x v="22"/>
  </r>
  <r>
    <s v="Translation of an interactive eLearning-website for surgery"/>
    <x v="1434"/>
    <n v="10000"/>
    <x v="1009"/>
    <x v="2"/>
    <x v="12"/>
    <s v="EUR"/>
    <n v="1456043057"/>
    <n v="1453451057"/>
    <b v="0"/>
    <x v="84"/>
    <x v="1"/>
    <s v="publishing/translations"/>
    <x v="1123"/>
    <x v="1063"/>
    <x v="3"/>
    <x v="22"/>
  </r>
  <r>
    <s v="THE BACHELOR KNOWS NO BORDERS"/>
    <x v="1435"/>
    <n v="3000"/>
    <x v="1010"/>
    <x v="2"/>
    <x v="0"/>
    <s v="USD"/>
    <n v="1405227540"/>
    <n v="1402058739"/>
    <b v="0"/>
    <x v="19"/>
    <x v="1"/>
    <s v="publishing/translations"/>
    <x v="1124"/>
    <x v="1064"/>
    <x v="3"/>
    <x v="22"/>
  </r>
  <r>
    <s v="Felting tutorials - worldwide wool craft - translation"/>
    <x v="1436"/>
    <n v="20000"/>
    <x v="49"/>
    <x v="2"/>
    <x v="8"/>
    <s v="DKK"/>
    <n v="1461765300"/>
    <n v="1459198499"/>
    <b v="0"/>
    <x v="22"/>
    <x v="1"/>
    <s v="publishing/translations"/>
    <x v="419"/>
    <x v="766"/>
    <x v="3"/>
    <x v="22"/>
  </r>
  <r>
    <s v="Watermark the truth beneath the surface - Translate"/>
    <x v="1437"/>
    <n v="2725"/>
    <x v="147"/>
    <x v="2"/>
    <x v="5"/>
    <s v="CAD"/>
    <n v="1425758101"/>
    <n v="1423166101"/>
    <b v="0"/>
    <x v="79"/>
    <x v="1"/>
    <s v="publishing/translations"/>
    <x v="1125"/>
    <x v="180"/>
    <x v="3"/>
    <x v="22"/>
  </r>
  <r>
    <s v="Perfume Collectibles - Vintage Bottles - History of Perfume"/>
    <x v="1438"/>
    <n v="13000"/>
    <x v="116"/>
    <x v="2"/>
    <x v="13"/>
    <s v="EUR"/>
    <n v="1464285463"/>
    <n v="1461693463"/>
    <b v="0"/>
    <x v="29"/>
    <x v="1"/>
    <s v="publishing/translations"/>
    <x v="1126"/>
    <x v="120"/>
    <x v="3"/>
    <x v="22"/>
  </r>
  <r>
    <s v="Sikh Police: Guru Granth Sahib Project"/>
    <x v="1439"/>
    <n v="180000"/>
    <x v="895"/>
    <x v="2"/>
    <x v="1"/>
    <s v="GBP"/>
    <n v="1441995769"/>
    <n v="1436811769"/>
    <b v="0"/>
    <x v="83"/>
    <x v="1"/>
    <s v="publishing/translations"/>
    <x v="1127"/>
    <x v="1065"/>
    <x v="3"/>
    <x v="22"/>
  </r>
  <r>
    <s v="Alternative Economics: Reversing Stagnation on Smashwords"/>
    <x v="1440"/>
    <n v="1500"/>
    <x v="117"/>
    <x v="2"/>
    <x v="0"/>
    <s v="USD"/>
    <n v="1464190158"/>
    <n v="1461598158"/>
    <b v="0"/>
    <x v="78"/>
    <x v="1"/>
    <s v="publishing/translations"/>
    <x v="109"/>
    <x v="121"/>
    <x v="3"/>
    <x v="22"/>
  </r>
  <r>
    <s v="Translate my Saga Fantasy : Icarus Ã  l'Ã©cole des dieux"/>
    <x v="1441"/>
    <n v="13000"/>
    <x v="117"/>
    <x v="2"/>
    <x v="6"/>
    <s v="EUR"/>
    <n v="1483395209"/>
    <n v="1480803209"/>
    <b v="0"/>
    <x v="78"/>
    <x v="1"/>
    <s v="publishing/translations"/>
    <x v="109"/>
    <x v="121"/>
    <x v="3"/>
    <x v="22"/>
  </r>
  <r>
    <s v="Expand the MillionairesLetter in the US Market!"/>
    <x v="1442"/>
    <n v="4950"/>
    <x v="117"/>
    <x v="2"/>
    <x v="12"/>
    <s v="EUR"/>
    <n v="1442091462"/>
    <n v="1436907462"/>
    <b v="0"/>
    <x v="78"/>
    <x v="1"/>
    <s v="publishing/translations"/>
    <x v="109"/>
    <x v="121"/>
    <x v="3"/>
    <x v="22"/>
  </r>
  <r>
    <s v="Finnegans Wake von James Joyce - deutsche Ãœbersetzung"/>
    <x v="1443"/>
    <n v="130000"/>
    <x v="117"/>
    <x v="2"/>
    <x v="12"/>
    <s v="EUR"/>
    <n v="1434286855"/>
    <n v="1431694855"/>
    <b v="0"/>
    <x v="78"/>
    <x v="1"/>
    <s v="publishing/translations"/>
    <x v="109"/>
    <x v="121"/>
    <x v="3"/>
    <x v="22"/>
  </r>
  <r>
    <s v="Italian Manual Kickstarter - Manuale Italiano non ufficiale"/>
    <x v="1444"/>
    <n v="900"/>
    <x v="117"/>
    <x v="2"/>
    <x v="13"/>
    <s v="EUR"/>
    <n v="1461235478"/>
    <n v="1459507478"/>
    <b v="0"/>
    <x v="78"/>
    <x v="1"/>
    <s v="publishing/translations"/>
    <x v="109"/>
    <x v="121"/>
    <x v="3"/>
    <x v="22"/>
  </r>
  <r>
    <s v="Indian Language Dictionary"/>
    <x v="1445"/>
    <n v="500000"/>
    <x v="735"/>
    <x v="2"/>
    <x v="0"/>
    <s v="USD"/>
    <n v="1467999134"/>
    <n v="1465407134"/>
    <b v="0"/>
    <x v="83"/>
    <x v="1"/>
    <s v="publishing/translations"/>
    <x v="1128"/>
    <x v="384"/>
    <x v="3"/>
    <x v="22"/>
  </r>
  <r>
    <s v="Focus on changing your situation"/>
    <x v="1446"/>
    <n v="200000"/>
    <x v="117"/>
    <x v="2"/>
    <x v="2"/>
    <s v="AUD"/>
    <n v="1432272300"/>
    <n v="1429655318"/>
    <b v="0"/>
    <x v="78"/>
    <x v="1"/>
    <s v="publishing/translations"/>
    <x v="109"/>
    <x v="121"/>
    <x v="3"/>
    <x v="22"/>
  </r>
  <r>
    <s v="MamaCheng's International Shopping Concierge Services"/>
    <x v="1447"/>
    <n v="8888"/>
    <x v="117"/>
    <x v="2"/>
    <x v="0"/>
    <s v="USD"/>
    <n v="1431286105"/>
    <n v="1427138905"/>
    <b v="0"/>
    <x v="78"/>
    <x v="1"/>
    <s v="publishing/translations"/>
    <x v="109"/>
    <x v="121"/>
    <x v="3"/>
    <x v="22"/>
  </r>
  <r>
    <s v="The Art of the Dill"/>
    <x v="1448"/>
    <n v="100000"/>
    <x v="116"/>
    <x v="2"/>
    <x v="0"/>
    <s v="USD"/>
    <n v="1455941197"/>
    <n v="1453349197"/>
    <b v="0"/>
    <x v="29"/>
    <x v="1"/>
    <s v="publishing/translations"/>
    <x v="1129"/>
    <x v="120"/>
    <x v="3"/>
    <x v="22"/>
  </r>
  <r>
    <s v="Modern Literal Torah Translation (Canceled)"/>
    <x v="1449"/>
    <n v="18950"/>
    <x v="369"/>
    <x v="1"/>
    <x v="0"/>
    <s v="USD"/>
    <n v="1416355259"/>
    <n v="1413759659"/>
    <b v="0"/>
    <x v="84"/>
    <x v="1"/>
    <s v="publishing/translations"/>
    <x v="1130"/>
    <x v="120"/>
    <x v="3"/>
    <x v="22"/>
  </r>
  <r>
    <s v="The Judo Preservation Project (Canceled)"/>
    <x v="1450"/>
    <n v="14000"/>
    <x v="117"/>
    <x v="1"/>
    <x v="0"/>
    <s v="USD"/>
    <n v="1406566363"/>
    <n v="1403974363"/>
    <b v="0"/>
    <x v="78"/>
    <x v="1"/>
    <s v="publishing/translations"/>
    <x v="109"/>
    <x v="121"/>
    <x v="3"/>
    <x v="22"/>
  </r>
  <r>
    <s v="ON THE DISSECTION OF THE PARTS OF THE HUMAN BODY (1545-1546) (Canceled)"/>
    <x v="1451"/>
    <n v="25000"/>
    <x v="117"/>
    <x v="1"/>
    <x v="6"/>
    <s v="EUR"/>
    <n v="1492270947"/>
    <n v="1488386547"/>
    <b v="0"/>
    <x v="78"/>
    <x v="1"/>
    <s v="publishing/translations"/>
    <x v="109"/>
    <x v="121"/>
    <x v="3"/>
    <x v="22"/>
  </r>
  <r>
    <s v="Beginner's Guide to Fibromyalgia translation - fibromialgia"/>
    <x v="1452"/>
    <n v="1750"/>
    <x v="493"/>
    <x v="1"/>
    <x v="3"/>
    <s v="EUR"/>
    <n v="1461535140"/>
    <n v="1459716480"/>
    <b v="0"/>
    <x v="29"/>
    <x v="1"/>
    <s v="publishing/translations"/>
    <x v="719"/>
    <x v="2"/>
    <x v="3"/>
    <x v="22"/>
  </r>
  <r>
    <s v="Heart Jewel: Advice from a Modern Tibetan Master (Canceled)"/>
    <x v="1453"/>
    <n v="15000"/>
    <x v="607"/>
    <x v="1"/>
    <x v="0"/>
    <s v="USD"/>
    <n v="1409924340"/>
    <n v="1405181320"/>
    <b v="0"/>
    <x v="63"/>
    <x v="1"/>
    <s v="publishing/translations"/>
    <x v="1131"/>
    <x v="1066"/>
    <x v="3"/>
    <x v="22"/>
  </r>
  <r>
    <s v="Sometimes you don't need love (Canceled)"/>
    <x v="1454"/>
    <n v="5000"/>
    <x v="1011"/>
    <x v="1"/>
    <x v="13"/>
    <s v="EUR"/>
    <n v="1483459365"/>
    <n v="1480867365"/>
    <b v="0"/>
    <x v="83"/>
    <x v="1"/>
    <s v="publishing/translations"/>
    <x v="1132"/>
    <x v="1067"/>
    <x v="3"/>
    <x v="22"/>
  </r>
  <r>
    <s v="Hey! I&quot;m not invisable, I am Just Old (Canceled)"/>
    <x v="1455"/>
    <n v="6000"/>
    <x v="117"/>
    <x v="1"/>
    <x v="0"/>
    <s v="USD"/>
    <n v="1447281044"/>
    <n v="1444685444"/>
    <b v="0"/>
    <x v="78"/>
    <x v="1"/>
    <s v="publishing/translations"/>
    <x v="109"/>
    <x v="121"/>
    <x v="3"/>
    <x v="22"/>
  </r>
  <r>
    <s v="The Atheist/Agnostic Translation Guide to the AA's Big Book"/>
    <x v="1456"/>
    <n v="5000"/>
    <x v="117"/>
    <x v="1"/>
    <x v="0"/>
    <s v="USD"/>
    <n v="1407729600"/>
    <n v="1405097760"/>
    <b v="0"/>
    <x v="78"/>
    <x v="1"/>
    <s v="publishing/translations"/>
    <x v="109"/>
    <x v="121"/>
    <x v="3"/>
    <x v="22"/>
  </r>
  <r>
    <s v="Like all the others (Canceled)"/>
    <x v="1457"/>
    <n v="37000"/>
    <x v="117"/>
    <x v="1"/>
    <x v="8"/>
    <s v="DKK"/>
    <n v="1449077100"/>
    <n v="1446612896"/>
    <b v="0"/>
    <x v="78"/>
    <x v="1"/>
    <s v="publishing/translations"/>
    <x v="109"/>
    <x v="121"/>
    <x v="3"/>
    <x v="22"/>
  </r>
  <r>
    <s v="KJV2015 (Canceled)"/>
    <x v="1458"/>
    <n v="25000000"/>
    <x v="117"/>
    <x v="1"/>
    <x v="0"/>
    <s v="USD"/>
    <n v="1417391100"/>
    <n v="1412371898"/>
    <b v="0"/>
    <x v="78"/>
    <x v="1"/>
    <s v="publishing/translations"/>
    <x v="109"/>
    <x v="121"/>
    <x v="3"/>
    <x v="22"/>
  </r>
  <r>
    <s v="Relatively Prime Series 2"/>
    <x v="1459"/>
    <n v="15000"/>
    <x v="1012"/>
    <x v="0"/>
    <x v="0"/>
    <s v="USD"/>
    <n v="1413849600"/>
    <n v="1410967754"/>
    <b v="1"/>
    <x v="158"/>
    <x v="0"/>
    <s v="publishing/radio &amp; podcasts"/>
    <x v="1133"/>
    <x v="1068"/>
    <x v="3"/>
    <x v="23"/>
  </r>
  <r>
    <s v="Unbound: Fiction on the Radio"/>
    <x v="1460"/>
    <n v="4000"/>
    <x v="1013"/>
    <x v="0"/>
    <x v="0"/>
    <s v="USD"/>
    <n v="1365609271"/>
    <n v="1363017271"/>
    <b v="1"/>
    <x v="3"/>
    <x v="0"/>
    <s v="publishing/radio &amp; podcasts"/>
    <x v="1134"/>
    <x v="1069"/>
    <x v="3"/>
    <x v="23"/>
  </r>
  <r>
    <s v="The River Runs Through Us, a Six-Part Public Radio Series"/>
    <x v="1461"/>
    <n v="600"/>
    <x v="807"/>
    <x v="0"/>
    <x v="0"/>
    <s v="USD"/>
    <n v="1365367938"/>
    <n v="1361483538"/>
    <b v="1"/>
    <x v="20"/>
    <x v="0"/>
    <s v="publishing/radio &amp; podcasts"/>
    <x v="1135"/>
    <x v="1070"/>
    <x v="3"/>
    <x v="23"/>
  </r>
  <r>
    <s v="Science Studio"/>
    <x v="1462"/>
    <n v="5000"/>
    <x v="1014"/>
    <x v="0"/>
    <x v="0"/>
    <s v="USD"/>
    <n v="1361029958"/>
    <n v="1358437958"/>
    <b v="1"/>
    <x v="302"/>
    <x v="0"/>
    <s v="publishing/radio &amp; podcasts"/>
    <x v="1136"/>
    <x v="1071"/>
    <x v="3"/>
    <x v="23"/>
  </r>
  <r>
    <s v="Idle Thumbs Video Game Podcast"/>
    <x v="1463"/>
    <n v="30000"/>
    <x v="1015"/>
    <x v="0"/>
    <x v="0"/>
    <s v="USD"/>
    <n v="1332385200"/>
    <n v="1329759452"/>
    <b v="1"/>
    <x v="303"/>
    <x v="0"/>
    <s v="publishing/radio &amp; podcasts"/>
    <x v="1137"/>
    <x v="1072"/>
    <x v="3"/>
    <x v="23"/>
  </r>
  <r>
    <s v="WAYO 104.3 FM ROCHESTER, NY"/>
    <x v="1464"/>
    <n v="16000"/>
    <x v="1016"/>
    <x v="0"/>
    <x v="0"/>
    <s v="USD"/>
    <n v="1452574800"/>
    <n v="1449029266"/>
    <b v="1"/>
    <x v="290"/>
    <x v="0"/>
    <s v="publishing/radio &amp; podcasts"/>
    <x v="1138"/>
    <x v="1073"/>
    <x v="3"/>
    <x v="23"/>
  </r>
  <r>
    <s v="Radio Ambulante"/>
    <x v="1465"/>
    <n v="40000"/>
    <x v="1017"/>
    <x v="0"/>
    <x v="0"/>
    <s v="USD"/>
    <n v="1332699285"/>
    <n v="1327518885"/>
    <b v="1"/>
    <x v="304"/>
    <x v="0"/>
    <s v="publishing/radio &amp; podcasts"/>
    <x v="1139"/>
    <x v="1074"/>
    <x v="3"/>
    <x v="23"/>
  </r>
  <r>
    <s v="A New Season of Destination DIY"/>
    <x v="1466"/>
    <n v="9500"/>
    <x v="1018"/>
    <x v="0"/>
    <x v="0"/>
    <s v="USD"/>
    <n v="1307838049"/>
    <n v="1302654049"/>
    <b v="1"/>
    <x v="305"/>
    <x v="0"/>
    <s v="publishing/radio &amp; podcasts"/>
    <x v="1140"/>
    <x v="1075"/>
    <x v="3"/>
    <x v="23"/>
  </r>
  <r>
    <s v="The Local Global Mashup Show"/>
    <x v="1467"/>
    <n v="44250"/>
    <x v="1019"/>
    <x v="0"/>
    <x v="0"/>
    <s v="USD"/>
    <n v="1360938109"/>
    <n v="1358346109"/>
    <b v="1"/>
    <x v="306"/>
    <x v="0"/>
    <s v="publishing/radio &amp; podcasts"/>
    <x v="1141"/>
    <x v="1076"/>
    <x v="3"/>
    <x v="23"/>
  </r>
  <r>
    <s v="The CASAMENA Radio Hour Volume 1 CDx2"/>
    <x v="1468"/>
    <n v="1500"/>
    <x v="1020"/>
    <x v="0"/>
    <x v="0"/>
    <s v="USD"/>
    <n v="1356724263"/>
    <n v="1354909863"/>
    <b v="1"/>
    <x v="75"/>
    <x v="0"/>
    <s v="publishing/radio &amp; podcasts"/>
    <x v="1142"/>
    <x v="1077"/>
    <x v="3"/>
    <x v="23"/>
  </r>
  <r>
    <s v="93.5 KNCE: True Taos Radio"/>
    <x v="1469"/>
    <n v="32000"/>
    <x v="1021"/>
    <x v="0"/>
    <x v="0"/>
    <s v="USD"/>
    <n v="1428620334"/>
    <n v="1426028334"/>
    <b v="1"/>
    <x v="307"/>
    <x v="0"/>
    <s v="publishing/radio &amp; podcasts"/>
    <x v="1143"/>
    <x v="1078"/>
    <x v="3"/>
    <x v="23"/>
  </r>
  <r>
    <s v="The Longest Shortest Time: Season 2"/>
    <x v="1470"/>
    <n v="25000"/>
    <x v="1022"/>
    <x v="0"/>
    <x v="0"/>
    <s v="USD"/>
    <n v="1381928503"/>
    <n v="1379336503"/>
    <b v="1"/>
    <x v="226"/>
    <x v="0"/>
    <s v="publishing/radio &amp; podcasts"/>
    <x v="1144"/>
    <x v="1079"/>
    <x v="3"/>
    <x v="23"/>
  </r>
  <r>
    <s v="ONE LOVES ONLY FORM"/>
    <x v="1471"/>
    <n v="1500"/>
    <x v="1023"/>
    <x v="0"/>
    <x v="0"/>
    <s v="USD"/>
    <n v="1330644639"/>
    <n v="1328052639"/>
    <b v="1"/>
    <x v="5"/>
    <x v="0"/>
    <s v="publishing/radio &amp; podcasts"/>
    <x v="1145"/>
    <x v="1080"/>
    <x v="3"/>
    <x v="23"/>
  </r>
  <r>
    <s v="Bring the Seattle Geekly podcast back!"/>
    <x v="1472"/>
    <n v="3000"/>
    <x v="1024"/>
    <x v="0"/>
    <x v="0"/>
    <s v="USD"/>
    <n v="1379093292"/>
    <n v="1376501292"/>
    <b v="1"/>
    <x v="88"/>
    <x v="0"/>
    <s v="publishing/radio &amp; podcasts"/>
    <x v="1146"/>
    <x v="1081"/>
    <x v="3"/>
    <x v="23"/>
  </r>
  <r>
    <s v="30-Hour Comedy Podcast Marathon and Tour"/>
    <x v="1473"/>
    <n v="15000"/>
    <x v="1025"/>
    <x v="0"/>
    <x v="0"/>
    <s v="USD"/>
    <n v="1419051540"/>
    <n v="1416244863"/>
    <b v="1"/>
    <x v="308"/>
    <x v="0"/>
    <s v="publishing/radio &amp; podcasts"/>
    <x v="1147"/>
    <x v="1082"/>
    <x v="3"/>
    <x v="23"/>
  </r>
  <r>
    <s v="The Comedy Button Podcast"/>
    <x v="1474"/>
    <n v="6000"/>
    <x v="1026"/>
    <x v="0"/>
    <x v="0"/>
    <s v="USD"/>
    <n v="1315616422"/>
    <n v="1313024422"/>
    <b v="1"/>
    <x v="309"/>
    <x v="0"/>
    <s v="publishing/radio &amp; podcasts"/>
    <x v="1148"/>
    <x v="1083"/>
    <x v="3"/>
    <x v="23"/>
  </r>
  <r>
    <s v="Keep Live Music on WMSE"/>
    <x v="1475"/>
    <n v="30000"/>
    <x v="1027"/>
    <x v="0"/>
    <x v="0"/>
    <s v="USD"/>
    <n v="1324609200"/>
    <n v="1319467604"/>
    <b v="1"/>
    <x v="232"/>
    <x v="0"/>
    <s v="publishing/radio &amp; podcasts"/>
    <x v="1149"/>
    <x v="1084"/>
    <x v="3"/>
    <x v="23"/>
  </r>
  <r>
    <s v="Planet Money T-shirt"/>
    <x v="1476"/>
    <n v="50000"/>
    <x v="1028"/>
    <x v="0"/>
    <x v="0"/>
    <s v="USD"/>
    <n v="1368564913"/>
    <n v="1367355313"/>
    <b v="1"/>
    <x v="310"/>
    <x v="0"/>
    <s v="publishing/radio &amp; podcasts"/>
    <x v="1150"/>
    <x v="1085"/>
    <x v="3"/>
    <x v="23"/>
  </r>
  <r>
    <s v="Let's Talk Calmly About Security and Privacy"/>
    <x v="1477"/>
    <n v="1600"/>
    <x v="1029"/>
    <x v="0"/>
    <x v="0"/>
    <s v="USD"/>
    <n v="1399694340"/>
    <n v="1398448389"/>
    <b v="1"/>
    <x v="26"/>
    <x v="0"/>
    <s v="publishing/radio &amp; podcasts"/>
    <x v="1151"/>
    <x v="1086"/>
    <x v="3"/>
    <x v="23"/>
  </r>
  <r>
    <s v="The Stage at KDHX"/>
    <x v="1478"/>
    <n v="50000"/>
    <x v="1030"/>
    <x v="0"/>
    <x v="0"/>
    <s v="USD"/>
    <n v="1374858000"/>
    <n v="1373408699"/>
    <b v="1"/>
    <x v="311"/>
    <x v="0"/>
    <s v="publishing/radio &amp; podcasts"/>
    <x v="1152"/>
    <x v="1087"/>
    <x v="3"/>
    <x v="23"/>
  </r>
  <r>
    <s v="Downloads From My Mind - Science Fiction Short Stories"/>
    <x v="1479"/>
    <n v="5000"/>
    <x v="522"/>
    <x v="2"/>
    <x v="5"/>
    <s v="CAD"/>
    <n v="1383430145"/>
    <n v="1380838145"/>
    <b v="0"/>
    <x v="79"/>
    <x v="1"/>
    <s v="publishing/fiction"/>
    <x v="1153"/>
    <x v="844"/>
    <x v="3"/>
    <x v="10"/>
  </r>
  <r>
    <s v="Black Matter: Reality is in the eyes of the beholder"/>
    <x v="1480"/>
    <n v="5000"/>
    <x v="139"/>
    <x v="2"/>
    <x v="0"/>
    <s v="USD"/>
    <n v="1347004260"/>
    <n v="1345062936"/>
    <b v="0"/>
    <x v="29"/>
    <x v="1"/>
    <s v="publishing/fiction"/>
    <x v="370"/>
    <x v="144"/>
    <x v="3"/>
    <x v="10"/>
  </r>
  <r>
    <s v="The Book Club Rebellion"/>
    <x v="1481"/>
    <n v="7000"/>
    <x v="155"/>
    <x v="2"/>
    <x v="0"/>
    <s v="USD"/>
    <n v="1469162275"/>
    <n v="1467002275"/>
    <b v="0"/>
    <x v="84"/>
    <x v="1"/>
    <s v="publishing/fiction"/>
    <x v="1154"/>
    <x v="384"/>
    <x v="3"/>
    <x v="10"/>
  </r>
  <r>
    <s v="a book called filtered down thru the stars"/>
    <x v="1482"/>
    <n v="2000"/>
    <x v="117"/>
    <x v="2"/>
    <x v="0"/>
    <s v="USD"/>
    <n v="1342882260"/>
    <n v="1337834963"/>
    <b v="0"/>
    <x v="78"/>
    <x v="1"/>
    <s v="publishing/fiction"/>
    <x v="109"/>
    <x v="121"/>
    <x v="3"/>
    <x v="10"/>
  </r>
  <r>
    <s v="Covenant Kept - A Christian novel"/>
    <x v="1483"/>
    <n v="6700"/>
    <x v="403"/>
    <x v="2"/>
    <x v="0"/>
    <s v="USD"/>
    <n v="1434827173"/>
    <n v="1430939173"/>
    <b v="0"/>
    <x v="83"/>
    <x v="1"/>
    <s v="publishing/fiction"/>
    <x v="1155"/>
    <x v="73"/>
    <x v="3"/>
    <x v="10"/>
  </r>
  <r>
    <s v="I Died. Yesterday by Pamela Norton Docken"/>
    <x v="1484"/>
    <n v="20000"/>
    <x v="1031"/>
    <x v="2"/>
    <x v="0"/>
    <s v="USD"/>
    <n v="1425009761"/>
    <n v="1422417761"/>
    <b v="0"/>
    <x v="83"/>
    <x v="1"/>
    <s v="publishing/fiction"/>
    <x v="1156"/>
    <x v="587"/>
    <x v="3"/>
    <x v="10"/>
  </r>
  <r>
    <s v="You Killed Me First"/>
    <x v="1485"/>
    <n v="10000"/>
    <x v="117"/>
    <x v="2"/>
    <x v="0"/>
    <s v="USD"/>
    <n v="1470175271"/>
    <n v="1467583271"/>
    <b v="0"/>
    <x v="78"/>
    <x v="1"/>
    <s v="publishing/fiction"/>
    <x v="109"/>
    <x v="121"/>
    <x v="3"/>
    <x v="10"/>
  </r>
  <r>
    <s v="Nanolution"/>
    <x v="1486"/>
    <n v="15000"/>
    <x v="175"/>
    <x v="2"/>
    <x v="2"/>
    <s v="AUD"/>
    <n v="1388928660"/>
    <n v="1386336660"/>
    <b v="0"/>
    <x v="79"/>
    <x v="1"/>
    <s v="publishing/fiction"/>
    <x v="365"/>
    <x v="88"/>
    <x v="3"/>
    <x v="10"/>
  </r>
  <r>
    <s v="QUIET ENJOYMENT, a novel of two gay friends, life and AIDS"/>
    <x v="1487"/>
    <n v="5000"/>
    <x v="117"/>
    <x v="2"/>
    <x v="0"/>
    <s v="USD"/>
    <n v="1352994052"/>
    <n v="1350398452"/>
    <b v="0"/>
    <x v="78"/>
    <x v="1"/>
    <s v="publishing/fiction"/>
    <x v="109"/>
    <x v="121"/>
    <x v="3"/>
    <x v="10"/>
  </r>
  <r>
    <s v="Publishing Book ll of The Merlin Chronicles Trilogy"/>
    <x v="1488"/>
    <n v="2900"/>
    <x v="1032"/>
    <x v="2"/>
    <x v="0"/>
    <s v="USD"/>
    <n v="1380720474"/>
    <n v="1378214874"/>
    <b v="0"/>
    <x v="10"/>
    <x v="1"/>
    <s v="publishing/fiction"/>
    <x v="1157"/>
    <x v="1088"/>
    <x v="3"/>
    <x v="10"/>
  </r>
  <r>
    <s v="Tales of guns, gold and a beagle in the Old West"/>
    <x v="1489"/>
    <n v="1200"/>
    <x v="173"/>
    <x v="2"/>
    <x v="0"/>
    <s v="USD"/>
    <n v="1424014680"/>
    <n v="1418922443"/>
    <b v="0"/>
    <x v="29"/>
    <x v="1"/>
    <s v="publishing/fiction"/>
    <x v="1158"/>
    <x v="101"/>
    <x v="3"/>
    <x v="10"/>
  </r>
  <r>
    <s v="The Grym Brothers Series"/>
    <x v="1490"/>
    <n v="4000"/>
    <x v="134"/>
    <x v="2"/>
    <x v="0"/>
    <s v="USD"/>
    <n v="1308431646"/>
    <n v="1305839646"/>
    <b v="0"/>
    <x v="84"/>
    <x v="1"/>
    <s v="publishing/fiction"/>
    <x v="571"/>
    <x v="2"/>
    <x v="3"/>
    <x v="10"/>
  </r>
  <r>
    <s v="The Great Grand Zeppelin Chase"/>
    <x v="1491"/>
    <n v="2400"/>
    <x v="117"/>
    <x v="2"/>
    <x v="0"/>
    <s v="USD"/>
    <n v="1371415675"/>
    <n v="1368823675"/>
    <b v="0"/>
    <x v="78"/>
    <x v="1"/>
    <s v="publishing/fiction"/>
    <x v="109"/>
    <x v="121"/>
    <x v="3"/>
    <x v="10"/>
  </r>
  <r>
    <s v="Six Days in September: A Civil War Novel"/>
    <x v="1492"/>
    <n v="5000"/>
    <x v="1003"/>
    <x v="2"/>
    <x v="0"/>
    <s v="USD"/>
    <n v="1428075480"/>
    <n v="1425489613"/>
    <b v="0"/>
    <x v="202"/>
    <x v="1"/>
    <s v="publishing/fiction"/>
    <x v="1159"/>
    <x v="1089"/>
    <x v="3"/>
    <x v="10"/>
  </r>
  <r>
    <s v="A Magical Bildungsroman with a Female Heroine"/>
    <x v="1493"/>
    <n v="2000"/>
    <x v="117"/>
    <x v="2"/>
    <x v="0"/>
    <s v="USD"/>
    <n v="1314471431"/>
    <n v="1311879431"/>
    <b v="0"/>
    <x v="78"/>
    <x v="1"/>
    <s v="publishing/fiction"/>
    <x v="109"/>
    <x v="121"/>
    <x v="3"/>
    <x v="10"/>
  </r>
  <r>
    <s v="Tainted Steel (Series 1 - 4)"/>
    <x v="1494"/>
    <n v="1500"/>
    <x v="117"/>
    <x v="2"/>
    <x v="0"/>
    <s v="USD"/>
    <n v="1410866659"/>
    <n v="1405682659"/>
    <b v="0"/>
    <x v="78"/>
    <x v="1"/>
    <s v="publishing/fiction"/>
    <x v="109"/>
    <x v="121"/>
    <x v="3"/>
    <x v="10"/>
  </r>
  <r>
    <s v="Daddy"/>
    <x v="1495"/>
    <n v="15000"/>
    <x v="116"/>
    <x v="2"/>
    <x v="0"/>
    <s v="USD"/>
    <n v="1375299780"/>
    <n v="1371655522"/>
    <b v="0"/>
    <x v="29"/>
    <x v="1"/>
    <s v="publishing/fiction"/>
    <x v="440"/>
    <x v="120"/>
    <x v="3"/>
    <x v="10"/>
  </r>
  <r>
    <s v="Alexis' Aggravation: Murder in the Southwest. A Crime Novel"/>
    <x v="1496"/>
    <n v="3000"/>
    <x v="1033"/>
    <x v="2"/>
    <x v="0"/>
    <s v="USD"/>
    <n v="1409787378"/>
    <n v="1405899378"/>
    <b v="0"/>
    <x v="83"/>
    <x v="1"/>
    <s v="publishing/fiction"/>
    <x v="1160"/>
    <x v="1090"/>
    <x v="3"/>
    <x v="10"/>
  </r>
  <r>
    <s v="The Second Renaissance"/>
    <x v="1497"/>
    <n v="2000"/>
    <x v="139"/>
    <x v="2"/>
    <x v="0"/>
    <s v="USD"/>
    <n v="1470355833"/>
    <n v="1465171833"/>
    <b v="0"/>
    <x v="29"/>
    <x v="1"/>
    <s v="publishing/fiction"/>
    <x v="1161"/>
    <x v="144"/>
    <x v="3"/>
    <x v="10"/>
  </r>
  <r>
    <s v="Tarnish: A Fantasy Novel by J. D. Brink"/>
    <x v="1498"/>
    <n v="2800"/>
    <x v="1034"/>
    <x v="2"/>
    <x v="0"/>
    <s v="USD"/>
    <n v="1367444557"/>
    <n v="1364852557"/>
    <b v="0"/>
    <x v="41"/>
    <x v="1"/>
    <s v="publishing/fiction"/>
    <x v="1162"/>
    <x v="1091"/>
    <x v="3"/>
    <x v="10"/>
  </r>
  <r>
    <s v="This is Nowhere"/>
    <x v="1499"/>
    <n v="52000"/>
    <x v="1035"/>
    <x v="0"/>
    <x v="5"/>
    <s v="CAD"/>
    <n v="1436364023"/>
    <n v="1433772023"/>
    <b v="1"/>
    <x v="312"/>
    <x v="0"/>
    <s v="photography/photobooks"/>
    <x v="1163"/>
    <x v="1092"/>
    <x v="8"/>
    <x v="20"/>
  </r>
  <r>
    <s v="Cosmic Surgery"/>
    <x v="1500"/>
    <n v="22000"/>
    <x v="1036"/>
    <x v="0"/>
    <x v="1"/>
    <s v="GBP"/>
    <n v="1458943200"/>
    <n v="1456491680"/>
    <b v="1"/>
    <x v="313"/>
    <x v="0"/>
    <s v="photography/photobooks"/>
    <x v="1164"/>
    <x v="1093"/>
    <x v="8"/>
    <x v="20"/>
  </r>
  <r>
    <s v="&quot;Iconic Sea Birds&quot; a photobook project"/>
    <x v="1501"/>
    <n v="3750"/>
    <x v="1037"/>
    <x v="0"/>
    <x v="18"/>
    <s v="EUR"/>
    <n v="1477210801"/>
    <n v="1472026801"/>
    <b v="1"/>
    <x v="26"/>
    <x v="0"/>
    <s v="photography/photobooks"/>
    <x v="1165"/>
    <x v="1094"/>
    <x v="8"/>
    <x v="20"/>
  </r>
  <r>
    <s v="RYU X RIO"/>
    <x v="1502"/>
    <n v="6500"/>
    <x v="1038"/>
    <x v="0"/>
    <x v="1"/>
    <s v="GBP"/>
    <n v="1402389180"/>
    <n v="1399996024"/>
    <b v="1"/>
    <x v="314"/>
    <x v="0"/>
    <s v="photography/photobooks"/>
    <x v="1166"/>
    <x v="1095"/>
    <x v="8"/>
    <x v="20"/>
  </r>
  <r>
    <s v="Clear of People â€” A photobook by Michal Iwanowski"/>
    <x v="1503"/>
    <n v="16000"/>
    <x v="1039"/>
    <x v="0"/>
    <x v="12"/>
    <s v="EUR"/>
    <n v="1458676860"/>
    <n v="1455446303"/>
    <b v="1"/>
    <x v="315"/>
    <x v="0"/>
    <s v="photography/photobooks"/>
    <x v="1167"/>
    <x v="1096"/>
    <x v="8"/>
    <x v="20"/>
  </r>
  <r>
    <s v="Holden Lane High School photobook"/>
    <x v="1504"/>
    <n v="1500"/>
    <x v="1040"/>
    <x v="0"/>
    <x v="1"/>
    <s v="GBP"/>
    <n v="1406227904"/>
    <n v="1403635904"/>
    <b v="1"/>
    <x v="68"/>
    <x v="0"/>
    <s v="photography/photobooks"/>
    <x v="209"/>
    <x v="1097"/>
    <x v="8"/>
    <x v="20"/>
  </r>
  <r>
    <s v="It's Better In The Wind - A Documentary Photobook!"/>
    <x v="1505"/>
    <n v="1200"/>
    <x v="1041"/>
    <x v="0"/>
    <x v="0"/>
    <s v="USD"/>
    <n v="1273911000"/>
    <n v="1268822909"/>
    <b v="1"/>
    <x v="51"/>
    <x v="0"/>
    <s v="photography/photobooks"/>
    <x v="1168"/>
    <x v="1098"/>
    <x v="8"/>
    <x v="20"/>
  </r>
  <r>
    <s v="Destino by Michelle Frankfurter: A Photo Book About Destiny"/>
    <x v="1506"/>
    <n v="18500"/>
    <x v="1042"/>
    <x v="0"/>
    <x v="0"/>
    <s v="USD"/>
    <n v="1403880281"/>
    <n v="1401201881"/>
    <b v="1"/>
    <x v="263"/>
    <x v="0"/>
    <s v="photography/photobooks"/>
    <x v="1169"/>
    <x v="1099"/>
    <x v="8"/>
    <x v="20"/>
  </r>
  <r>
    <s v="Claudius Schulze: STATE OF NATURE"/>
    <x v="1507"/>
    <n v="17500"/>
    <x v="1043"/>
    <x v="0"/>
    <x v="12"/>
    <s v="EUR"/>
    <n v="1487113140"/>
    <n v="1484570885"/>
    <b v="1"/>
    <x v="193"/>
    <x v="0"/>
    <s v="photography/photobooks"/>
    <x v="1170"/>
    <x v="1100"/>
    <x v="8"/>
    <x v="20"/>
  </r>
  <r>
    <s v="OUT OF ORDER - NEW REVISED EDITION"/>
    <x v="1508"/>
    <n v="16000"/>
    <x v="1044"/>
    <x v="0"/>
    <x v="1"/>
    <s v="GBP"/>
    <n v="1405761278"/>
    <n v="1403169278"/>
    <b v="1"/>
    <x v="316"/>
    <x v="0"/>
    <s v="photography/photobooks"/>
    <x v="1171"/>
    <x v="1101"/>
    <x v="8"/>
    <x v="20"/>
  </r>
  <r>
    <s v="Hidden Mother"/>
    <x v="1509"/>
    <n v="14000"/>
    <x v="1045"/>
    <x v="0"/>
    <x v="0"/>
    <s v="USD"/>
    <n v="1447858804"/>
    <n v="1445263204"/>
    <b v="1"/>
    <x v="190"/>
    <x v="0"/>
    <s v="photography/photobooks"/>
    <x v="1172"/>
    <x v="1102"/>
    <x v="8"/>
    <x v="20"/>
  </r>
  <r>
    <s v="UnPresidented: Trump's Inaugural &amp; the People's Response"/>
    <x v="1510"/>
    <n v="3500"/>
    <x v="1046"/>
    <x v="0"/>
    <x v="0"/>
    <s v="USD"/>
    <n v="1486311939"/>
    <n v="1483719939"/>
    <b v="1"/>
    <x v="317"/>
    <x v="0"/>
    <s v="photography/photobooks"/>
    <x v="1173"/>
    <x v="1103"/>
    <x v="8"/>
    <x v="20"/>
  </r>
  <r>
    <s v="Russian Interiors"/>
    <x v="1511"/>
    <n v="8000"/>
    <x v="1047"/>
    <x v="0"/>
    <x v="1"/>
    <s v="GBP"/>
    <n v="1405523866"/>
    <n v="1402931866"/>
    <b v="1"/>
    <x v="224"/>
    <x v="0"/>
    <s v="photography/photobooks"/>
    <x v="1174"/>
    <x v="1104"/>
    <x v="8"/>
    <x v="20"/>
  </r>
  <r>
    <s v="Racing Age"/>
    <x v="1512"/>
    <n v="25000"/>
    <x v="1048"/>
    <x v="0"/>
    <x v="0"/>
    <s v="USD"/>
    <n v="1443363640"/>
    <n v="1439907640"/>
    <b v="1"/>
    <x v="282"/>
    <x v="0"/>
    <s v="photography/photobooks"/>
    <x v="1175"/>
    <x v="1105"/>
    <x v="8"/>
    <x v="20"/>
  </r>
  <r>
    <s v="Eyes as Big as Plates"/>
    <x v="1513"/>
    <n v="300000"/>
    <x v="1049"/>
    <x v="0"/>
    <x v="10"/>
    <s v="NOK"/>
    <n v="1458104697"/>
    <n v="1455516297"/>
    <b v="1"/>
    <x v="160"/>
    <x v="0"/>
    <s v="photography/photobooks"/>
    <x v="1176"/>
    <x v="1106"/>
    <x v="8"/>
    <x v="20"/>
  </r>
  <r>
    <s v="WELCOME HOME // a multipath photobook by Judith Stenneken"/>
    <x v="1514"/>
    <n v="17000"/>
    <x v="1050"/>
    <x v="0"/>
    <x v="0"/>
    <s v="USD"/>
    <n v="1475762400"/>
    <n v="1473160292"/>
    <b v="1"/>
    <x v="318"/>
    <x v="0"/>
    <s v="photography/photobooks"/>
    <x v="1177"/>
    <x v="1107"/>
    <x v="8"/>
    <x v="20"/>
  </r>
  <r>
    <s v="THE WATCHERS:  a book of the Wait Watchers photographs"/>
    <x v="1515"/>
    <n v="15000"/>
    <x v="1051"/>
    <x v="0"/>
    <x v="0"/>
    <s v="USD"/>
    <n v="1417845600"/>
    <n v="1415194553"/>
    <b v="1"/>
    <x v="319"/>
    <x v="0"/>
    <s v="photography/photobooks"/>
    <x v="1178"/>
    <x v="1108"/>
    <x v="8"/>
    <x v="20"/>
  </r>
  <r>
    <s v="Amelia and the Animals: Photographs by Robin Schwartz"/>
    <x v="1516"/>
    <n v="15000"/>
    <x v="1052"/>
    <x v="0"/>
    <x v="0"/>
    <s v="USD"/>
    <n v="1401565252"/>
    <n v="1398973252"/>
    <b v="1"/>
    <x v="163"/>
    <x v="0"/>
    <s v="photography/photobooks"/>
    <x v="1179"/>
    <x v="1109"/>
    <x v="8"/>
    <x v="20"/>
  </r>
  <r>
    <s v="Jesus Days, 1978-1983"/>
    <x v="1517"/>
    <n v="9000"/>
    <x v="1053"/>
    <x v="0"/>
    <x v="0"/>
    <s v="USD"/>
    <n v="1403301540"/>
    <n v="1400867283"/>
    <b v="1"/>
    <x v="108"/>
    <x v="0"/>
    <s v="photography/photobooks"/>
    <x v="1180"/>
    <x v="1110"/>
    <x v="8"/>
    <x v="20"/>
  </r>
  <r>
    <s v="TULIPS"/>
    <x v="1518"/>
    <n v="18000"/>
    <x v="1054"/>
    <x v="0"/>
    <x v="0"/>
    <s v="USD"/>
    <n v="1418961600"/>
    <n v="1415824513"/>
    <b v="1"/>
    <x v="157"/>
    <x v="0"/>
    <s v="photography/photobooks"/>
    <x v="1181"/>
    <x v="1111"/>
    <x v="8"/>
    <x v="20"/>
  </r>
  <r>
    <s v="STREET, New York City, The 70's, 80's, 90's"/>
    <x v="1519"/>
    <n v="37500"/>
    <x v="1055"/>
    <x v="0"/>
    <x v="0"/>
    <s v="USD"/>
    <n v="1465272091"/>
    <n v="1462248091"/>
    <b v="1"/>
    <x v="97"/>
    <x v="0"/>
    <s v="photography/photobooks"/>
    <x v="1182"/>
    <x v="1112"/>
    <x v="8"/>
    <x v="20"/>
  </r>
  <r>
    <s v="INSIDE TRACKS: Alone Across the Outback"/>
    <x v="1520"/>
    <n v="43500"/>
    <x v="1056"/>
    <x v="0"/>
    <x v="0"/>
    <s v="USD"/>
    <n v="1413575739"/>
    <n v="1410983739"/>
    <b v="1"/>
    <x v="320"/>
    <x v="0"/>
    <s v="photography/photobooks"/>
    <x v="1183"/>
    <x v="1113"/>
    <x v="8"/>
    <x v="20"/>
  </r>
  <r>
    <s v="Contact by Jake Shivery"/>
    <x v="1521"/>
    <n v="18500"/>
    <x v="1057"/>
    <x v="0"/>
    <x v="0"/>
    <s v="USD"/>
    <n v="1419292800"/>
    <n v="1416592916"/>
    <b v="1"/>
    <x v="198"/>
    <x v="0"/>
    <s v="photography/photobooks"/>
    <x v="1184"/>
    <x v="1114"/>
    <x v="8"/>
    <x v="20"/>
  </r>
  <r>
    <s v="Heath - Limited Edition Split Zine - Make 100"/>
    <x v="1522"/>
    <n v="3000"/>
    <x v="1058"/>
    <x v="0"/>
    <x v="11"/>
    <s v="SEK"/>
    <n v="1487592090"/>
    <n v="1485000090"/>
    <b v="1"/>
    <x v="33"/>
    <x v="0"/>
    <s v="photography/photobooks"/>
    <x v="1185"/>
    <x v="1115"/>
    <x v="8"/>
    <x v="20"/>
  </r>
  <r>
    <s v="Silver Hour: a photo book by Alex Westfall"/>
    <x v="1523"/>
    <n v="2600"/>
    <x v="1059"/>
    <x v="0"/>
    <x v="0"/>
    <s v="USD"/>
    <n v="1471539138"/>
    <n v="1468947138"/>
    <b v="1"/>
    <x v="205"/>
    <x v="0"/>
    <s v="photography/photobooks"/>
    <x v="1186"/>
    <x v="1116"/>
    <x v="8"/>
    <x v="20"/>
  </r>
  <r>
    <s v="BODYSCAPES II: Theater of Life"/>
    <x v="1524"/>
    <n v="23000"/>
    <x v="1060"/>
    <x v="0"/>
    <x v="0"/>
    <s v="USD"/>
    <n v="1453185447"/>
    <n v="1448951847"/>
    <b v="1"/>
    <x v="321"/>
    <x v="0"/>
    <s v="photography/photobooks"/>
    <x v="1187"/>
    <x v="1117"/>
    <x v="8"/>
    <x v="20"/>
  </r>
  <r>
    <s v="Island - Japan, from the view point of many"/>
    <x v="1525"/>
    <n v="3500"/>
    <x v="1061"/>
    <x v="0"/>
    <x v="0"/>
    <s v="USD"/>
    <n v="1489497886"/>
    <n v="1487082286"/>
    <b v="1"/>
    <x v="16"/>
    <x v="0"/>
    <s v="photography/photobooks"/>
    <x v="1188"/>
    <x v="1118"/>
    <x v="8"/>
    <x v="20"/>
  </r>
  <r>
    <s v="Don't Go Outside: Tokyo Street Photos"/>
    <x v="1526"/>
    <n v="3000"/>
    <x v="1062"/>
    <x v="0"/>
    <x v="0"/>
    <s v="USD"/>
    <n v="1485907200"/>
    <n v="1483292122"/>
    <b v="1"/>
    <x v="322"/>
    <x v="0"/>
    <s v="photography/photobooks"/>
    <x v="1189"/>
    <x v="1119"/>
    <x v="8"/>
    <x v="20"/>
  </r>
  <r>
    <s v="&quot;(more than) dust.&quot; - a feminist photo book"/>
    <x v="1527"/>
    <n v="19000"/>
    <x v="1063"/>
    <x v="0"/>
    <x v="0"/>
    <s v="USD"/>
    <n v="1426773920"/>
    <n v="1424185520"/>
    <b v="1"/>
    <x v="261"/>
    <x v="0"/>
    <s v="photography/photobooks"/>
    <x v="1190"/>
    <x v="1120"/>
    <x v="8"/>
    <x v="20"/>
  </r>
  <r>
    <s v="A 4-year-old's Portrait of the American West"/>
    <x v="1528"/>
    <n v="35000"/>
    <x v="1064"/>
    <x v="0"/>
    <x v="0"/>
    <s v="USD"/>
    <n v="1445624695"/>
    <n v="1443464695"/>
    <b v="1"/>
    <x v="323"/>
    <x v="0"/>
    <s v="photography/photobooks"/>
    <x v="1191"/>
    <x v="1121"/>
    <x v="8"/>
    <x v="20"/>
  </r>
  <r>
    <s v="Smell the [City of] Roses"/>
    <x v="1529"/>
    <n v="2350"/>
    <x v="1065"/>
    <x v="0"/>
    <x v="0"/>
    <s v="USD"/>
    <n v="1417402800"/>
    <n v="1414610126"/>
    <b v="1"/>
    <x v="196"/>
    <x v="0"/>
    <s v="photography/photobooks"/>
    <x v="1192"/>
    <x v="1122"/>
    <x v="8"/>
    <x v="20"/>
  </r>
  <r>
    <s v="Geiko and Maiko of Kyoto"/>
    <x v="1530"/>
    <n v="5000"/>
    <x v="1066"/>
    <x v="0"/>
    <x v="2"/>
    <s v="AUD"/>
    <n v="1455548400"/>
    <n v="1453461865"/>
    <b v="1"/>
    <x v="324"/>
    <x v="0"/>
    <s v="photography/photobooks"/>
    <x v="1193"/>
    <x v="1123"/>
    <x v="8"/>
    <x v="20"/>
  </r>
  <r>
    <s v="The Cancer Family Book Project"/>
    <x v="1531"/>
    <n v="45000"/>
    <x v="1067"/>
    <x v="0"/>
    <x v="0"/>
    <s v="USD"/>
    <n v="1462161540"/>
    <n v="1457913777"/>
    <b v="1"/>
    <x v="325"/>
    <x v="0"/>
    <s v="photography/photobooks"/>
    <x v="1194"/>
    <x v="1124"/>
    <x v="8"/>
    <x v="20"/>
  </r>
  <r>
    <s v="The Art of Abandonment - Photo Book by Walter Arnold"/>
    <x v="1532"/>
    <n v="7500"/>
    <x v="1068"/>
    <x v="0"/>
    <x v="0"/>
    <s v="USD"/>
    <n v="1441383062"/>
    <n v="1438791062"/>
    <b v="1"/>
    <x v="232"/>
    <x v="0"/>
    <s v="photography/photobooks"/>
    <x v="1195"/>
    <x v="1125"/>
    <x v="8"/>
    <x v="20"/>
  </r>
  <r>
    <s v="Small Steps Are Giant Leaps"/>
    <x v="1533"/>
    <n v="4000"/>
    <x v="1069"/>
    <x v="0"/>
    <x v="0"/>
    <s v="USD"/>
    <n v="1464040800"/>
    <n v="1461527631"/>
    <b v="1"/>
    <x v="238"/>
    <x v="0"/>
    <s v="photography/photobooks"/>
    <x v="1196"/>
    <x v="1126"/>
    <x v="8"/>
    <x v="20"/>
  </r>
  <r>
    <s v="We Call This Home: 3 yrs of travel to 60 countries photobook"/>
    <x v="1534"/>
    <n v="12000"/>
    <x v="1070"/>
    <x v="0"/>
    <x v="0"/>
    <s v="USD"/>
    <n v="1440702910"/>
    <n v="1438110910"/>
    <b v="1"/>
    <x v="326"/>
    <x v="0"/>
    <s v="photography/photobooks"/>
    <x v="1197"/>
    <x v="1127"/>
    <x v="8"/>
    <x v="20"/>
  </r>
  <r>
    <s v="FACE TO FAITH | MOUNT KAILASH | TIBET photobook"/>
    <x v="1535"/>
    <n v="12000"/>
    <x v="1071"/>
    <x v="0"/>
    <x v="12"/>
    <s v="EUR"/>
    <n v="1470506400"/>
    <n v="1467358427"/>
    <b v="1"/>
    <x v="291"/>
    <x v="0"/>
    <s v="photography/photobooks"/>
    <x v="1198"/>
    <x v="1128"/>
    <x v="8"/>
    <x v="20"/>
  </r>
  <r>
    <s v="US National Parks: Picturing the Little Things"/>
    <x v="1536"/>
    <n v="7000"/>
    <x v="1072"/>
    <x v="0"/>
    <x v="0"/>
    <s v="USD"/>
    <n v="1421952370"/>
    <n v="1418064370"/>
    <b v="1"/>
    <x v="67"/>
    <x v="0"/>
    <s v="photography/photobooks"/>
    <x v="1199"/>
    <x v="1129"/>
    <x v="8"/>
    <x v="20"/>
  </r>
  <r>
    <s v="The Music Never Stopped:Epic Live Music Photos by Bob Minkin"/>
    <x v="1537"/>
    <n v="20000"/>
    <x v="1073"/>
    <x v="0"/>
    <x v="0"/>
    <s v="USD"/>
    <n v="1483481019"/>
    <n v="1480629819"/>
    <b v="0"/>
    <x v="4"/>
    <x v="0"/>
    <s v="photography/photobooks"/>
    <x v="1200"/>
    <x v="1130"/>
    <x v="8"/>
    <x v="20"/>
  </r>
  <r>
    <s v="Organic Portraits / A Photo Book of Polaroid &amp; Film Images"/>
    <x v="1538"/>
    <n v="15000"/>
    <x v="1074"/>
    <x v="0"/>
    <x v="0"/>
    <s v="USD"/>
    <n v="1416964500"/>
    <n v="1414368616"/>
    <b v="1"/>
    <x v="15"/>
    <x v="0"/>
    <s v="photography/photobooks"/>
    <x v="1201"/>
    <x v="1131"/>
    <x v="8"/>
    <x v="20"/>
  </r>
  <r>
    <s v="The Panama Canal Bridge of the Americas"/>
    <x v="1539"/>
    <n v="18000"/>
    <x v="360"/>
    <x v="2"/>
    <x v="0"/>
    <s v="USD"/>
    <n v="1420045538"/>
    <n v="1417453538"/>
    <b v="0"/>
    <x v="84"/>
    <x v="1"/>
    <s v="photography/nature"/>
    <x v="108"/>
    <x v="366"/>
    <x v="8"/>
    <x v="24"/>
  </r>
  <r>
    <s v="From student to beekeeper"/>
    <x v="1540"/>
    <n v="500"/>
    <x v="170"/>
    <x v="2"/>
    <x v="5"/>
    <s v="CAD"/>
    <n v="1435708500"/>
    <n v="1434412500"/>
    <b v="0"/>
    <x v="29"/>
    <x v="1"/>
    <s v="photography/nature"/>
    <x v="914"/>
    <x v="135"/>
    <x v="8"/>
    <x v="24"/>
  </r>
  <r>
    <s v="Sunrises in the MidWest"/>
    <x v="1541"/>
    <n v="2250"/>
    <x v="115"/>
    <x v="2"/>
    <x v="0"/>
    <s v="USD"/>
    <n v="1416662034"/>
    <n v="1414066434"/>
    <b v="0"/>
    <x v="29"/>
    <x v="1"/>
    <s v="photography/nature"/>
    <x v="1202"/>
    <x v="119"/>
    <x v="8"/>
    <x v="24"/>
  </r>
  <r>
    <s v="LaFee Photography"/>
    <x v="1542"/>
    <n v="1000"/>
    <x v="117"/>
    <x v="2"/>
    <x v="0"/>
    <s v="USD"/>
    <n v="1427847480"/>
    <n v="1424222024"/>
    <b v="0"/>
    <x v="78"/>
    <x v="1"/>
    <s v="photography/nature"/>
    <x v="109"/>
    <x v="121"/>
    <x v="8"/>
    <x v="24"/>
  </r>
  <r>
    <s v="Nevada County Hearts"/>
    <x v="1543"/>
    <n v="3000"/>
    <x v="116"/>
    <x v="2"/>
    <x v="0"/>
    <s v="USD"/>
    <n v="1425330960"/>
    <n v="1422393234"/>
    <b v="0"/>
    <x v="29"/>
    <x v="1"/>
    <s v="photography/nature"/>
    <x v="108"/>
    <x v="120"/>
    <x v="8"/>
    <x v="24"/>
  </r>
  <r>
    <s v="Hen Harrier Wildlife Sanctuary"/>
    <x v="1544"/>
    <n v="1000"/>
    <x v="683"/>
    <x v="2"/>
    <x v="1"/>
    <s v="GBP"/>
    <n v="1410930399"/>
    <n v="1405746399"/>
    <b v="0"/>
    <x v="202"/>
    <x v="1"/>
    <s v="photography/nature"/>
    <x v="1203"/>
    <x v="1132"/>
    <x v="8"/>
    <x v="24"/>
  </r>
  <r>
    <s v="Sound Photography"/>
    <x v="1545"/>
    <n v="20"/>
    <x v="117"/>
    <x v="2"/>
    <x v="0"/>
    <s v="USD"/>
    <n v="1487844882"/>
    <n v="1487240082"/>
    <b v="0"/>
    <x v="78"/>
    <x v="1"/>
    <s v="photography/nature"/>
    <x v="109"/>
    <x v="121"/>
    <x v="8"/>
    <x v="24"/>
  </r>
  <r>
    <s v="Change the World through Color"/>
    <x v="1546"/>
    <n v="700"/>
    <x v="177"/>
    <x v="2"/>
    <x v="0"/>
    <s v="USD"/>
    <n v="1447020620"/>
    <n v="1444425020"/>
    <b v="0"/>
    <x v="29"/>
    <x v="1"/>
    <s v="photography/nature"/>
    <x v="1204"/>
    <x v="88"/>
    <x v="8"/>
    <x v="24"/>
  </r>
  <r>
    <s v="2016 Calendar:  Wonders of Nature"/>
    <x v="1547"/>
    <n v="500"/>
    <x v="575"/>
    <x v="2"/>
    <x v="0"/>
    <s v="USD"/>
    <n v="1446524159"/>
    <n v="1443928559"/>
    <b v="0"/>
    <x v="79"/>
    <x v="1"/>
    <s v="photography/nature"/>
    <x v="481"/>
    <x v="1133"/>
    <x v="8"/>
    <x v="24"/>
  </r>
  <r>
    <s v="It's not easy being green: Costa Rican froglife"/>
    <x v="1548"/>
    <n v="750"/>
    <x v="462"/>
    <x v="2"/>
    <x v="1"/>
    <s v="GBP"/>
    <n v="1463050034"/>
    <n v="1460458034"/>
    <b v="0"/>
    <x v="63"/>
    <x v="1"/>
    <s v="photography/nature"/>
    <x v="1205"/>
    <x v="1134"/>
    <x v="8"/>
    <x v="24"/>
  </r>
  <r>
    <s v="Randy Hoffman Photography"/>
    <x v="1549"/>
    <n v="3500"/>
    <x v="117"/>
    <x v="2"/>
    <x v="0"/>
    <s v="USD"/>
    <n v="1432756039"/>
    <n v="1430164039"/>
    <b v="0"/>
    <x v="78"/>
    <x v="1"/>
    <s v="photography/nature"/>
    <x v="109"/>
    <x v="121"/>
    <x v="8"/>
    <x v="24"/>
  </r>
  <r>
    <s v="Upstate Autumn: a photographic journey in Upstate New York"/>
    <x v="1550"/>
    <n v="4300"/>
    <x v="1075"/>
    <x v="2"/>
    <x v="0"/>
    <s v="USD"/>
    <n v="1412135940"/>
    <n v="1410366708"/>
    <b v="0"/>
    <x v="38"/>
    <x v="1"/>
    <s v="photography/nature"/>
    <x v="1206"/>
    <x v="1135"/>
    <x v="8"/>
    <x v="24"/>
  </r>
  <r>
    <s v="Avatar in Training: Mastering the Four Elements of Nature"/>
    <x v="1551"/>
    <n v="6000"/>
    <x v="117"/>
    <x v="2"/>
    <x v="0"/>
    <s v="USD"/>
    <n v="1441176447"/>
    <n v="1438584447"/>
    <b v="0"/>
    <x v="78"/>
    <x v="1"/>
    <s v="photography/nature"/>
    <x v="109"/>
    <x v="121"/>
    <x v="8"/>
    <x v="24"/>
  </r>
  <r>
    <s v="Barbara O'Donovan Designs"/>
    <x v="1552"/>
    <n v="20000"/>
    <x v="117"/>
    <x v="2"/>
    <x v="2"/>
    <s v="AUD"/>
    <n v="1438495390"/>
    <n v="1435903390"/>
    <b v="0"/>
    <x v="78"/>
    <x v="1"/>
    <s v="photography/nature"/>
    <x v="109"/>
    <x v="121"/>
    <x v="8"/>
    <x v="24"/>
  </r>
  <r>
    <s v="Coffee Table Book of Maine"/>
    <x v="1553"/>
    <n v="750"/>
    <x v="117"/>
    <x v="2"/>
    <x v="0"/>
    <s v="USD"/>
    <n v="1442509200"/>
    <n v="1440513832"/>
    <b v="0"/>
    <x v="78"/>
    <x v="1"/>
    <s v="photography/nature"/>
    <x v="109"/>
    <x v="121"/>
    <x v="8"/>
    <x v="24"/>
  </r>
  <r>
    <s v="West Canada - A Coffee Table Book"/>
    <x v="1554"/>
    <n v="1500"/>
    <x v="1076"/>
    <x v="2"/>
    <x v="5"/>
    <s v="CAD"/>
    <n v="1467603624"/>
    <n v="1465011624"/>
    <b v="0"/>
    <x v="8"/>
    <x v="1"/>
    <s v="photography/nature"/>
    <x v="1207"/>
    <x v="1136"/>
    <x v="8"/>
    <x v="24"/>
  </r>
  <r>
    <s v="Reflecting Light Photo"/>
    <x v="1555"/>
    <n v="2500"/>
    <x v="173"/>
    <x v="2"/>
    <x v="0"/>
    <s v="USD"/>
    <n v="1411227633"/>
    <n v="1408549233"/>
    <b v="0"/>
    <x v="29"/>
    <x v="1"/>
    <s v="photography/nature"/>
    <x v="914"/>
    <x v="101"/>
    <x v="8"/>
    <x v="24"/>
  </r>
  <r>
    <s v="Lucy Wood's Calendar - English Countryside 2016"/>
    <x v="1556"/>
    <n v="750"/>
    <x v="428"/>
    <x v="2"/>
    <x v="1"/>
    <s v="GBP"/>
    <n v="1440763920"/>
    <n v="1435656759"/>
    <b v="0"/>
    <x v="83"/>
    <x v="1"/>
    <s v="photography/nature"/>
    <x v="1208"/>
    <x v="123"/>
    <x v="8"/>
    <x v="24"/>
  </r>
  <r>
    <s v="North Cascades Bigfoot Photo Expedition"/>
    <x v="1557"/>
    <n v="15000"/>
    <x v="155"/>
    <x v="2"/>
    <x v="0"/>
    <s v="USD"/>
    <n v="1430270199"/>
    <n v="1428974199"/>
    <b v="0"/>
    <x v="29"/>
    <x v="1"/>
    <s v="photography/nature"/>
    <x v="119"/>
    <x v="73"/>
    <x v="8"/>
    <x v="24"/>
  </r>
  <r>
    <s v="Fine Art Landscape 2015 Calendar"/>
    <x v="1558"/>
    <n v="2500"/>
    <x v="1077"/>
    <x v="2"/>
    <x v="0"/>
    <s v="USD"/>
    <n v="1415842193"/>
    <n v="1414110593"/>
    <b v="0"/>
    <x v="80"/>
    <x v="1"/>
    <s v="photography/nature"/>
    <x v="1209"/>
    <x v="842"/>
    <x v="8"/>
    <x v="24"/>
  </r>
  <r>
    <s v="The Content of Character Book Series, Volume I, 1750 - 1940"/>
    <x v="1559"/>
    <n v="10000"/>
    <x v="1078"/>
    <x v="1"/>
    <x v="0"/>
    <s v="USD"/>
    <n v="1383789603"/>
    <n v="1381194003"/>
    <b v="0"/>
    <x v="29"/>
    <x v="1"/>
    <s v="publishing/art books"/>
    <x v="1210"/>
    <x v="407"/>
    <x v="3"/>
    <x v="25"/>
  </r>
  <r>
    <s v="&quot;The Dreams Of Little Red Scooter&quot;  an artists hope to interact with other humans!! (Canceled)"/>
    <x v="1560"/>
    <n v="4000"/>
    <x v="117"/>
    <x v="1"/>
    <x v="0"/>
    <s v="USD"/>
    <n v="1259715000"/>
    <n v="1253712916"/>
    <b v="0"/>
    <x v="78"/>
    <x v="1"/>
    <s v="publishing/art books"/>
    <x v="109"/>
    <x v="121"/>
    <x v="3"/>
    <x v="25"/>
  </r>
  <r>
    <s v="Expedition into the Empty Quarter - The Book (Canceled)"/>
    <x v="1561"/>
    <n v="6000"/>
    <x v="1079"/>
    <x v="1"/>
    <x v="1"/>
    <s v="GBP"/>
    <n v="1394815751"/>
    <n v="1389635351"/>
    <b v="0"/>
    <x v="84"/>
    <x v="1"/>
    <s v="publishing/art books"/>
    <x v="1211"/>
    <x v="665"/>
    <x v="3"/>
    <x v="25"/>
  </r>
  <r>
    <s v="coming apart at the stitches... (Canceled)"/>
    <x v="1562"/>
    <n v="10000"/>
    <x v="115"/>
    <x v="1"/>
    <x v="0"/>
    <s v="USD"/>
    <n v="1432843500"/>
    <n v="1430124509"/>
    <b v="0"/>
    <x v="29"/>
    <x v="1"/>
    <s v="publishing/art books"/>
    <x v="370"/>
    <x v="119"/>
    <x v="3"/>
    <x v="25"/>
  </r>
  <r>
    <s v="The National Forests Passport Project (Canceled)"/>
    <x v="1563"/>
    <n v="4000"/>
    <x v="173"/>
    <x v="1"/>
    <x v="0"/>
    <s v="USD"/>
    <n v="1307554261"/>
    <n v="1304962261"/>
    <b v="0"/>
    <x v="29"/>
    <x v="1"/>
    <s v="publishing/art books"/>
    <x v="453"/>
    <x v="101"/>
    <x v="3"/>
    <x v="25"/>
  </r>
  <r>
    <s v="DeVito Art Skull Island Kongstarter (Canceled)"/>
    <x v="1564"/>
    <n v="30000"/>
    <x v="1080"/>
    <x v="1"/>
    <x v="0"/>
    <s v="USD"/>
    <n v="1469656800"/>
    <n v="1467151204"/>
    <b v="0"/>
    <x v="211"/>
    <x v="1"/>
    <s v="publishing/art books"/>
    <x v="1212"/>
    <x v="1137"/>
    <x v="3"/>
    <x v="25"/>
  </r>
  <r>
    <s v="Kickstart a Traveling Heart (Canceled)"/>
    <x v="1565"/>
    <n v="8500"/>
    <x v="457"/>
    <x v="1"/>
    <x v="0"/>
    <s v="USD"/>
    <n v="1392595200"/>
    <n v="1391293745"/>
    <b v="0"/>
    <x v="62"/>
    <x v="1"/>
    <s v="publishing/art books"/>
    <x v="1213"/>
    <x v="1138"/>
    <x v="3"/>
    <x v="25"/>
  </r>
  <r>
    <s v="Map &amp; Palette: Chronicling The Voyage of Three Young Artists"/>
    <x v="1566"/>
    <n v="25000"/>
    <x v="1081"/>
    <x v="1"/>
    <x v="0"/>
    <s v="USD"/>
    <n v="1419384585"/>
    <n v="1416360585"/>
    <b v="0"/>
    <x v="19"/>
    <x v="1"/>
    <s v="publishing/art books"/>
    <x v="1214"/>
    <x v="1139"/>
    <x v="3"/>
    <x v="25"/>
  </r>
  <r>
    <s v="to be removed (Canceled)"/>
    <x v="1567"/>
    <n v="30000"/>
    <x v="117"/>
    <x v="1"/>
    <x v="0"/>
    <s v="USD"/>
    <n v="1369498714"/>
    <n v="1366906714"/>
    <b v="0"/>
    <x v="78"/>
    <x v="1"/>
    <s v="publishing/art books"/>
    <x v="109"/>
    <x v="121"/>
    <x v="3"/>
    <x v="25"/>
  </r>
  <r>
    <s v="BEAUTIFUL DREAMERS: An Adult Coloring Book (Canceled)"/>
    <x v="1568"/>
    <n v="6000"/>
    <x v="685"/>
    <x v="1"/>
    <x v="0"/>
    <s v="USD"/>
    <n v="1460140282"/>
    <n v="1457551882"/>
    <b v="0"/>
    <x v="47"/>
    <x v="1"/>
    <s v="publishing/art books"/>
    <x v="613"/>
    <x v="1140"/>
    <x v="3"/>
    <x v="25"/>
  </r>
  <r>
    <s v="CAUCASUS - on the untrodden roads (Canceled)"/>
    <x v="1569"/>
    <n v="12100"/>
    <x v="439"/>
    <x v="1"/>
    <x v="1"/>
    <s v="GBP"/>
    <n v="1434738483"/>
    <n v="1432146483"/>
    <b v="0"/>
    <x v="80"/>
    <x v="1"/>
    <s v="publishing/art books"/>
    <x v="1215"/>
    <x v="135"/>
    <x v="3"/>
    <x v="25"/>
  </r>
  <r>
    <s v="A Countrified Wedding: A Guide to an English Country Wedding"/>
    <x v="1570"/>
    <n v="2500"/>
    <x v="366"/>
    <x v="1"/>
    <x v="1"/>
    <s v="GBP"/>
    <n v="1456703940"/>
    <n v="1454546859"/>
    <b v="0"/>
    <x v="83"/>
    <x v="1"/>
    <s v="publishing/art books"/>
    <x v="152"/>
    <x v="694"/>
    <x v="3"/>
    <x v="25"/>
  </r>
  <r>
    <s v="150 Years of Awesome Canada: Trading Card Coffee Table Book (Canceled)"/>
    <x v="1571"/>
    <n v="9000"/>
    <x v="445"/>
    <x v="1"/>
    <x v="5"/>
    <s v="CAD"/>
    <n v="1491019140"/>
    <n v="1487548802"/>
    <b v="0"/>
    <x v="83"/>
    <x v="1"/>
    <s v="publishing/art books"/>
    <x v="1216"/>
    <x v="1141"/>
    <x v="3"/>
    <x v="25"/>
  </r>
  <r>
    <s v="BLK/MTL the Illustrated Works of Carmine Diaz (Canceled)"/>
    <x v="1572"/>
    <n v="10000"/>
    <x v="1082"/>
    <x v="1"/>
    <x v="0"/>
    <s v="USD"/>
    <n v="1424211329"/>
    <n v="1421187329"/>
    <b v="0"/>
    <x v="79"/>
    <x v="1"/>
    <s v="publishing/art books"/>
    <x v="1217"/>
    <x v="1142"/>
    <x v="3"/>
    <x v="25"/>
  </r>
  <r>
    <s v="Underwater Colors Of The Channel Islands (Canceled)"/>
    <x v="1573"/>
    <n v="10000"/>
    <x v="1083"/>
    <x v="1"/>
    <x v="0"/>
    <s v="USD"/>
    <n v="1404909296"/>
    <n v="1402317296"/>
    <b v="0"/>
    <x v="2"/>
    <x v="1"/>
    <s v="publishing/art books"/>
    <x v="1218"/>
    <x v="1143"/>
    <x v="3"/>
    <x v="25"/>
  </r>
  <r>
    <s v="The Obsessive Line Collection (Canceled)"/>
    <x v="1574"/>
    <n v="5000"/>
    <x v="1084"/>
    <x v="1"/>
    <x v="0"/>
    <s v="USD"/>
    <n v="1435698368"/>
    <n v="1431810368"/>
    <b v="0"/>
    <x v="73"/>
    <x v="1"/>
    <s v="publishing/art books"/>
    <x v="175"/>
    <x v="178"/>
    <x v="3"/>
    <x v="25"/>
  </r>
  <r>
    <s v="Abstract Image Photography Coffee Table Book (Canceled)"/>
    <x v="1575"/>
    <n v="10000"/>
    <x v="434"/>
    <x v="1"/>
    <x v="0"/>
    <s v="USD"/>
    <n v="1343161248"/>
    <n v="1337977248"/>
    <b v="0"/>
    <x v="84"/>
    <x v="1"/>
    <s v="publishing/art books"/>
    <x v="1219"/>
    <x v="446"/>
    <x v="3"/>
    <x v="25"/>
  </r>
  <r>
    <s v="LATENT TALENT: Leaping from de Poverty Line (Canceled)"/>
    <x v="1576"/>
    <n v="1897"/>
    <x v="82"/>
    <x v="1"/>
    <x v="0"/>
    <s v="USD"/>
    <n v="1283392800"/>
    <n v="1281317691"/>
    <b v="0"/>
    <x v="80"/>
    <x v="1"/>
    <s v="publishing/art books"/>
    <x v="1220"/>
    <x v="22"/>
    <x v="3"/>
    <x v="25"/>
  </r>
  <r>
    <s v="psyÂ·choÂ·miÂ·metÂ·ic: The EsÂ·sence of Life (Canceled)"/>
    <x v="1577"/>
    <n v="3333"/>
    <x v="920"/>
    <x v="1"/>
    <x v="0"/>
    <s v="USD"/>
    <n v="1377734091"/>
    <n v="1374882891"/>
    <b v="0"/>
    <x v="84"/>
    <x v="1"/>
    <s v="publishing/art books"/>
    <x v="1221"/>
    <x v="454"/>
    <x v="3"/>
    <x v="25"/>
  </r>
  <r>
    <s v="Faces &amp; Places In Brevard County (Canceled)"/>
    <x v="1578"/>
    <n v="1750"/>
    <x v="117"/>
    <x v="1"/>
    <x v="0"/>
    <s v="USD"/>
    <n v="1337562726"/>
    <n v="1332378726"/>
    <b v="0"/>
    <x v="78"/>
    <x v="1"/>
    <s v="publishing/art books"/>
    <x v="109"/>
    <x v="121"/>
    <x v="3"/>
    <x v="25"/>
  </r>
  <r>
    <s v="The Sharper Image"/>
    <x v="1579"/>
    <n v="1000"/>
    <x v="139"/>
    <x v="2"/>
    <x v="1"/>
    <s v="GBP"/>
    <n v="1450521990"/>
    <n v="1447757190"/>
    <b v="0"/>
    <x v="29"/>
    <x v="1"/>
    <s v="photography/places"/>
    <x v="724"/>
    <x v="144"/>
    <x v="8"/>
    <x v="26"/>
  </r>
  <r>
    <s v="Scenes from New Orleans"/>
    <x v="1580"/>
    <n v="1000"/>
    <x v="1085"/>
    <x v="2"/>
    <x v="0"/>
    <s v="USD"/>
    <n v="1445894400"/>
    <n v="1440961053"/>
    <b v="0"/>
    <x v="83"/>
    <x v="1"/>
    <s v="photography/places"/>
    <x v="1222"/>
    <x v="1144"/>
    <x v="8"/>
    <x v="26"/>
  </r>
  <r>
    <s v="Follow in footsteps an awesome book adventure"/>
    <x v="1581"/>
    <n v="20000"/>
    <x v="493"/>
    <x v="2"/>
    <x v="1"/>
    <s v="GBP"/>
    <n v="1411681391"/>
    <n v="1409089391"/>
    <b v="0"/>
    <x v="29"/>
    <x v="1"/>
    <s v="photography/places"/>
    <x v="1223"/>
    <x v="2"/>
    <x v="8"/>
    <x v="26"/>
  </r>
  <r>
    <s v="Lets see Kansas together!"/>
    <x v="1582"/>
    <n v="1200"/>
    <x v="117"/>
    <x v="2"/>
    <x v="0"/>
    <s v="USD"/>
    <n v="1401464101"/>
    <n v="1400600101"/>
    <b v="0"/>
    <x v="78"/>
    <x v="1"/>
    <s v="photography/places"/>
    <x v="109"/>
    <x v="121"/>
    <x v="8"/>
    <x v="26"/>
  </r>
  <r>
    <s v="Live 4 The Rush: Palooza Pics"/>
    <x v="1583"/>
    <n v="2000"/>
    <x v="1086"/>
    <x v="2"/>
    <x v="5"/>
    <s v="CAD"/>
    <n v="1482663600"/>
    <n v="1480800568"/>
    <b v="0"/>
    <x v="8"/>
    <x v="1"/>
    <s v="photography/places"/>
    <x v="1224"/>
    <x v="1145"/>
    <x v="8"/>
    <x v="26"/>
  </r>
  <r>
    <s v="Missouri In Pictures"/>
    <x v="1584"/>
    <n v="1500"/>
    <x v="117"/>
    <x v="2"/>
    <x v="0"/>
    <s v="USD"/>
    <n v="1428197422"/>
    <n v="1425609022"/>
    <b v="0"/>
    <x v="78"/>
    <x v="1"/>
    <s v="photography/places"/>
    <x v="109"/>
    <x v="121"/>
    <x v="8"/>
    <x v="26"/>
  </r>
  <r>
    <s v="Aerial Photography :  Americas Most Impressive Structures"/>
    <x v="1585"/>
    <n v="7500"/>
    <x v="116"/>
    <x v="2"/>
    <x v="0"/>
    <s v="USD"/>
    <n v="1418510965"/>
    <n v="1415918965"/>
    <b v="0"/>
    <x v="29"/>
    <x v="1"/>
    <s v="photography/places"/>
    <x v="473"/>
    <x v="120"/>
    <x v="8"/>
    <x v="26"/>
  </r>
  <r>
    <s v="The Right Side of Texas"/>
    <x v="1586"/>
    <n v="516"/>
    <x v="117"/>
    <x v="2"/>
    <x v="0"/>
    <s v="USD"/>
    <n v="1422735120"/>
    <n v="1420091999"/>
    <b v="0"/>
    <x v="78"/>
    <x v="1"/>
    <s v="photography/places"/>
    <x v="109"/>
    <x v="121"/>
    <x v="8"/>
    <x v="26"/>
  </r>
  <r>
    <s v="A Side Of The World In Canvas"/>
    <x v="1587"/>
    <n v="1200"/>
    <x v="117"/>
    <x v="2"/>
    <x v="0"/>
    <s v="USD"/>
    <n v="1444433886"/>
    <n v="1441841886"/>
    <b v="0"/>
    <x v="78"/>
    <x v="1"/>
    <s v="photography/places"/>
    <x v="109"/>
    <x v="121"/>
    <x v="8"/>
    <x v="26"/>
  </r>
  <r>
    <s v="An Italian Adventure"/>
    <x v="1588"/>
    <n v="60000"/>
    <x v="806"/>
    <x v="2"/>
    <x v="13"/>
    <s v="EUR"/>
    <n v="1443040464"/>
    <n v="1440448464"/>
    <b v="0"/>
    <x v="84"/>
    <x v="1"/>
    <s v="photography/places"/>
    <x v="617"/>
    <x v="1146"/>
    <x v="8"/>
    <x v="26"/>
  </r>
  <r>
    <s v="Ireland from a Kite, a unique photographic book"/>
    <x v="1589"/>
    <n v="14000"/>
    <x v="1087"/>
    <x v="2"/>
    <x v="1"/>
    <s v="GBP"/>
    <n v="1459700741"/>
    <n v="1457112341"/>
    <b v="0"/>
    <x v="297"/>
    <x v="1"/>
    <s v="photography/places"/>
    <x v="1225"/>
    <x v="1147"/>
    <x v="8"/>
    <x v="26"/>
  </r>
  <r>
    <s v="The Views of Pittsburgh"/>
    <x v="1590"/>
    <n v="25"/>
    <x v="117"/>
    <x v="2"/>
    <x v="0"/>
    <s v="USD"/>
    <n v="1427503485"/>
    <n v="1423619085"/>
    <b v="0"/>
    <x v="78"/>
    <x v="1"/>
    <s v="photography/places"/>
    <x v="109"/>
    <x v="121"/>
    <x v="8"/>
    <x v="26"/>
  </r>
  <r>
    <s v="Picturing Italy"/>
    <x v="1591"/>
    <n v="22000"/>
    <x v="158"/>
    <x v="2"/>
    <x v="0"/>
    <s v="USD"/>
    <n v="1425154655"/>
    <n v="1422562655"/>
    <b v="0"/>
    <x v="83"/>
    <x v="1"/>
    <s v="photography/places"/>
    <x v="1226"/>
    <x v="120"/>
    <x v="8"/>
    <x v="26"/>
  </r>
  <r>
    <s v="Scenes and Things from New Orleans"/>
    <x v="1592"/>
    <n v="1000"/>
    <x v="82"/>
    <x v="2"/>
    <x v="0"/>
    <s v="USD"/>
    <n v="1463329260"/>
    <n v="1458147982"/>
    <b v="0"/>
    <x v="73"/>
    <x v="1"/>
    <s v="photography/places"/>
    <x v="1227"/>
    <x v="442"/>
    <x v="8"/>
    <x v="26"/>
  </r>
  <r>
    <s v="Civil war battlefields and forts"/>
    <x v="1593"/>
    <n v="100000"/>
    <x v="668"/>
    <x v="2"/>
    <x v="0"/>
    <s v="USD"/>
    <n v="1403122380"/>
    <n v="1400634728"/>
    <b v="0"/>
    <x v="63"/>
    <x v="1"/>
    <s v="photography/places"/>
    <x v="1228"/>
    <x v="379"/>
    <x v="8"/>
    <x v="26"/>
  </r>
  <r>
    <s v="The Town We Live In"/>
    <x v="1594"/>
    <n v="3250"/>
    <x v="735"/>
    <x v="2"/>
    <x v="1"/>
    <s v="GBP"/>
    <n v="1418469569"/>
    <n v="1414577969"/>
    <b v="0"/>
    <x v="83"/>
    <x v="1"/>
    <s v="photography/places"/>
    <x v="1229"/>
    <x v="384"/>
    <x v="8"/>
    <x v="26"/>
  </r>
  <r>
    <s v="Vacation Days in Big Bear"/>
    <x v="1595"/>
    <n v="15000"/>
    <x v="117"/>
    <x v="2"/>
    <x v="0"/>
    <s v="USD"/>
    <n v="1474360197"/>
    <n v="1471768197"/>
    <b v="0"/>
    <x v="78"/>
    <x v="1"/>
    <s v="photography/places"/>
    <x v="109"/>
    <x v="121"/>
    <x v="8"/>
    <x v="26"/>
  </r>
  <r>
    <s v="Dream TRIP to Tornado Alley"/>
    <x v="1596"/>
    <n v="800"/>
    <x v="116"/>
    <x v="2"/>
    <x v="0"/>
    <s v="USD"/>
    <n v="1437926458"/>
    <n v="1432742458"/>
    <b v="0"/>
    <x v="29"/>
    <x v="1"/>
    <s v="photography/places"/>
    <x v="415"/>
    <x v="120"/>
    <x v="8"/>
    <x v="26"/>
  </r>
  <r>
    <s v="The Londoner: Prints &amp; Canvas"/>
    <x v="1597"/>
    <n v="500"/>
    <x v="117"/>
    <x v="2"/>
    <x v="1"/>
    <s v="GBP"/>
    <n v="1460116576"/>
    <n v="1457528176"/>
    <b v="0"/>
    <x v="78"/>
    <x v="1"/>
    <s v="photography/places"/>
    <x v="109"/>
    <x v="121"/>
    <x v="8"/>
    <x v="26"/>
  </r>
  <r>
    <s v="Organic in India"/>
    <x v="1598"/>
    <n v="5000"/>
    <x v="1088"/>
    <x v="2"/>
    <x v="0"/>
    <s v="USD"/>
    <n v="1405401060"/>
    <n v="1401585752"/>
    <b v="0"/>
    <x v="82"/>
    <x v="1"/>
    <s v="photography/places"/>
    <x v="1230"/>
    <x v="1148"/>
    <x v="8"/>
    <x v="26"/>
  </r>
  <r>
    <s v="Release Soundzero's Debut Album!"/>
    <x v="1599"/>
    <n v="2500"/>
    <x v="1089"/>
    <x v="0"/>
    <x v="0"/>
    <s v="USD"/>
    <n v="1304561633"/>
    <n v="1301969633"/>
    <b v="0"/>
    <x v="66"/>
    <x v="0"/>
    <s v="music/rock"/>
    <x v="1231"/>
    <x v="1149"/>
    <x v="4"/>
    <x v="11"/>
  </r>
  <r>
    <s v="The Material - Let You Down music video"/>
    <x v="1600"/>
    <n v="1500"/>
    <x v="1090"/>
    <x v="0"/>
    <x v="0"/>
    <s v="USD"/>
    <n v="1318633200"/>
    <n v="1314947317"/>
    <b v="0"/>
    <x v="58"/>
    <x v="0"/>
    <s v="music/rock"/>
    <x v="325"/>
    <x v="1150"/>
    <x v="4"/>
    <x v="11"/>
  </r>
  <r>
    <s v="Max's First Solo Album!"/>
    <x v="1601"/>
    <n v="2000"/>
    <x v="1091"/>
    <x v="0"/>
    <x v="0"/>
    <s v="USD"/>
    <n v="1327723459"/>
    <n v="1322539459"/>
    <b v="0"/>
    <x v="209"/>
    <x v="0"/>
    <s v="music/rock"/>
    <x v="1232"/>
    <x v="1151"/>
    <x v="4"/>
    <x v="11"/>
  </r>
  <r>
    <s v="Totally &quot;not&quot; For Drugs: A Kentucky Knife Fight music video"/>
    <x v="1602"/>
    <n v="2800"/>
    <x v="1092"/>
    <x v="0"/>
    <x v="0"/>
    <s v="USD"/>
    <n v="1332011835"/>
    <n v="1328559435"/>
    <b v="0"/>
    <x v="16"/>
    <x v="0"/>
    <s v="music/rock"/>
    <x v="1233"/>
    <x v="1152"/>
    <x v="4"/>
    <x v="11"/>
  </r>
  <r>
    <s v="A Band of Orcs Official Gaming Miniatures Presale"/>
    <x v="1603"/>
    <n v="6000"/>
    <x v="1093"/>
    <x v="0"/>
    <x v="0"/>
    <s v="USD"/>
    <n v="1312182000"/>
    <n v="1311380313"/>
    <b v="0"/>
    <x v="34"/>
    <x v="0"/>
    <s v="music/rock"/>
    <x v="1234"/>
    <x v="1153"/>
    <x v="4"/>
    <x v="11"/>
  </r>
  <r>
    <s v="The Scurvies to release new album this summer! Check it out!"/>
    <x v="1604"/>
    <n v="8000"/>
    <x v="1094"/>
    <x v="0"/>
    <x v="0"/>
    <s v="USD"/>
    <n v="1300930838"/>
    <n v="1293158438"/>
    <b v="0"/>
    <x v="297"/>
    <x v="0"/>
    <s v="music/rock"/>
    <x v="1235"/>
    <x v="1154"/>
    <x v="4"/>
    <x v="11"/>
  </r>
  <r>
    <s v="New Tour Bus for The Slants"/>
    <x v="1605"/>
    <n v="10000"/>
    <x v="1095"/>
    <x v="0"/>
    <x v="0"/>
    <s v="USD"/>
    <n v="1339701851"/>
    <n v="1337887451"/>
    <b v="0"/>
    <x v="242"/>
    <x v="0"/>
    <s v="music/rock"/>
    <x v="1236"/>
    <x v="1155"/>
    <x v="4"/>
    <x v="11"/>
  </r>
  <r>
    <s v="The Devil &amp; Me Debut Album, &quot;...It's Not A Dream&quot;"/>
    <x v="1606"/>
    <n v="1200"/>
    <x v="1096"/>
    <x v="0"/>
    <x v="0"/>
    <s v="USD"/>
    <n v="1388553960"/>
    <n v="1385754986"/>
    <b v="0"/>
    <x v="23"/>
    <x v="0"/>
    <s v="music/rock"/>
    <x v="982"/>
    <x v="1156"/>
    <x v="4"/>
    <x v="11"/>
  </r>
  <r>
    <s v="Get Still the Sky's Limit on the Road! (&amp; with a new album!)"/>
    <x v="1607"/>
    <n v="1500"/>
    <x v="1097"/>
    <x v="0"/>
    <x v="0"/>
    <s v="USD"/>
    <n v="1320220800"/>
    <n v="1315612909"/>
    <b v="0"/>
    <x v="80"/>
    <x v="0"/>
    <s v="music/rock"/>
    <x v="1237"/>
    <x v="1157"/>
    <x v="4"/>
    <x v="11"/>
  </r>
  <r>
    <s v="So The Story Goes: The New Album by &quot;Just Joe&quot; Altier"/>
    <x v="1608"/>
    <n v="2000"/>
    <x v="1098"/>
    <x v="0"/>
    <x v="0"/>
    <s v="USD"/>
    <n v="1355609510"/>
    <n v="1353017510"/>
    <b v="0"/>
    <x v="300"/>
    <x v="0"/>
    <s v="music/rock"/>
    <x v="1238"/>
    <x v="1158"/>
    <x v="4"/>
    <x v="11"/>
  </r>
  <r>
    <s v="Skelton-Luns CD/7&quot;             No Big Deal."/>
    <x v="1609"/>
    <n v="800"/>
    <x v="1099"/>
    <x v="0"/>
    <x v="0"/>
    <s v="USD"/>
    <n v="1370390432"/>
    <n v="1368576032"/>
    <b v="0"/>
    <x v="74"/>
    <x v="0"/>
    <s v="music/rock"/>
    <x v="1239"/>
    <x v="1159"/>
    <x v="4"/>
    <x v="11"/>
  </r>
  <r>
    <s v="Join AT THE WAYSIDE For The &quot;Ready...Set...Snow Tour!&quot;"/>
    <x v="1610"/>
    <n v="500"/>
    <x v="1100"/>
    <x v="0"/>
    <x v="0"/>
    <s v="USD"/>
    <n v="1357160384"/>
    <n v="1354568384"/>
    <b v="0"/>
    <x v="202"/>
    <x v="0"/>
    <s v="music/rock"/>
    <x v="1007"/>
    <x v="73"/>
    <x v="4"/>
    <x v="11"/>
  </r>
  <r>
    <s v="New  E.P. mastering and recording"/>
    <x v="1611"/>
    <n v="1000"/>
    <x v="1101"/>
    <x v="0"/>
    <x v="0"/>
    <s v="USD"/>
    <n v="1342921202"/>
    <n v="1340329202"/>
    <b v="0"/>
    <x v="55"/>
    <x v="0"/>
    <s v="music/rock"/>
    <x v="1240"/>
    <x v="1160"/>
    <x v="4"/>
    <x v="11"/>
  </r>
  <r>
    <s v="Chaotic Resemblance 2015 album, Produced by Oz Fox - Stryper"/>
    <x v="1612"/>
    <n v="5000"/>
    <x v="1102"/>
    <x v="0"/>
    <x v="0"/>
    <s v="USD"/>
    <n v="1407085200"/>
    <n v="1401924769"/>
    <b v="0"/>
    <x v="99"/>
    <x v="0"/>
    <s v="music/rock"/>
    <x v="1241"/>
    <x v="1161"/>
    <x v="4"/>
    <x v="11"/>
  </r>
  <r>
    <s v="PRE ORDER Reno Divorce Digital CD &quot;Stuck On You&quot; $15 or more"/>
    <x v="1613"/>
    <n v="8000"/>
    <x v="1103"/>
    <x v="0"/>
    <x v="0"/>
    <s v="USD"/>
    <n v="1323742396"/>
    <n v="1319850796"/>
    <b v="0"/>
    <x v="327"/>
    <x v="0"/>
    <s v="music/rock"/>
    <x v="1242"/>
    <x v="1162"/>
    <x v="4"/>
    <x v="11"/>
  </r>
  <r>
    <s v="Aly Jados: the New EP rOckNrOLLa"/>
    <x v="1614"/>
    <n v="10000"/>
    <x v="1104"/>
    <x v="0"/>
    <x v="0"/>
    <s v="USD"/>
    <n v="1353621600"/>
    <n v="1350061821"/>
    <b v="0"/>
    <x v="328"/>
    <x v="0"/>
    <s v="music/rock"/>
    <x v="1243"/>
    <x v="1163"/>
    <x v="4"/>
    <x v="11"/>
  </r>
  <r>
    <s v="The Coffis Brothers 2nd Album!"/>
    <x v="1615"/>
    <n v="7000"/>
    <x v="950"/>
    <x v="0"/>
    <x v="0"/>
    <s v="USD"/>
    <n v="1383332400"/>
    <n v="1380470188"/>
    <b v="0"/>
    <x v="150"/>
    <x v="0"/>
    <s v="music/rock"/>
    <x v="1244"/>
    <x v="1164"/>
    <x v="4"/>
    <x v="11"/>
  </r>
  <r>
    <s v="Janus Word Album"/>
    <x v="1616"/>
    <n v="1500"/>
    <x v="1105"/>
    <x v="0"/>
    <x v="0"/>
    <s v="USD"/>
    <n v="1362757335"/>
    <n v="1359301335"/>
    <b v="0"/>
    <x v="74"/>
    <x v="0"/>
    <s v="music/rock"/>
    <x v="1245"/>
    <x v="1165"/>
    <x v="4"/>
    <x v="11"/>
  </r>
  <r>
    <s v="Casual Encounters: The Quest For a PA"/>
    <x v="1617"/>
    <n v="1500"/>
    <x v="41"/>
    <x v="0"/>
    <x v="0"/>
    <s v="USD"/>
    <n v="1410755286"/>
    <n v="1408940886"/>
    <b v="0"/>
    <x v="23"/>
    <x v="0"/>
    <s v="music/rock"/>
    <x v="25"/>
    <x v="1166"/>
    <x v="4"/>
    <x v="11"/>
  </r>
  <r>
    <s v="Kickstart my music career with 300 CDs"/>
    <x v="1618"/>
    <n v="1000"/>
    <x v="932"/>
    <x v="0"/>
    <x v="0"/>
    <s v="USD"/>
    <n v="1361606940"/>
    <n v="1361002140"/>
    <b v="0"/>
    <x v="57"/>
    <x v="0"/>
    <s v="music/rock"/>
    <x v="1246"/>
    <x v="1167"/>
    <x v="4"/>
    <x v="11"/>
  </r>
  <r>
    <s v="The First Full Length Fifth Freedom Album"/>
    <x v="1619"/>
    <n v="5000"/>
    <x v="1106"/>
    <x v="0"/>
    <x v="0"/>
    <s v="USD"/>
    <n v="1338177540"/>
    <n v="1333550015"/>
    <b v="0"/>
    <x v="77"/>
    <x v="0"/>
    <s v="music/rock"/>
    <x v="1247"/>
    <x v="1168"/>
    <x v="4"/>
    <x v="11"/>
  </r>
  <r>
    <s v="PrincessFrank's MASTERSLAVE Album, EP &amp; Tour"/>
    <x v="1620"/>
    <n v="6900"/>
    <x v="1107"/>
    <x v="0"/>
    <x v="0"/>
    <s v="USD"/>
    <n v="1418803140"/>
    <n v="1415343874"/>
    <b v="0"/>
    <x v="71"/>
    <x v="0"/>
    <s v="music/rock"/>
    <x v="1248"/>
    <x v="1169"/>
    <x v="4"/>
    <x v="11"/>
  </r>
  <r>
    <s v="The Boogaloos need to record a 4-track CD of original music."/>
    <x v="1621"/>
    <n v="750"/>
    <x v="1108"/>
    <x v="0"/>
    <x v="1"/>
    <s v="GBP"/>
    <n v="1377621089"/>
    <n v="1372437089"/>
    <b v="0"/>
    <x v="59"/>
    <x v="0"/>
    <s v="music/rock"/>
    <x v="1249"/>
    <x v="1170"/>
    <x v="4"/>
    <x v="11"/>
  </r>
  <r>
    <s v="Joey De Noble needs YOUR help!"/>
    <x v="1622"/>
    <n v="1000"/>
    <x v="1109"/>
    <x v="0"/>
    <x v="0"/>
    <s v="USD"/>
    <n v="1357721335"/>
    <n v="1354265335"/>
    <b v="0"/>
    <x v="20"/>
    <x v="0"/>
    <s v="music/rock"/>
    <x v="1250"/>
    <x v="1171"/>
    <x v="4"/>
    <x v="11"/>
  </r>
  <r>
    <s v="Redemption's New DVD!"/>
    <x v="1623"/>
    <n v="7500"/>
    <x v="1110"/>
    <x v="0"/>
    <x v="0"/>
    <s v="USD"/>
    <n v="1347382053"/>
    <n v="1344962853"/>
    <b v="0"/>
    <x v="201"/>
    <x v="0"/>
    <s v="music/rock"/>
    <x v="1251"/>
    <x v="1172"/>
    <x v="4"/>
    <x v="11"/>
  </r>
  <r>
    <s v="The Protest's Next Album"/>
    <x v="1624"/>
    <n v="8000"/>
    <x v="1111"/>
    <x v="0"/>
    <x v="0"/>
    <s v="USD"/>
    <n v="1385932867"/>
    <n v="1383337267"/>
    <b v="0"/>
    <x v="52"/>
    <x v="0"/>
    <s v="music/rock"/>
    <x v="1252"/>
    <x v="1173"/>
    <x v="4"/>
    <x v="11"/>
  </r>
  <r>
    <s v="River Of Thorns - First CD Release"/>
    <x v="1625"/>
    <n v="2000"/>
    <x v="859"/>
    <x v="0"/>
    <x v="0"/>
    <s v="USD"/>
    <n v="1353905940"/>
    <n v="1351011489"/>
    <b v="0"/>
    <x v="44"/>
    <x v="0"/>
    <s v="music/rock"/>
    <x v="967"/>
    <x v="1174"/>
    <x v="4"/>
    <x v="11"/>
  </r>
  <r>
    <s v="&quot;Songs for Tsippora&quot; Byronâ€™s DEBUT EP"/>
    <x v="1626"/>
    <n v="4000"/>
    <x v="1112"/>
    <x v="0"/>
    <x v="0"/>
    <s v="USD"/>
    <n v="1403026882"/>
    <n v="1400175682"/>
    <b v="0"/>
    <x v="106"/>
    <x v="0"/>
    <s v="music/rock"/>
    <x v="1253"/>
    <x v="1175"/>
    <x v="4"/>
    <x v="11"/>
  </r>
  <r>
    <s v="Off The Turnpike | A Loud New Way to Release Loud New Music"/>
    <x v="1627"/>
    <n v="6000"/>
    <x v="1113"/>
    <x v="0"/>
    <x v="0"/>
    <s v="USD"/>
    <n v="1392929333"/>
    <n v="1389041333"/>
    <b v="0"/>
    <x v="141"/>
    <x v="0"/>
    <s v="music/rock"/>
    <x v="1078"/>
    <x v="1176"/>
    <x v="4"/>
    <x v="11"/>
  </r>
  <r>
    <s v="Golden Grenade Records Their Debut EP"/>
    <x v="1628"/>
    <n v="4000"/>
    <x v="1114"/>
    <x v="0"/>
    <x v="0"/>
    <s v="USD"/>
    <n v="1330671540"/>
    <n v="1328040375"/>
    <b v="0"/>
    <x v="149"/>
    <x v="0"/>
    <s v="music/rock"/>
    <x v="1254"/>
    <x v="1177"/>
    <x v="4"/>
    <x v="11"/>
  </r>
  <r>
    <s v="The Sweet Remains record their sophomore studio album!"/>
    <x v="1629"/>
    <n v="10000"/>
    <x v="1115"/>
    <x v="0"/>
    <x v="0"/>
    <s v="USD"/>
    <n v="1350074261"/>
    <n v="1347482261"/>
    <b v="0"/>
    <x v="182"/>
    <x v="0"/>
    <s v="music/rock"/>
    <x v="1255"/>
    <x v="1178"/>
    <x v="4"/>
    <x v="11"/>
  </r>
  <r>
    <s v="Culprit needs a van!"/>
    <x v="1630"/>
    <n v="4000"/>
    <x v="1116"/>
    <x v="0"/>
    <x v="0"/>
    <s v="USD"/>
    <n v="1316851854"/>
    <n v="1311667854"/>
    <b v="0"/>
    <x v="5"/>
    <x v="0"/>
    <s v="music/rock"/>
    <x v="1256"/>
    <x v="1179"/>
    <x v="4"/>
    <x v="11"/>
  </r>
  <r>
    <s v="ELIZABETH REX"/>
    <x v="1631"/>
    <n v="10000"/>
    <x v="1117"/>
    <x v="0"/>
    <x v="0"/>
    <s v="USD"/>
    <n v="1326690000"/>
    <n v="1324329156"/>
    <b v="0"/>
    <x v="6"/>
    <x v="0"/>
    <s v="music/rock"/>
    <x v="31"/>
    <x v="1180"/>
    <x v="4"/>
    <x v="11"/>
  </r>
  <r>
    <s v="RUBEDO: Debut Full Length Album"/>
    <x v="1632"/>
    <n v="2000"/>
    <x v="1118"/>
    <x v="0"/>
    <x v="0"/>
    <s v="USD"/>
    <n v="1306994340"/>
    <n v="1303706001"/>
    <b v="0"/>
    <x v="58"/>
    <x v="0"/>
    <s v="music/rock"/>
    <x v="10"/>
    <x v="1181"/>
    <x v="4"/>
    <x v="11"/>
  </r>
  <r>
    <s v="The World Over's New EP, &quot;MOUNTAINS&quot;."/>
    <x v="1633"/>
    <n v="2000"/>
    <x v="958"/>
    <x v="0"/>
    <x v="0"/>
    <s v="USD"/>
    <n v="1468270261"/>
    <n v="1463086261"/>
    <b v="0"/>
    <x v="77"/>
    <x v="0"/>
    <s v="music/rock"/>
    <x v="1066"/>
    <x v="1182"/>
    <x v="4"/>
    <x v="11"/>
  </r>
  <r>
    <s v="Butch County Rocks San Francisco Pride"/>
    <x v="1634"/>
    <n v="4500"/>
    <x v="1119"/>
    <x v="0"/>
    <x v="0"/>
    <s v="USD"/>
    <n v="1307851200"/>
    <n v="1304129088"/>
    <b v="0"/>
    <x v="45"/>
    <x v="0"/>
    <s v="music/rock"/>
    <x v="1257"/>
    <x v="1183"/>
    <x v="4"/>
    <x v="11"/>
  </r>
  <r>
    <s v="We Fly to Philly / Release new album / Tour west coast"/>
    <x v="1635"/>
    <n v="500"/>
    <x v="1120"/>
    <x v="0"/>
    <x v="0"/>
    <s v="USD"/>
    <n v="1262302740"/>
    <n v="1257444140"/>
    <b v="0"/>
    <x v="41"/>
    <x v="0"/>
    <s v="music/rock"/>
    <x v="965"/>
    <x v="1184"/>
    <x v="4"/>
    <x v="11"/>
  </r>
  <r>
    <s v="Avenues EP 2013"/>
    <x v="1636"/>
    <n v="1000"/>
    <x v="1121"/>
    <x v="0"/>
    <x v="0"/>
    <s v="USD"/>
    <n v="1362086700"/>
    <n v="1358180968"/>
    <b v="0"/>
    <x v="74"/>
    <x v="0"/>
    <s v="music/rock"/>
    <x v="2"/>
    <x v="1185"/>
    <x v="4"/>
    <x v="11"/>
  </r>
  <r>
    <s v="The One Two 7s Are Recording an Album!"/>
    <x v="1637"/>
    <n v="1800"/>
    <x v="1122"/>
    <x v="0"/>
    <x v="0"/>
    <s v="USD"/>
    <n v="1330789165"/>
    <n v="1328197165"/>
    <b v="0"/>
    <x v="10"/>
    <x v="0"/>
    <s v="music/rock"/>
    <x v="31"/>
    <x v="1186"/>
    <x v="4"/>
    <x v="11"/>
  </r>
  <r>
    <s v="Lovers and Poets- music video"/>
    <x v="1638"/>
    <n v="400"/>
    <x v="1123"/>
    <x v="0"/>
    <x v="0"/>
    <s v="USD"/>
    <n v="1280800740"/>
    <n v="1279603955"/>
    <b v="0"/>
    <x v="57"/>
    <x v="0"/>
    <s v="music/rock"/>
    <x v="1258"/>
    <x v="1187"/>
    <x v="4"/>
    <x v="11"/>
  </r>
  <r>
    <s v="Tanya Dartson- Run for Your Life music video"/>
    <x v="1639"/>
    <n v="2500"/>
    <x v="535"/>
    <x v="0"/>
    <x v="0"/>
    <s v="USD"/>
    <n v="1418998744"/>
    <n v="1416406744"/>
    <b v="0"/>
    <x v="55"/>
    <x v="0"/>
    <s v="music/pop"/>
    <x v="578"/>
    <x v="1188"/>
    <x v="4"/>
    <x v="27"/>
  </r>
  <r>
    <s v="Pop Garden Radio Presents: Season 2 CD"/>
    <x v="1640"/>
    <n v="1200"/>
    <x v="647"/>
    <x v="0"/>
    <x v="0"/>
    <s v="USD"/>
    <n v="1308011727"/>
    <n v="1306283727"/>
    <b v="0"/>
    <x v="33"/>
    <x v="0"/>
    <s v="music/pop"/>
    <x v="31"/>
    <x v="317"/>
    <x v="4"/>
    <x v="27"/>
  </r>
  <r>
    <s v="This Is All Now's Brand New Album!!"/>
    <x v="1641"/>
    <n v="5000"/>
    <x v="1124"/>
    <x v="0"/>
    <x v="0"/>
    <s v="USD"/>
    <n v="1348516012"/>
    <n v="1345924012"/>
    <b v="0"/>
    <x v="77"/>
    <x v="0"/>
    <s v="music/pop"/>
    <x v="1259"/>
    <x v="1189"/>
    <x v="4"/>
    <x v="27"/>
  </r>
  <r>
    <s v="Kevin Wood - Out Among The Wolves"/>
    <x v="1642"/>
    <n v="10000"/>
    <x v="1125"/>
    <x v="0"/>
    <x v="0"/>
    <s v="USD"/>
    <n v="1353551160"/>
    <n v="1348363560"/>
    <b v="0"/>
    <x v="130"/>
    <x v="0"/>
    <s v="music/pop"/>
    <x v="1260"/>
    <x v="1190"/>
    <x v="4"/>
    <x v="27"/>
  </r>
  <r>
    <s v="John Clark Records His Debut Album â€œAll I Haveâ€"/>
    <x v="1643"/>
    <n v="5000"/>
    <x v="1126"/>
    <x v="0"/>
    <x v="0"/>
    <s v="USD"/>
    <n v="1379515740"/>
    <n v="1378306140"/>
    <b v="0"/>
    <x v="73"/>
    <x v="0"/>
    <s v="music/pop"/>
    <x v="1261"/>
    <x v="1191"/>
    <x v="4"/>
    <x v="27"/>
  </r>
  <r>
    <s v="MADAM Album"/>
    <x v="1644"/>
    <n v="2000"/>
    <x v="1127"/>
    <x v="0"/>
    <x v="1"/>
    <s v="GBP"/>
    <n v="1408039860"/>
    <n v="1405248503"/>
    <b v="0"/>
    <x v="183"/>
    <x v="0"/>
    <s v="music/pop"/>
    <x v="1097"/>
    <x v="1192"/>
    <x v="4"/>
    <x v="27"/>
  </r>
  <r>
    <s v="JAYSIN + HOT MUSIC VIDEO = EPICNESS!! GRAMMY POP SOUL"/>
    <x v="1645"/>
    <n v="5000"/>
    <x v="1128"/>
    <x v="0"/>
    <x v="0"/>
    <s v="USD"/>
    <n v="1339235377"/>
    <n v="1336643377"/>
    <b v="0"/>
    <x v="67"/>
    <x v="0"/>
    <s v="music/pop"/>
    <x v="1262"/>
    <x v="1193"/>
    <x v="4"/>
    <x v="27"/>
  </r>
  <r>
    <s v="Arches - Wide Awake on Vinyl "/>
    <x v="1646"/>
    <n v="2300"/>
    <x v="1129"/>
    <x v="0"/>
    <x v="0"/>
    <s v="USD"/>
    <n v="1300636482"/>
    <n v="1298048082"/>
    <b v="0"/>
    <x v="240"/>
    <x v="0"/>
    <s v="music/pop"/>
    <x v="1263"/>
    <x v="1194"/>
    <x v="4"/>
    <x v="27"/>
  </r>
  <r>
    <s v="Sam Lyons New Album - 2014"/>
    <x v="1647"/>
    <n v="3800"/>
    <x v="1130"/>
    <x v="0"/>
    <x v="0"/>
    <s v="USD"/>
    <n v="1400862355"/>
    <n v="1396974355"/>
    <b v="0"/>
    <x v="75"/>
    <x v="0"/>
    <s v="music/pop"/>
    <x v="1264"/>
    <x v="1195"/>
    <x v="4"/>
    <x v="27"/>
  </r>
  <r>
    <s v="The Psalm Praise Project, Vol. 2"/>
    <x v="1648"/>
    <n v="2000"/>
    <x v="1131"/>
    <x v="0"/>
    <x v="0"/>
    <s v="USD"/>
    <n v="1381314437"/>
    <n v="1378722437"/>
    <b v="0"/>
    <x v="58"/>
    <x v="0"/>
    <s v="music/pop"/>
    <x v="1265"/>
    <x v="1196"/>
    <x v="4"/>
    <x v="27"/>
  </r>
  <r>
    <s v="Music Video For &quot;Altruism (We Can Change The World)&quot;"/>
    <x v="1649"/>
    <n v="2000"/>
    <x v="1132"/>
    <x v="0"/>
    <x v="0"/>
    <s v="USD"/>
    <n v="1303801140"/>
    <n v="1300916220"/>
    <b v="0"/>
    <x v="9"/>
    <x v="0"/>
    <s v="music/pop"/>
    <x v="1266"/>
    <x v="1197"/>
    <x v="4"/>
    <x v="27"/>
  </r>
  <r>
    <s v="Autumn Ashley: The Bold New EP &quot;Battle Grounds&quot;"/>
    <x v="1650"/>
    <n v="4500"/>
    <x v="1133"/>
    <x v="0"/>
    <x v="0"/>
    <s v="USD"/>
    <n v="1385297393"/>
    <n v="1382701793"/>
    <b v="0"/>
    <x v="16"/>
    <x v="0"/>
    <s v="music/pop"/>
    <x v="17"/>
    <x v="1198"/>
    <x v="4"/>
    <x v="27"/>
  </r>
  <r>
    <s v="The Narrative 2011 Spring Tour with Eisley"/>
    <x v="1651"/>
    <n v="5000"/>
    <x v="1134"/>
    <x v="0"/>
    <x v="0"/>
    <s v="USD"/>
    <n v="1303675296"/>
    <n v="1300996896"/>
    <b v="0"/>
    <x v="129"/>
    <x v="0"/>
    <s v="music/pop"/>
    <x v="1267"/>
    <x v="1199"/>
    <x v="4"/>
    <x v="27"/>
  </r>
  <r>
    <s v="sandy mcknight records 3 new songs with your kind assistance"/>
    <x v="1652"/>
    <n v="1100"/>
    <x v="1135"/>
    <x v="0"/>
    <x v="0"/>
    <s v="USD"/>
    <n v="1334784160"/>
    <n v="1332192160"/>
    <b v="0"/>
    <x v="69"/>
    <x v="0"/>
    <s v="music/pop"/>
    <x v="1268"/>
    <x v="1200"/>
    <x v="4"/>
    <x v="27"/>
  </r>
  <r>
    <s v="Meg Porter Debut EP!"/>
    <x v="1653"/>
    <n v="1500"/>
    <x v="1136"/>
    <x v="0"/>
    <x v="0"/>
    <s v="USD"/>
    <n v="1333648820"/>
    <n v="1331060420"/>
    <b v="0"/>
    <x v="53"/>
    <x v="0"/>
    <s v="music/pop"/>
    <x v="1269"/>
    <x v="1201"/>
    <x v="4"/>
    <x v="27"/>
  </r>
  <r>
    <s v="Jared Mitchell: The Maiden Voyage"/>
    <x v="1654"/>
    <n v="7500"/>
    <x v="1137"/>
    <x v="0"/>
    <x v="0"/>
    <s v="USD"/>
    <n v="1355437052"/>
    <n v="1352845052"/>
    <b v="0"/>
    <x v="53"/>
    <x v="0"/>
    <s v="music/pop"/>
    <x v="1270"/>
    <x v="1202"/>
    <x v="4"/>
    <x v="27"/>
  </r>
  <r>
    <s v="The Debut Album from Lynette!"/>
    <x v="1655"/>
    <n v="25000"/>
    <x v="1138"/>
    <x v="0"/>
    <x v="0"/>
    <s v="USD"/>
    <n v="1337885168"/>
    <n v="1335293168"/>
    <b v="0"/>
    <x v="170"/>
    <x v="0"/>
    <s v="music/pop"/>
    <x v="1271"/>
    <x v="1203"/>
    <x v="4"/>
    <x v="27"/>
  </r>
  <r>
    <s v="New Amy Rivard album!!!"/>
    <x v="1656"/>
    <n v="6000"/>
    <x v="1139"/>
    <x v="0"/>
    <x v="0"/>
    <s v="USD"/>
    <n v="1355840400"/>
    <n v="1352524767"/>
    <b v="0"/>
    <x v="329"/>
    <x v="0"/>
    <s v="music/pop"/>
    <x v="1272"/>
    <x v="1204"/>
    <x v="4"/>
    <x v="27"/>
  </r>
  <r>
    <s v="The Penny Arcade Quartet's Christmas EP"/>
    <x v="1657"/>
    <n v="500"/>
    <x v="1140"/>
    <x v="0"/>
    <x v="1"/>
    <s v="GBP"/>
    <n v="1387281600"/>
    <n v="1384811721"/>
    <b v="0"/>
    <x v="43"/>
    <x v="0"/>
    <s v="music/pop"/>
    <x v="1273"/>
    <x v="1205"/>
    <x v="4"/>
    <x v="27"/>
  </r>
  <r>
    <s v="Risotto fragole e champagne"/>
    <x v="1658"/>
    <n v="80"/>
    <x v="1141"/>
    <x v="0"/>
    <x v="13"/>
    <s v="EUR"/>
    <n v="1462053540"/>
    <n v="1459355950"/>
    <b v="0"/>
    <x v="17"/>
    <x v="0"/>
    <s v="music/pop"/>
    <x v="1274"/>
    <x v="1206"/>
    <x v="4"/>
    <x v="27"/>
  </r>
  <r>
    <s v="Kyana"/>
    <x v="1659"/>
    <n v="7900"/>
    <x v="1142"/>
    <x v="0"/>
    <x v="15"/>
    <s v="EUR"/>
    <n v="1453064400"/>
    <n v="1449359831"/>
    <b v="0"/>
    <x v="21"/>
    <x v="0"/>
    <s v="music/pop"/>
    <x v="1275"/>
    <x v="1207"/>
    <x v="4"/>
    <x v="27"/>
  </r>
  <r>
    <s v="Miami Singer/Songwriter Cat Shell- Album &quot;Illusion&quot;"/>
    <x v="1660"/>
    <n v="8000"/>
    <x v="1143"/>
    <x v="0"/>
    <x v="0"/>
    <s v="USD"/>
    <n v="1325310336"/>
    <n v="1320122736"/>
    <b v="0"/>
    <x v="95"/>
    <x v="0"/>
    <s v="music/pop"/>
    <x v="1276"/>
    <x v="1208"/>
    <x v="4"/>
    <x v="27"/>
  </r>
  <r>
    <s v="ghost -- a music video"/>
    <x v="1661"/>
    <n v="1000"/>
    <x v="1144"/>
    <x v="0"/>
    <x v="0"/>
    <s v="USD"/>
    <n v="1422750707"/>
    <n v="1420158707"/>
    <b v="0"/>
    <x v="58"/>
    <x v="0"/>
    <s v="music/pop"/>
    <x v="1277"/>
    <x v="1209"/>
    <x v="4"/>
    <x v="27"/>
  </r>
  <r>
    <s v="Grace Sings Grace"/>
    <x v="1662"/>
    <n v="2500"/>
    <x v="1145"/>
    <x v="0"/>
    <x v="0"/>
    <s v="USD"/>
    <n v="1331870340"/>
    <n v="1328033818"/>
    <b v="0"/>
    <x v="30"/>
    <x v="0"/>
    <s v="music/pop"/>
    <x v="1278"/>
    <x v="1210"/>
    <x v="4"/>
    <x v="27"/>
  </r>
  <r>
    <s v="Simply Put is recording an album!"/>
    <x v="1663"/>
    <n v="3500"/>
    <x v="1146"/>
    <x v="0"/>
    <x v="0"/>
    <s v="USD"/>
    <n v="1298343600"/>
    <n v="1295624113"/>
    <b v="0"/>
    <x v="251"/>
    <x v="0"/>
    <s v="music/pop"/>
    <x v="1279"/>
    <x v="1211"/>
    <x v="4"/>
    <x v="27"/>
  </r>
  <r>
    <s v="Venus On Fire + Extraordinary Producer = Legendary New EP"/>
    <x v="1664"/>
    <n v="2500"/>
    <x v="1147"/>
    <x v="0"/>
    <x v="0"/>
    <s v="USD"/>
    <n v="1364447073"/>
    <n v="1361858673"/>
    <b v="0"/>
    <x v="15"/>
    <x v="0"/>
    <s v="music/pop"/>
    <x v="1280"/>
    <x v="1212"/>
    <x v="4"/>
    <x v="27"/>
  </r>
  <r>
    <s v="Celeste Amadee &quot;A Sign of Weakness&quot; EP and Music Video"/>
    <x v="1665"/>
    <n v="3400"/>
    <x v="1148"/>
    <x v="0"/>
    <x v="0"/>
    <s v="USD"/>
    <n v="1394521140"/>
    <n v="1392169298"/>
    <b v="0"/>
    <x v="141"/>
    <x v="0"/>
    <s v="music/pop"/>
    <x v="1281"/>
    <x v="1213"/>
    <x v="4"/>
    <x v="27"/>
  </r>
  <r>
    <s v="Jonathan Cody White Makes His Debut EP!!!"/>
    <x v="1666"/>
    <n v="8000"/>
    <x v="1143"/>
    <x v="0"/>
    <x v="0"/>
    <s v="USD"/>
    <n v="1322454939"/>
    <n v="1319859339"/>
    <b v="0"/>
    <x v="318"/>
    <x v="0"/>
    <s v="music/pop"/>
    <x v="1276"/>
    <x v="1214"/>
    <x v="4"/>
    <x v="27"/>
  </r>
  <r>
    <s v="Summer Gill 'Stormy Weather' EP"/>
    <x v="1667"/>
    <n v="2000"/>
    <x v="1149"/>
    <x v="0"/>
    <x v="0"/>
    <s v="USD"/>
    <n v="1464729276"/>
    <n v="1459545276"/>
    <b v="0"/>
    <x v="47"/>
    <x v="0"/>
    <s v="music/pop"/>
    <x v="1282"/>
    <x v="404"/>
    <x v="4"/>
    <x v="27"/>
  </r>
  <r>
    <s v="Help Launch Cities and Saints Debut Album!"/>
    <x v="1668"/>
    <n v="1000"/>
    <x v="772"/>
    <x v="0"/>
    <x v="0"/>
    <s v="USD"/>
    <n v="1278302400"/>
    <n v="1273961999"/>
    <b v="0"/>
    <x v="23"/>
    <x v="0"/>
    <s v="music/pop"/>
    <x v="946"/>
    <x v="1215"/>
    <x v="4"/>
    <x v="27"/>
  </r>
  <r>
    <s v="Luke O'Brien's Kickstarter"/>
    <x v="1669"/>
    <n v="2000"/>
    <x v="1150"/>
    <x v="0"/>
    <x v="0"/>
    <s v="USD"/>
    <n v="1470056614"/>
    <n v="1467464614"/>
    <b v="0"/>
    <x v="99"/>
    <x v="0"/>
    <s v="music/pop"/>
    <x v="1283"/>
    <x v="1216"/>
    <x v="4"/>
    <x v="27"/>
  </r>
  <r>
    <s v="High Altotude Debut Album"/>
    <x v="1670"/>
    <n v="1700"/>
    <x v="1151"/>
    <x v="0"/>
    <x v="0"/>
    <s v="USD"/>
    <n v="1338824730"/>
    <n v="1336232730"/>
    <b v="0"/>
    <x v="72"/>
    <x v="0"/>
    <s v="music/pop"/>
    <x v="1284"/>
    <x v="1217"/>
    <x v="4"/>
    <x v="27"/>
  </r>
  <r>
    <s v="Mastering and Vinyl Production for The Astronomer LP"/>
    <x v="1671"/>
    <n v="2100"/>
    <x v="1152"/>
    <x v="0"/>
    <x v="0"/>
    <s v="USD"/>
    <n v="1425675892"/>
    <n v="1423083892"/>
    <b v="0"/>
    <x v="211"/>
    <x v="0"/>
    <s v="music/pop"/>
    <x v="1285"/>
    <x v="1218"/>
    <x v="4"/>
    <x v="27"/>
  </r>
  <r>
    <s v="Candice Russell New EP: IGNITE"/>
    <x v="1672"/>
    <n v="5000"/>
    <x v="413"/>
    <x v="0"/>
    <x v="0"/>
    <s v="USD"/>
    <n v="1471503540"/>
    <n v="1468852306"/>
    <b v="0"/>
    <x v="116"/>
    <x v="0"/>
    <s v="music/pop"/>
    <x v="1286"/>
    <x v="1219"/>
    <x v="4"/>
    <x v="27"/>
  </r>
  <r>
    <s v="The Great Party's Debut Album!"/>
    <x v="1673"/>
    <n v="1000"/>
    <x v="1153"/>
    <x v="0"/>
    <x v="0"/>
    <s v="USD"/>
    <n v="1318802580"/>
    <n v="1316194540"/>
    <b v="0"/>
    <x v="69"/>
    <x v="0"/>
    <s v="music/pop"/>
    <x v="1287"/>
    <x v="1220"/>
    <x v="4"/>
    <x v="27"/>
  </r>
  <r>
    <s v="Bridge 19 CD Release Tour"/>
    <x v="1674"/>
    <n v="3000"/>
    <x v="1154"/>
    <x v="0"/>
    <x v="0"/>
    <s v="USD"/>
    <n v="1334980740"/>
    <n v="1330968347"/>
    <b v="0"/>
    <x v="288"/>
    <x v="0"/>
    <s v="music/pop"/>
    <x v="1288"/>
    <x v="1221"/>
    <x v="4"/>
    <x v="27"/>
  </r>
  <r>
    <s v="Andrius Pojavis new album &quot;Seven&quot;"/>
    <x v="1675"/>
    <n v="6000"/>
    <x v="1155"/>
    <x v="0"/>
    <x v="3"/>
    <s v="EUR"/>
    <n v="1460786340"/>
    <n v="1455615976"/>
    <b v="0"/>
    <x v="288"/>
    <x v="0"/>
    <s v="music/pop"/>
    <x v="1067"/>
    <x v="1222"/>
    <x v="4"/>
    <x v="27"/>
  </r>
  <r>
    <s v="Cassandra Violet &quot;Beyond the Fray&quot; Music Video"/>
    <x v="1676"/>
    <n v="1500"/>
    <x v="702"/>
    <x v="0"/>
    <x v="0"/>
    <s v="USD"/>
    <n v="1391718671"/>
    <n v="1390509071"/>
    <b v="0"/>
    <x v="72"/>
    <x v="0"/>
    <s v="music/pop"/>
    <x v="1289"/>
    <x v="1223"/>
    <x v="4"/>
    <x v="27"/>
  </r>
  <r>
    <s v="Do You Want to Ride on my Rocket Ship? - An Album Pre-Order"/>
    <x v="1677"/>
    <n v="2000"/>
    <x v="98"/>
    <x v="0"/>
    <x v="0"/>
    <s v="USD"/>
    <n v="1311298745"/>
    <n v="1309311545"/>
    <b v="0"/>
    <x v="66"/>
    <x v="0"/>
    <s v="music/pop"/>
    <x v="1290"/>
    <x v="372"/>
    <x v="4"/>
    <x v="27"/>
  </r>
  <r>
    <s v="Kick Out a Record"/>
    <x v="1678"/>
    <n v="1000"/>
    <x v="1156"/>
    <x v="0"/>
    <x v="0"/>
    <s v="USD"/>
    <n v="1405188667"/>
    <n v="1402596667"/>
    <b v="0"/>
    <x v="20"/>
    <x v="0"/>
    <s v="music/pop"/>
    <x v="1291"/>
    <x v="1224"/>
    <x v="4"/>
    <x v="27"/>
  </r>
  <r>
    <s v="Slugs and Bugs - TWO &quot;Sing the Bible&quot; CDs!"/>
    <x v="1679"/>
    <n v="65000"/>
    <x v="1157"/>
    <x v="3"/>
    <x v="0"/>
    <s v="USD"/>
    <n v="1490752800"/>
    <n v="1486522484"/>
    <b v="0"/>
    <x v="330"/>
    <x v="1"/>
    <s v="music/faith"/>
    <x v="1292"/>
    <x v="1225"/>
    <x v="4"/>
    <x v="28"/>
  </r>
  <r>
    <s v="Looking Up &amp; Holding On CD Project - Christian songwriter"/>
    <x v="1680"/>
    <n v="6000"/>
    <x v="117"/>
    <x v="3"/>
    <x v="0"/>
    <s v="USD"/>
    <n v="1492142860"/>
    <n v="1486962460"/>
    <b v="0"/>
    <x v="78"/>
    <x v="1"/>
    <s v="music/faith"/>
    <x v="109"/>
    <x v="121"/>
    <x v="4"/>
    <x v="28"/>
  </r>
  <r>
    <s v="Manman doudou tÃ©moignage d'une mÃ¨re Album"/>
    <x v="1681"/>
    <n v="3500"/>
    <x v="1158"/>
    <x v="3"/>
    <x v="6"/>
    <s v="EUR"/>
    <n v="1491590738"/>
    <n v="1489517138"/>
    <b v="0"/>
    <x v="73"/>
    <x v="1"/>
    <s v="music/faith"/>
    <x v="1293"/>
    <x v="1226"/>
    <x v="4"/>
    <x v="28"/>
  </r>
  <r>
    <s v="Goodness &amp; Mercy EP - Marty Mikles"/>
    <x v="1682"/>
    <n v="8000"/>
    <x v="1159"/>
    <x v="3"/>
    <x v="0"/>
    <s v="USD"/>
    <n v="1489775641"/>
    <n v="1487360041"/>
    <b v="0"/>
    <x v="21"/>
    <x v="1"/>
    <s v="music/faith"/>
    <x v="1294"/>
    <x v="1227"/>
    <x v="4"/>
    <x v="28"/>
  </r>
  <r>
    <s v="Help Support Brad Dassey's Music"/>
    <x v="1683"/>
    <n v="350"/>
    <x v="175"/>
    <x v="3"/>
    <x v="0"/>
    <s v="USD"/>
    <n v="1490331623"/>
    <n v="1487743223"/>
    <b v="0"/>
    <x v="41"/>
    <x v="1"/>
    <s v="music/faith"/>
    <x v="82"/>
    <x v="1228"/>
    <x v="4"/>
    <x v="28"/>
  </r>
  <r>
    <s v="The Torah: World's First Complete Musical Transcription"/>
    <x v="1684"/>
    <n v="5000"/>
    <x v="461"/>
    <x v="3"/>
    <x v="5"/>
    <s v="CAD"/>
    <n v="1493320519"/>
    <n v="1488140119"/>
    <b v="0"/>
    <x v="29"/>
    <x v="1"/>
    <s v="music/faith"/>
    <x v="1295"/>
    <x v="666"/>
    <x v="4"/>
    <x v="28"/>
  </r>
  <r>
    <s v="Fike // You Say Speak We Say Move"/>
    <x v="1685"/>
    <n v="10000"/>
    <x v="1160"/>
    <x v="3"/>
    <x v="0"/>
    <s v="USD"/>
    <n v="1491855300"/>
    <n v="1488935245"/>
    <b v="0"/>
    <x v="70"/>
    <x v="1"/>
    <s v="music/faith"/>
    <x v="1296"/>
    <x v="1229"/>
    <x v="4"/>
    <x v="28"/>
  </r>
  <r>
    <s v="Christofer Scott: Dive In EP"/>
    <x v="1686"/>
    <n v="4000"/>
    <x v="1161"/>
    <x v="3"/>
    <x v="0"/>
    <s v="USD"/>
    <n v="1491738594"/>
    <n v="1489150194"/>
    <b v="0"/>
    <x v="63"/>
    <x v="1"/>
    <s v="music/faith"/>
    <x v="1297"/>
    <x v="1230"/>
    <x v="4"/>
    <x v="28"/>
  </r>
  <r>
    <s v="Fly Away"/>
    <x v="1687"/>
    <n v="2400"/>
    <x v="1162"/>
    <x v="3"/>
    <x v="0"/>
    <s v="USD"/>
    <n v="1489700230"/>
    <n v="1487111830"/>
    <b v="0"/>
    <x v="25"/>
    <x v="1"/>
    <s v="music/faith"/>
    <x v="31"/>
    <x v="1231"/>
    <x v="4"/>
    <x v="28"/>
  </r>
  <r>
    <s v="NewKings Album &quot;Rise Up&quot;"/>
    <x v="1688"/>
    <n v="2500"/>
    <x v="1163"/>
    <x v="3"/>
    <x v="0"/>
    <s v="USD"/>
    <n v="1491470442"/>
    <n v="1488882042"/>
    <b v="0"/>
    <x v="202"/>
    <x v="1"/>
    <s v="music/faith"/>
    <x v="1298"/>
    <x v="1232"/>
    <x v="4"/>
    <x v="28"/>
  </r>
  <r>
    <s v="Sing Like You Were Meant To!"/>
    <x v="1689"/>
    <n v="30000"/>
    <x v="1164"/>
    <x v="3"/>
    <x v="0"/>
    <s v="USD"/>
    <n v="1491181200"/>
    <n v="1488387008"/>
    <b v="0"/>
    <x v="44"/>
    <x v="1"/>
    <s v="music/faith"/>
    <x v="1299"/>
    <x v="1233"/>
    <x v="4"/>
    <x v="28"/>
  </r>
  <r>
    <s v="Get Your Hopes Up"/>
    <x v="1690"/>
    <n v="5000"/>
    <x v="1165"/>
    <x v="3"/>
    <x v="0"/>
    <s v="USD"/>
    <n v="1490572740"/>
    <n v="1487734667"/>
    <b v="0"/>
    <x v="41"/>
    <x v="1"/>
    <s v="music/faith"/>
    <x v="1300"/>
    <x v="1234"/>
    <x v="4"/>
    <x v="28"/>
  </r>
  <r>
    <s v="Debut Studio EP // Sam Hibbard"/>
    <x v="1691"/>
    <n v="3000"/>
    <x v="668"/>
    <x v="3"/>
    <x v="1"/>
    <s v="GBP"/>
    <n v="1491768000"/>
    <n v="1489097112"/>
    <b v="0"/>
    <x v="22"/>
    <x v="1"/>
    <s v="music/faith"/>
    <x v="1301"/>
    <x v="436"/>
    <x v="4"/>
    <x v="28"/>
  </r>
  <r>
    <s v="Thundercreek Studios"/>
    <x v="1692"/>
    <n v="10000"/>
    <x v="139"/>
    <x v="3"/>
    <x v="0"/>
    <s v="USD"/>
    <n v="1490589360"/>
    <n v="1488038674"/>
    <b v="0"/>
    <x v="29"/>
    <x v="1"/>
    <s v="music/faith"/>
    <x v="833"/>
    <x v="144"/>
    <x v="4"/>
    <x v="28"/>
  </r>
  <r>
    <s v="THE PREACHER'S DAUGHTERS CD Hymns Recording Project"/>
    <x v="1693"/>
    <n v="12000"/>
    <x v="1166"/>
    <x v="3"/>
    <x v="0"/>
    <s v="USD"/>
    <n v="1491786000"/>
    <n v="1488847514"/>
    <b v="0"/>
    <x v="23"/>
    <x v="1"/>
    <s v="music/faith"/>
    <x v="1302"/>
    <x v="1235"/>
    <x v="4"/>
    <x v="28"/>
  </r>
  <r>
    <s v="Angel Talking truth to share with the world."/>
    <x v="1694"/>
    <n v="300000"/>
    <x v="117"/>
    <x v="3"/>
    <x v="0"/>
    <s v="USD"/>
    <n v="1491007211"/>
    <n v="1488418811"/>
    <b v="0"/>
    <x v="78"/>
    <x v="1"/>
    <s v="music/faith"/>
    <x v="109"/>
    <x v="121"/>
    <x v="4"/>
    <x v="28"/>
  </r>
  <r>
    <s v="Undivided Heart - a worship album by John Gabriel Arends"/>
    <x v="1695"/>
    <n v="12500"/>
    <x v="1167"/>
    <x v="3"/>
    <x v="0"/>
    <s v="USD"/>
    <n v="1491781648"/>
    <n v="1489193248"/>
    <b v="0"/>
    <x v="19"/>
    <x v="1"/>
    <s v="music/faith"/>
    <x v="1303"/>
    <x v="1236"/>
    <x v="4"/>
    <x v="28"/>
  </r>
  <r>
    <s v="I'M For Peace Music Ministry By R.Gerald's IMFP SOCIETY"/>
    <x v="1696"/>
    <n v="125000"/>
    <x v="117"/>
    <x v="3"/>
    <x v="0"/>
    <s v="USD"/>
    <n v="1490499180"/>
    <n v="1488430760"/>
    <b v="0"/>
    <x v="78"/>
    <x v="1"/>
    <s v="music/faith"/>
    <x v="109"/>
    <x v="121"/>
    <x v="4"/>
    <x v="28"/>
  </r>
  <r>
    <s v="THE WORSHIP ALBUM!"/>
    <x v="1697"/>
    <n v="5105"/>
    <x v="1168"/>
    <x v="3"/>
    <x v="0"/>
    <s v="USD"/>
    <n v="1491943445"/>
    <n v="1489351445"/>
    <b v="0"/>
    <x v="80"/>
    <x v="1"/>
    <s v="music/faith"/>
    <x v="1304"/>
    <x v="1237"/>
    <x v="4"/>
    <x v="28"/>
  </r>
  <r>
    <s v="Camp Songs: original worship songs inspired by summer camp"/>
    <x v="1698"/>
    <n v="20000"/>
    <x v="1169"/>
    <x v="3"/>
    <x v="0"/>
    <s v="USD"/>
    <n v="1491019200"/>
    <n v="1488418990"/>
    <b v="0"/>
    <x v="1"/>
    <x v="1"/>
    <s v="music/faith"/>
    <x v="1305"/>
    <x v="1238"/>
    <x v="4"/>
    <x v="28"/>
  </r>
  <r>
    <s v="&quot;Holy Realm Music Group&quot; Anointed Purpose, Heavenly Good"/>
    <x v="1699"/>
    <n v="5050"/>
    <x v="115"/>
    <x v="2"/>
    <x v="0"/>
    <s v="USD"/>
    <n v="1421337405"/>
    <n v="1418745405"/>
    <b v="0"/>
    <x v="84"/>
    <x v="1"/>
    <s v="music/faith"/>
    <x v="1306"/>
    <x v="144"/>
    <x v="4"/>
    <x v="28"/>
  </r>
  <r>
    <s v="lyndale lewis and new vision prosper cd release"/>
    <x v="1700"/>
    <n v="16500"/>
    <x v="116"/>
    <x v="2"/>
    <x v="0"/>
    <s v="USD"/>
    <n v="1427745150"/>
    <n v="1425156750"/>
    <b v="0"/>
    <x v="29"/>
    <x v="1"/>
    <s v="music/faith"/>
    <x v="1307"/>
    <x v="120"/>
    <x v="4"/>
    <x v="28"/>
  </r>
  <r>
    <s v="Joy Full Noise!"/>
    <x v="1701"/>
    <n v="5000"/>
    <x v="152"/>
    <x v="2"/>
    <x v="0"/>
    <s v="USD"/>
    <n v="1441003537"/>
    <n v="1435819537"/>
    <b v="0"/>
    <x v="84"/>
    <x v="1"/>
    <s v="music/faith"/>
    <x v="391"/>
    <x v="157"/>
    <x v="4"/>
    <x v="28"/>
  </r>
  <r>
    <s v="Jericho Down Worship Album"/>
    <x v="1702"/>
    <n v="2000"/>
    <x v="1170"/>
    <x v="2"/>
    <x v="0"/>
    <s v="USD"/>
    <n v="1424056873"/>
    <n v="1421464873"/>
    <b v="0"/>
    <x v="202"/>
    <x v="1"/>
    <s v="music/faith"/>
    <x v="1308"/>
    <x v="1239"/>
    <x v="4"/>
    <x v="28"/>
  </r>
  <r>
    <s v="Piano Prayer Album - Russ James"/>
    <x v="1703"/>
    <n v="2000"/>
    <x v="117"/>
    <x v="2"/>
    <x v="0"/>
    <s v="USD"/>
    <n v="1441814400"/>
    <n v="1440807846"/>
    <b v="0"/>
    <x v="78"/>
    <x v="1"/>
    <s v="music/faith"/>
    <x v="109"/>
    <x v="121"/>
    <x v="4"/>
    <x v="28"/>
  </r>
  <r>
    <s v="Gemeinde in Bremen"/>
    <x v="1704"/>
    <n v="5500"/>
    <x v="117"/>
    <x v="2"/>
    <x v="12"/>
    <s v="EUR"/>
    <n v="1440314472"/>
    <n v="1435130472"/>
    <b v="0"/>
    <x v="78"/>
    <x v="1"/>
    <s v="music/faith"/>
    <x v="109"/>
    <x v="121"/>
    <x v="4"/>
    <x v="28"/>
  </r>
  <r>
    <s v="Hurricanes and Coastal Storms- Chapel Studio Project"/>
    <x v="1705"/>
    <n v="5000"/>
    <x v="1171"/>
    <x v="2"/>
    <x v="0"/>
    <s v="USD"/>
    <n v="1459181895"/>
    <n v="1456593495"/>
    <b v="0"/>
    <x v="82"/>
    <x v="1"/>
    <s v="music/faith"/>
    <x v="1309"/>
    <x v="1240"/>
    <x v="4"/>
    <x v="28"/>
  </r>
  <r>
    <s v="Praise: It's what we do"/>
    <x v="1706"/>
    <n v="7000"/>
    <x v="117"/>
    <x v="2"/>
    <x v="0"/>
    <s v="USD"/>
    <n v="1462135706"/>
    <n v="1458679706"/>
    <b v="0"/>
    <x v="78"/>
    <x v="1"/>
    <s v="music/faith"/>
    <x v="109"/>
    <x v="121"/>
    <x v="4"/>
    <x v="28"/>
  </r>
  <r>
    <s v="Psalms"/>
    <x v="1707"/>
    <n v="1750"/>
    <x v="1079"/>
    <x v="2"/>
    <x v="0"/>
    <s v="USD"/>
    <n v="1409513940"/>
    <n v="1405949514"/>
    <b v="0"/>
    <x v="80"/>
    <x v="1"/>
    <s v="music/faith"/>
    <x v="1310"/>
    <x v="1241"/>
    <x v="4"/>
    <x v="28"/>
  </r>
  <r>
    <s v="Producing a live album of our upcoming Europe tour"/>
    <x v="1708"/>
    <n v="5000"/>
    <x v="1172"/>
    <x v="2"/>
    <x v="12"/>
    <s v="EUR"/>
    <n v="1453122000"/>
    <n v="1449151888"/>
    <b v="0"/>
    <x v="29"/>
    <x v="1"/>
    <s v="music/faith"/>
    <x v="1311"/>
    <x v="447"/>
    <x v="4"/>
    <x v="28"/>
  </r>
  <r>
    <s v="Redemption - Debut Multi-cultural Worship Album"/>
    <x v="1709"/>
    <n v="10000"/>
    <x v="1121"/>
    <x v="2"/>
    <x v="0"/>
    <s v="USD"/>
    <n v="1409585434"/>
    <n v="1406907034"/>
    <b v="0"/>
    <x v="84"/>
    <x v="1"/>
    <s v="music/faith"/>
    <x v="1131"/>
    <x v="1242"/>
    <x v="4"/>
    <x v="28"/>
  </r>
  <r>
    <s v="Midwest Cowboy Ministries"/>
    <x v="1710"/>
    <n v="5000"/>
    <x v="117"/>
    <x v="2"/>
    <x v="0"/>
    <s v="USD"/>
    <n v="1435701353"/>
    <n v="1430517353"/>
    <b v="0"/>
    <x v="78"/>
    <x v="1"/>
    <s v="music/faith"/>
    <x v="109"/>
    <x v="121"/>
    <x v="4"/>
    <x v="28"/>
  </r>
  <r>
    <s v="&quot;UNCOVERED ME&quot;"/>
    <x v="1711"/>
    <n v="3000"/>
    <x v="155"/>
    <x v="2"/>
    <x v="0"/>
    <s v="USD"/>
    <n v="1412536412"/>
    <n v="1409944412"/>
    <b v="0"/>
    <x v="29"/>
    <x v="1"/>
    <s v="music/faith"/>
    <x v="1312"/>
    <x v="73"/>
    <x v="4"/>
    <x v="28"/>
  </r>
  <r>
    <s v="Positive music. Zachary Freedoms NEW album, campaign."/>
    <x v="1712"/>
    <n v="25000"/>
    <x v="1173"/>
    <x v="2"/>
    <x v="0"/>
    <s v="USD"/>
    <n v="1430517761"/>
    <n v="1427925761"/>
    <b v="0"/>
    <x v="57"/>
    <x v="1"/>
    <s v="music/faith"/>
    <x v="1313"/>
    <x v="1243"/>
    <x v="4"/>
    <x v="28"/>
  </r>
  <r>
    <s v="The Heart of a P.K."/>
    <x v="1713"/>
    <n v="5000"/>
    <x v="143"/>
    <x v="2"/>
    <x v="0"/>
    <s v="USD"/>
    <n v="1427772120"/>
    <n v="1425186785"/>
    <b v="0"/>
    <x v="84"/>
    <x v="1"/>
    <s v="music/faith"/>
    <x v="881"/>
    <x v="148"/>
    <x v="4"/>
    <x v="28"/>
  </r>
  <r>
    <s v="ALIVE! Gospel Chorus debuts Feb 11th, 2017: &quot;Love is ALIVE!&quot;"/>
    <x v="1714"/>
    <n v="2000"/>
    <x v="403"/>
    <x v="2"/>
    <x v="0"/>
    <s v="USD"/>
    <n v="1481295099"/>
    <n v="1477835499"/>
    <b v="0"/>
    <x v="83"/>
    <x v="1"/>
    <s v="music/faith"/>
    <x v="847"/>
    <x v="73"/>
    <x v="4"/>
    <x v="28"/>
  </r>
  <r>
    <s v="Shift Records A New EP!"/>
    <x v="1715"/>
    <n v="3265"/>
    <x v="1174"/>
    <x v="2"/>
    <x v="0"/>
    <s v="USD"/>
    <n v="1461211200"/>
    <n v="1459467238"/>
    <b v="0"/>
    <x v="14"/>
    <x v="1"/>
    <s v="music/faith"/>
    <x v="1314"/>
    <x v="1244"/>
    <x v="4"/>
    <x v="28"/>
  </r>
  <r>
    <s v="The Prodigal Son"/>
    <x v="1716"/>
    <n v="35000"/>
    <x v="735"/>
    <x v="2"/>
    <x v="0"/>
    <s v="USD"/>
    <n v="1463201940"/>
    <n v="1459435149"/>
    <b v="0"/>
    <x v="84"/>
    <x v="1"/>
    <s v="music/faith"/>
    <x v="1315"/>
    <x v="839"/>
    <x v="4"/>
    <x v="28"/>
  </r>
  <r>
    <s v="Messiah's Call &quot;He'll Do It Today&quot; 2014"/>
    <x v="1717"/>
    <n v="4000"/>
    <x v="428"/>
    <x v="2"/>
    <x v="0"/>
    <s v="USD"/>
    <n v="1410958191"/>
    <n v="1408366191"/>
    <b v="0"/>
    <x v="83"/>
    <x v="1"/>
    <s v="music/faith"/>
    <x v="1316"/>
    <x v="123"/>
    <x v="4"/>
    <x v="28"/>
  </r>
  <r>
    <s v="Justin &amp; Elly Heckel DEBUT ALBUM!"/>
    <x v="1718"/>
    <n v="4000"/>
    <x v="1175"/>
    <x v="2"/>
    <x v="0"/>
    <s v="USD"/>
    <n v="1415562471"/>
    <n v="1412966871"/>
    <b v="0"/>
    <x v="22"/>
    <x v="1"/>
    <s v="music/faith"/>
    <x v="1317"/>
    <x v="1245"/>
    <x v="4"/>
    <x v="28"/>
  </r>
  <r>
    <s v="&quot;HEAVEN'S CALLING&quot;"/>
    <x v="1719"/>
    <n v="5000"/>
    <x v="117"/>
    <x v="2"/>
    <x v="0"/>
    <s v="USD"/>
    <n v="1449831863"/>
    <n v="1447239863"/>
    <b v="0"/>
    <x v="78"/>
    <x v="1"/>
    <s v="music/faith"/>
    <x v="109"/>
    <x v="121"/>
    <x v="4"/>
    <x v="28"/>
  </r>
  <r>
    <s v="Preserving the DC Gospel Stars"/>
    <x v="1720"/>
    <n v="2880"/>
    <x v="116"/>
    <x v="2"/>
    <x v="0"/>
    <s v="USD"/>
    <n v="1459642200"/>
    <n v="1456441429"/>
    <b v="0"/>
    <x v="29"/>
    <x v="1"/>
    <s v="music/faith"/>
    <x v="1318"/>
    <x v="120"/>
    <x v="4"/>
    <x v="28"/>
  </r>
  <r>
    <s v="Straighter Road Album Fundraiser"/>
    <x v="1721"/>
    <n v="10000"/>
    <x v="1084"/>
    <x v="2"/>
    <x v="0"/>
    <s v="USD"/>
    <n v="1435730400"/>
    <n v="1430855315"/>
    <b v="0"/>
    <x v="83"/>
    <x v="1"/>
    <s v="music/faith"/>
    <x v="896"/>
    <x v="1246"/>
    <x v="4"/>
    <x v="28"/>
  </r>
  <r>
    <s v="Die Another Day 1st CD (Christian Rock)"/>
    <x v="1722"/>
    <n v="6000"/>
    <x v="428"/>
    <x v="2"/>
    <x v="0"/>
    <s v="USD"/>
    <n v="1414707762"/>
    <n v="1412115762"/>
    <b v="0"/>
    <x v="80"/>
    <x v="1"/>
    <s v="music/faith"/>
    <x v="1319"/>
    <x v="440"/>
    <x v="4"/>
    <x v="28"/>
  </r>
  <r>
    <s v="Unveiled Debut Album"/>
    <x v="1723"/>
    <n v="5500"/>
    <x v="145"/>
    <x v="2"/>
    <x v="0"/>
    <s v="USD"/>
    <n v="1408922049"/>
    <n v="1406330049"/>
    <b v="0"/>
    <x v="82"/>
    <x v="1"/>
    <s v="music/faith"/>
    <x v="1320"/>
    <x v="1247"/>
    <x v="4"/>
    <x v="28"/>
  </r>
  <r>
    <s v="&quot;Every Day&quot; CD by Amanda Joy Hall"/>
    <x v="1724"/>
    <n v="6500"/>
    <x v="1176"/>
    <x v="2"/>
    <x v="0"/>
    <s v="USD"/>
    <n v="1403906664"/>
    <n v="1401401064"/>
    <b v="0"/>
    <x v="38"/>
    <x v="1"/>
    <s v="music/faith"/>
    <x v="1321"/>
    <x v="1248"/>
    <x v="4"/>
    <x v="28"/>
  </r>
  <r>
    <s v="New album - Prophetic guitar soundscapes, Volume 2"/>
    <x v="1725"/>
    <n v="3000"/>
    <x v="116"/>
    <x v="2"/>
    <x v="1"/>
    <s v="GBP"/>
    <n v="1428231600"/>
    <n v="1423520177"/>
    <b v="0"/>
    <x v="29"/>
    <x v="1"/>
    <s v="music/faith"/>
    <x v="108"/>
    <x v="120"/>
    <x v="4"/>
    <x v="28"/>
  </r>
  <r>
    <s v="With His Presence"/>
    <x v="1726"/>
    <n v="1250"/>
    <x v="1177"/>
    <x v="2"/>
    <x v="0"/>
    <s v="USD"/>
    <n v="1445439674"/>
    <n v="1442847674"/>
    <b v="0"/>
    <x v="63"/>
    <x v="1"/>
    <s v="music/faith"/>
    <x v="1322"/>
    <x v="1249"/>
    <x v="4"/>
    <x v="28"/>
  </r>
  <r>
    <s v="Message from Beyond - A Gospel Music Project"/>
    <x v="1727"/>
    <n v="10000"/>
    <x v="117"/>
    <x v="2"/>
    <x v="0"/>
    <s v="USD"/>
    <n v="1465521306"/>
    <n v="1460337306"/>
    <b v="0"/>
    <x v="78"/>
    <x v="1"/>
    <s v="music/faith"/>
    <x v="109"/>
    <x v="121"/>
    <x v="4"/>
    <x v="28"/>
  </r>
  <r>
    <s v="Triumph Over Trials/ Hope Through the Hurt"/>
    <x v="1728"/>
    <n v="3000"/>
    <x v="117"/>
    <x v="2"/>
    <x v="0"/>
    <s v="USD"/>
    <n v="1445738783"/>
    <n v="1443146783"/>
    <b v="0"/>
    <x v="78"/>
    <x v="1"/>
    <s v="music/faith"/>
    <x v="109"/>
    <x v="121"/>
    <x v="4"/>
    <x v="28"/>
  </r>
  <r>
    <s v="Sam Cox Band First Christian Tour"/>
    <x v="1729"/>
    <n v="1000"/>
    <x v="117"/>
    <x v="2"/>
    <x v="0"/>
    <s v="USD"/>
    <n v="1434034800"/>
    <n v="1432849552"/>
    <b v="0"/>
    <x v="78"/>
    <x v="1"/>
    <s v="music/faith"/>
    <x v="109"/>
    <x v="121"/>
    <x v="4"/>
    <x v="28"/>
  </r>
  <r>
    <s v="Christian Lifestyle Multicultural Expo"/>
    <x v="1730"/>
    <n v="4000"/>
    <x v="117"/>
    <x v="2"/>
    <x v="0"/>
    <s v="USD"/>
    <n v="1452920400"/>
    <n v="1447777481"/>
    <b v="0"/>
    <x v="78"/>
    <x v="1"/>
    <s v="music/faith"/>
    <x v="109"/>
    <x v="121"/>
    <x v="4"/>
    <x v="28"/>
  </r>
  <r>
    <s v="What Faith Is EP/Album"/>
    <x v="1731"/>
    <n v="10000"/>
    <x v="117"/>
    <x v="2"/>
    <x v="0"/>
    <s v="USD"/>
    <n v="1473802200"/>
    <n v="1472746374"/>
    <b v="0"/>
    <x v="78"/>
    <x v="1"/>
    <s v="music/faith"/>
    <x v="109"/>
    <x v="121"/>
    <x v="4"/>
    <x v="28"/>
  </r>
  <r>
    <s v="Street Prophet Los CD and new book"/>
    <x v="1732"/>
    <n v="4500"/>
    <x v="116"/>
    <x v="2"/>
    <x v="0"/>
    <s v="USD"/>
    <n v="1431046356"/>
    <n v="1428454356"/>
    <b v="0"/>
    <x v="29"/>
    <x v="1"/>
    <s v="music/faith"/>
    <x v="1323"/>
    <x v="120"/>
    <x v="4"/>
    <x v="28"/>
  </r>
  <r>
    <s v="Leo's RainSong Artist program"/>
    <x v="1733"/>
    <n v="1000"/>
    <x v="178"/>
    <x v="2"/>
    <x v="0"/>
    <s v="USD"/>
    <n v="1470598345"/>
    <n v="1468006345"/>
    <b v="0"/>
    <x v="84"/>
    <x v="1"/>
    <s v="music/faith"/>
    <x v="1324"/>
    <x v="698"/>
    <x v="4"/>
    <x v="28"/>
  </r>
  <r>
    <s v="In His Presence"/>
    <x v="1734"/>
    <n v="3000"/>
    <x v="1178"/>
    <x v="2"/>
    <x v="0"/>
    <s v="USD"/>
    <n v="1447018833"/>
    <n v="1444423233"/>
    <b v="0"/>
    <x v="29"/>
    <x v="1"/>
    <s v="music/faith"/>
    <x v="1325"/>
    <x v="1250"/>
    <x v="4"/>
    <x v="28"/>
  </r>
  <r>
    <s v="Healing"/>
    <x v="1735"/>
    <n v="4000"/>
    <x v="447"/>
    <x v="2"/>
    <x v="0"/>
    <s v="USD"/>
    <n v="1437432392"/>
    <n v="1434840392"/>
    <b v="0"/>
    <x v="41"/>
    <x v="1"/>
    <s v="music/faith"/>
    <x v="1212"/>
    <x v="98"/>
    <x v="4"/>
    <x v="28"/>
  </r>
  <r>
    <s v="The Flashing Lights"/>
    <x v="1736"/>
    <n v="5000"/>
    <x v="170"/>
    <x v="2"/>
    <x v="0"/>
    <s v="USD"/>
    <n v="1412283542"/>
    <n v="1409691542"/>
    <b v="0"/>
    <x v="29"/>
    <x v="1"/>
    <s v="music/faith"/>
    <x v="177"/>
    <x v="135"/>
    <x v="4"/>
    <x v="28"/>
  </r>
  <r>
    <s v="SWEET LOVE - a Lovely Christian WEDDING SONG Happy Marriage"/>
    <x v="1737"/>
    <n v="1000"/>
    <x v="116"/>
    <x v="2"/>
    <x v="0"/>
    <s v="USD"/>
    <n v="1462391932"/>
    <n v="1457297932"/>
    <b v="0"/>
    <x v="29"/>
    <x v="1"/>
    <s v="music/faith"/>
    <x v="370"/>
    <x v="120"/>
    <x v="4"/>
    <x v="28"/>
  </r>
  <r>
    <s v="Recording Studio Time"/>
    <x v="1738"/>
    <n v="3000"/>
    <x v="117"/>
    <x v="2"/>
    <x v="0"/>
    <s v="USD"/>
    <n v="1437075422"/>
    <n v="1434483422"/>
    <b v="0"/>
    <x v="78"/>
    <x v="1"/>
    <s v="music/faith"/>
    <x v="109"/>
    <x v="121"/>
    <x v="4"/>
    <x v="28"/>
  </r>
  <r>
    <s v="Caught off Guard"/>
    <x v="1739"/>
    <n v="1200"/>
    <x v="414"/>
    <x v="0"/>
    <x v="1"/>
    <s v="GBP"/>
    <n v="1433948671"/>
    <n v="1430060671"/>
    <b v="0"/>
    <x v="47"/>
    <x v="0"/>
    <s v="photography/photobooks"/>
    <x v="1326"/>
    <x v="1251"/>
    <x v="8"/>
    <x v="20"/>
  </r>
  <r>
    <s v="Clark &amp; Addison: A Limited Edition Wrigley Field Photo Book"/>
    <x v="1740"/>
    <n v="2000"/>
    <x v="1179"/>
    <x v="0"/>
    <x v="0"/>
    <s v="USD"/>
    <n v="1483822800"/>
    <n v="1481058170"/>
    <b v="0"/>
    <x v="69"/>
    <x v="0"/>
    <s v="photography/photobooks"/>
    <x v="648"/>
    <x v="1252"/>
    <x v="8"/>
    <x v="20"/>
  </r>
  <r>
    <s v="The Fringes Project: Photobook of a Dying Language"/>
    <x v="1741"/>
    <n v="6000"/>
    <x v="11"/>
    <x v="0"/>
    <x v="0"/>
    <s v="USD"/>
    <n v="1472270340"/>
    <n v="1470348775"/>
    <b v="0"/>
    <x v="85"/>
    <x v="0"/>
    <s v="photography/photobooks"/>
    <x v="1327"/>
    <x v="1253"/>
    <x v="8"/>
    <x v="20"/>
  </r>
  <r>
    <s v="Water World"/>
    <x v="1742"/>
    <n v="5500"/>
    <x v="1180"/>
    <x v="0"/>
    <x v="1"/>
    <s v="GBP"/>
    <n v="1425821477"/>
    <n v="1421937077"/>
    <b v="0"/>
    <x v="16"/>
    <x v="0"/>
    <s v="photography/photobooks"/>
    <x v="1328"/>
    <x v="1254"/>
    <x v="8"/>
    <x v="20"/>
  </r>
  <r>
    <s v="Things I do in Detroit - A Guidebook by The Nain Rouge"/>
    <x v="1743"/>
    <n v="7000"/>
    <x v="1181"/>
    <x v="0"/>
    <x v="0"/>
    <s v="USD"/>
    <n v="1482372000"/>
    <n v="1479276838"/>
    <b v="0"/>
    <x v="30"/>
    <x v="0"/>
    <s v="photography/photobooks"/>
    <x v="1329"/>
    <x v="1255"/>
    <x v="8"/>
    <x v="20"/>
  </r>
  <r>
    <s v="Edge â€¢ France | Witnessing Those Unseen"/>
    <x v="1744"/>
    <n v="15000"/>
    <x v="1182"/>
    <x v="0"/>
    <x v="0"/>
    <s v="USD"/>
    <n v="1479952800"/>
    <n v="1477368867"/>
    <b v="0"/>
    <x v="329"/>
    <x v="0"/>
    <s v="photography/photobooks"/>
    <x v="1330"/>
    <x v="1256"/>
    <x v="8"/>
    <x v="20"/>
  </r>
  <r>
    <s v="'Tulip, my mother's favourite flower' - A Photo Book."/>
    <x v="1745"/>
    <n v="9000"/>
    <x v="1183"/>
    <x v="0"/>
    <x v="1"/>
    <s v="GBP"/>
    <n v="1447426800"/>
    <n v="1444904830"/>
    <b v="0"/>
    <x v="180"/>
    <x v="0"/>
    <s v="photography/photobooks"/>
    <x v="1331"/>
    <x v="1257"/>
    <x v="8"/>
    <x v="20"/>
  </r>
  <r>
    <s v="So It Is: Vancouver"/>
    <x v="1746"/>
    <n v="50000"/>
    <x v="1184"/>
    <x v="0"/>
    <x v="5"/>
    <s v="CAD"/>
    <n v="1441234143"/>
    <n v="1438642143"/>
    <b v="0"/>
    <x v="331"/>
    <x v="0"/>
    <s v="photography/photobooks"/>
    <x v="1332"/>
    <x v="1258"/>
    <x v="8"/>
    <x v="20"/>
  </r>
  <r>
    <s v="E FOTOGRAFESCHE RECKBLECK - 367 DEEG AM AUSLAND ASAZ"/>
    <x v="1747"/>
    <n v="10050"/>
    <x v="1185"/>
    <x v="0"/>
    <x v="19"/>
    <s v="EUR"/>
    <n v="1488394800"/>
    <n v="1485213921"/>
    <b v="0"/>
    <x v="132"/>
    <x v="0"/>
    <s v="photography/photobooks"/>
    <x v="1333"/>
    <x v="1259"/>
    <x v="8"/>
    <x v="20"/>
  </r>
  <r>
    <s v="Love Wins- A Powerful Book of LGBTQ Love Stories"/>
    <x v="1748"/>
    <n v="5000"/>
    <x v="1186"/>
    <x v="0"/>
    <x v="0"/>
    <s v="USD"/>
    <n v="1461096304"/>
    <n v="1458936304"/>
    <b v="0"/>
    <x v="207"/>
    <x v="0"/>
    <s v="photography/photobooks"/>
    <x v="1334"/>
    <x v="1260"/>
    <x v="8"/>
    <x v="20"/>
  </r>
  <r>
    <s v="Daily Bread: Stories from Rural Greece"/>
    <x v="1749"/>
    <n v="10000"/>
    <x v="1187"/>
    <x v="0"/>
    <x v="0"/>
    <s v="USD"/>
    <n v="1426787123"/>
    <n v="1424198723"/>
    <b v="0"/>
    <x v="42"/>
    <x v="0"/>
    <s v="photography/photobooks"/>
    <x v="1335"/>
    <x v="1261"/>
    <x v="8"/>
    <x v="20"/>
  </r>
  <r>
    <s v="Adfectus Book"/>
    <x v="1750"/>
    <n v="1200"/>
    <x v="1188"/>
    <x v="0"/>
    <x v="1"/>
    <s v="GBP"/>
    <n v="1476425082"/>
    <n v="1473833082"/>
    <b v="0"/>
    <x v="240"/>
    <x v="0"/>
    <s v="photography/photobooks"/>
    <x v="1336"/>
    <x v="1262"/>
    <x v="8"/>
    <x v="20"/>
  </r>
  <r>
    <s v="The Hero-In Me // Heroinmaleren - en mÃ¥de at leve pÃ¥"/>
    <x v="1751"/>
    <n v="15000"/>
    <x v="1189"/>
    <x v="0"/>
    <x v="8"/>
    <s v="DKK"/>
    <n v="1458579568"/>
    <n v="1455991168"/>
    <b v="0"/>
    <x v="2"/>
    <x v="0"/>
    <s v="photography/photobooks"/>
    <x v="1277"/>
    <x v="1263"/>
    <x v="8"/>
    <x v="20"/>
  </r>
  <r>
    <s v="OFFICIAL OTTAWA (an unofficial portrait)"/>
    <x v="1752"/>
    <n v="8500"/>
    <x v="1190"/>
    <x v="0"/>
    <x v="5"/>
    <s v="CAD"/>
    <n v="1428091353"/>
    <n v="1425502953"/>
    <b v="0"/>
    <x v="240"/>
    <x v="0"/>
    <s v="photography/photobooks"/>
    <x v="1337"/>
    <x v="1264"/>
    <x v="8"/>
    <x v="20"/>
  </r>
  <r>
    <s v="Just One Block: The Extraordinary Journey Around The Block"/>
    <x v="1753"/>
    <n v="25"/>
    <x v="134"/>
    <x v="0"/>
    <x v="0"/>
    <s v="USD"/>
    <n v="1444071361"/>
    <n v="1441479361"/>
    <b v="0"/>
    <x v="80"/>
    <x v="0"/>
    <s v="photography/photobooks"/>
    <x v="43"/>
    <x v="507"/>
    <x v="8"/>
    <x v="20"/>
  </r>
  <r>
    <s v="214: A Photobook of Dallas Hip Hop"/>
    <x v="1754"/>
    <n v="5500"/>
    <x v="1191"/>
    <x v="0"/>
    <x v="0"/>
    <s v="USD"/>
    <n v="1472443269"/>
    <n v="1468987269"/>
    <b v="0"/>
    <x v="148"/>
    <x v="0"/>
    <s v="photography/photobooks"/>
    <x v="1338"/>
    <x v="1265"/>
    <x v="8"/>
    <x v="20"/>
  </r>
  <r>
    <s v="The Resurgence of Femininity Photo Thesis"/>
    <x v="1755"/>
    <n v="5000"/>
    <x v="1192"/>
    <x v="0"/>
    <x v="0"/>
    <s v="USD"/>
    <n v="1485631740"/>
    <n v="1483041083"/>
    <b v="0"/>
    <x v="25"/>
    <x v="0"/>
    <s v="photography/photobooks"/>
    <x v="1339"/>
    <x v="1266"/>
    <x v="8"/>
    <x v="20"/>
  </r>
  <r>
    <s v="Yashica TLR Cameras History -Playing Cards"/>
    <x v="1756"/>
    <n v="1000"/>
    <x v="1193"/>
    <x v="0"/>
    <x v="0"/>
    <s v="USD"/>
    <n v="1468536992"/>
    <n v="1463352992"/>
    <b v="0"/>
    <x v="74"/>
    <x v="0"/>
    <s v="photography/photobooks"/>
    <x v="1340"/>
    <x v="1267"/>
    <x v="8"/>
    <x v="20"/>
  </r>
  <r>
    <s v="Death Valley"/>
    <x v="1757"/>
    <n v="5000"/>
    <x v="1194"/>
    <x v="0"/>
    <x v="0"/>
    <s v="USD"/>
    <n v="1427309629"/>
    <n v="1425585229"/>
    <b v="0"/>
    <x v="72"/>
    <x v="0"/>
    <s v="photography/photobooks"/>
    <x v="15"/>
    <x v="1268"/>
    <x v="8"/>
    <x v="20"/>
  </r>
  <r>
    <s v="Portraits by Aris Jerome"/>
    <x v="1758"/>
    <n v="5000"/>
    <x v="1195"/>
    <x v="0"/>
    <x v="0"/>
    <s v="USD"/>
    <n v="1456416513"/>
    <n v="1454688513"/>
    <b v="0"/>
    <x v="332"/>
    <x v="0"/>
    <s v="photography/photobooks"/>
    <x v="1341"/>
    <x v="1269"/>
    <x v="8"/>
    <x v="20"/>
  </r>
  <r>
    <s v="I Wanted To See Boobs"/>
    <x v="1759"/>
    <n v="100"/>
    <x v="1196"/>
    <x v="0"/>
    <x v="1"/>
    <s v="GBP"/>
    <n v="1442065060"/>
    <n v="1437745060"/>
    <b v="0"/>
    <x v="83"/>
    <x v="0"/>
    <s v="photography/photobooks"/>
    <x v="1342"/>
    <x v="1270"/>
    <x v="8"/>
    <x v="20"/>
  </r>
  <r>
    <s v="&quot;The Naked Pixel&quot; Ali Pakele"/>
    <x v="1760"/>
    <n v="100"/>
    <x v="1197"/>
    <x v="0"/>
    <x v="0"/>
    <s v="USD"/>
    <n v="1457739245"/>
    <n v="1455147245"/>
    <b v="0"/>
    <x v="20"/>
    <x v="0"/>
    <s v="photography/photobooks"/>
    <x v="1343"/>
    <x v="1271"/>
    <x v="8"/>
    <x v="20"/>
  </r>
  <r>
    <s v="Coffee Table Girls Exclusive Art Photography Book"/>
    <x v="1761"/>
    <n v="12000"/>
    <x v="1198"/>
    <x v="0"/>
    <x v="0"/>
    <s v="USD"/>
    <n v="1477255840"/>
    <n v="1474663840"/>
    <b v="0"/>
    <x v="115"/>
    <x v="0"/>
    <s v="photography/photobooks"/>
    <x v="1344"/>
    <x v="1272"/>
    <x v="8"/>
    <x v="20"/>
  </r>
  <r>
    <s v="Blood, Sweat &amp; Tears - Photobook"/>
    <x v="1762"/>
    <n v="11000"/>
    <x v="1199"/>
    <x v="2"/>
    <x v="1"/>
    <s v="GBP"/>
    <n v="1407065979"/>
    <n v="1404560379"/>
    <b v="1"/>
    <x v="70"/>
    <x v="1"/>
    <s v="photography/photobooks"/>
    <x v="1345"/>
    <x v="1273"/>
    <x v="8"/>
    <x v="20"/>
  </r>
  <r>
    <s v="Oklahoma, The Way I See It; The Book"/>
    <x v="1763"/>
    <n v="12500"/>
    <x v="1200"/>
    <x v="2"/>
    <x v="0"/>
    <s v="USD"/>
    <n v="1407972712"/>
    <n v="1405380712"/>
    <b v="1"/>
    <x v="273"/>
    <x v="1"/>
    <s v="photography/photobooks"/>
    <x v="1346"/>
    <x v="1274"/>
    <x v="8"/>
    <x v="20"/>
  </r>
  <r>
    <s v="Photographic book on Melbourne's music scene"/>
    <x v="1764"/>
    <n v="1500"/>
    <x v="117"/>
    <x v="2"/>
    <x v="2"/>
    <s v="AUD"/>
    <n v="1408999088"/>
    <n v="1407184688"/>
    <b v="1"/>
    <x v="78"/>
    <x v="1"/>
    <s v="photography/photobooks"/>
    <x v="109"/>
    <x v="121"/>
    <x v="8"/>
    <x v="20"/>
  </r>
  <r>
    <s v="OR-GÃ“L-HO -A search for meaning during the World Cup"/>
    <x v="1765"/>
    <n v="5000"/>
    <x v="1201"/>
    <x v="2"/>
    <x v="0"/>
    <s v="USD"/>
    <n v="1407080884"/>
    <n v="1404488884"/>
    <b v="1"/>
    <x v="70"/>
    <x v="1"/>
    <s v="photography/photobooks"/>
    <x v="1347"/>
    <x v="1275"/>
    <x v="8"/>
    <x v="20"/>
  </r>
  <r>
    <s v="SWFTTR: Southwest Farm-to-Table Recipes"/>
    <x v="1766"/>
    <n v="5000"/>
    <x v="1202"/>
    <x v="2"/>
    <x v="0"/>
    <s v="USD"/>
    <n v="1411824444"/>
    <n v="1406640444"/>
    <b v="1"/>
    <x v="41"/>
    <x v="1"/>
    <s v="photography/photobooks"/>
    <x v="1348"/>
    <x v="1276"/>
    <x v="8"/>
    <x v="20"/>
  </r>
  <r>
    <s v="Navajo Textile Project"/>
    <x v="1767"/>
    <n v="40000"/>
    <x v="1203"/>
    <x v="2"/>
    <x v="0"/>
    <s v="USD"/>
    <n v="1421177959"/>
    <n v="1418585959"/>
    <b v="1"/>
    <x v="19"/>
    <x v="1"/>
    <s v="photography/photobooks"/>
    <x v="1349"/>
    <x v="1277"/>
    <x v="8"/>
    <x v="20"/>
  </r>
  <r>
    <s v="Pit &amp; Paddock: Unseen 60s &amp; 70s European Motor Racing Images"/>
    <x v="1768"/>
    <n v="24500"/>
    <x v="1204"/>
    <x v="2"/>
    <x v="0"/>
    <s v="USD"/>
    <n v="1413312194"/>
    <n v="1410288194"/>
    <b v="1"/>
    <x v="297"/>
    <x v="1"/>
    <s v="photography/photobooks"/>
    <x v="1350"/>
    <x v="456"/>
    <x v="8"/>
    <x v="20"/>
  </r>
  <r>
    <s v="&quot;Drakes Folly&quot;"/>
    <x v="1769"/>
    <n v="4200"/>
    <x v="1032"/>
    <x v="2"/>
    <x v="1"/>
    <s v="GBP"/>
    <n v="1414107040"/>
    <n v="1411515040"/>
    <b v="1"/>
    <x v="20"/>
    <x v="1"/>
    <s v="photography/photobooks"/>
    <x v="1351"/>
    <x v="1278"/>
    <x v="8"/>
    <x v="20"/>
  </r>
  <r>
    <s v="White Mountain"/>
    <x v="1770"/>
    <n v="5500"/>
    <x v="1205"/>
    <x v="2"/>
    <x v="1"/>
    <s v="GBP"/>
    <n v="1404666836"/>
    <n v="1399482836"/>
    <b v="1"/>
    <x v="10"/>
    <x v="1"/>
    <s v="photography/photobooks"/>
    <x v="1352"/>
    <x v="1279"/>
    <x v="8"/>
    <x v="20"/>
  </r>
  <r>
    <s v="True Faith : A Guitar Makers Promise to God by Tim Hawley"/>
    <x v="1771"/>
    <n v="30000"/>
    <x v="1020"/>
    <x v="2"/>
    <x v="0"/>
    <s v="USD"/>
    <n v="1421691298"/>
    <n v="1417803298"/>
    <b v="1"/>
    <x v="10"/>
    <x v="1"/>
    <s v="photography/photobooks"/>
    <x v="1353"/>
    <x v="1280"/>
    <x v="8"/>
    <x v="20"/>
  </r>
  <r>
    <s v="The World Upside Down: Portraits"/>
    <x v="1772"/>
    <n v="2500"/>
    <x v="1206"/>
    <x v="2"/>
    <x v="0"/>
    <s v="USD"/>
    <n v="1417273140"/>
    <n v="1413609292"/>
    <b v="1"/>
    <x v="62"/>
    <x v="1"/>
    <s v="photography/photobooks"/>
    <x v="768"/>
    <x v="1281"/>
    <x v="8"/>
    <x v="20"/>
  </r>
  <r>
    <s v="Muhammad Ali - The Comeback"/>
    <x v="1773"/>
    <n v="32500"/>
    <x v="1207"/>
    <x v="2"/>
    <x v="0"/>
    <s v="USD"/>
    <n v="1414193160"/>
    <n v="1410305160"/>
    <b v="1"/>
    <x v="204"/>
    <x v="1"/>
    <s v="photography/photobooks"/>
    <x v="1354"/>
    <x v="1282"/>
    <x v="8"/>
    <x v="20"/>
  </r>
  <r>
    <s v="Dubai: A Synthetic City - Photobook &amp; Journal"/>
    <x v="1774"/>
    <n v="5000"/>
    <x v="400"/>
    <x v="2"/>
    <x v="1"/>
    <s v="GBP"/>
    <n v="1414623471"/>
    <n v="1411513071"/>
    <b v="1"/>
    <x v="80"/>
    <x v="1"/>
    <s v="photography/photobooks"/>
    <x v="1355"/>
    <x v="33"/>
    <x v="8"/>
    <x v="20"/>
  </r>
  <r>
    <s v="All along the Control Tower"/>
    <x v="1775"/>
    <n v="4800"/>
    <x v="1208"/>
    <x v="2"/>
    <x v="9"/>
    <s v="EUR"/>
    <n v="1424421253"/>
    <n v="1421829253"/>
    <b v="1"/>
    <x v="73"/>
    <x v="1"/>
    <s v="photography/photobooks"/>
    <x v="1356"/>
    <x v="1283"/>
    <x v="8"/>
    <x v="20"/>
  </r>
  <r>
    <s v="Portrait of Cuban Resilience: Faces and Voices of a Blockade"/>
    <x v="1776"/>
    <n v="50000"/>
    <x v="1209"/>
    <x v="2"/>
    <x v="0"/>
    <s v="USD"/>
    <n v="1427485395"/>
    <n v="1423600995"/>
    <b v="1"/>
    <x v="41"/>
    <x v="1"/>
    <s v="photography/photobooks"/>
    <x v="1357"/>
    <x v="1284"/>
    <x v="8"/>
    <x v="20"/>
  </r>
  <r>
    <s v="Ozymandias : a photo book"/>
    <x v="1777"/>
    <n v="11000"/>
    <x v="1210"/>
    <x v="2"/>
    <x v="0"/>
    <s v="USD"/>
    <n v="1472834180"/>
    <n v="1470242180"/>
    <b v="1"/>
    <x v="44"/>
    <x v="1"/>
    <s v="photography/photobooks"/>
    <x v="1358"/>
    <x v="1285"/>
    <x v="8"/>
    <x v="20"/>
  </r>
  <r>
    <s v="Native Nation"/>
    <x v="1778"/>
    <n v="30000"/>
    <x v="1211"/>
    <x v="2"/>
    <x v="0"/>
    <s v="USD"/>
    <n v="1467469510"/>
    <n v="1462285510"/>
    <b v="1"/>
    <x v="215"/>
    <x v="1"/>
    <s v="photography/photobooks"/>
    <x v="1359"/>
    <x v="1286"/>
    <x v="8"/>
    <x v="20"/>
  </r>
  <r>
    <s v="Political Views: 2016 US Presidential Election Photography"/>
    <x v="1779"/>
    <n v="5500"/>
    <x v="1212"/>
    <x v="2"/>
    <x v="0"/>
    <s v="USD"/>
    <n v="1473950945"/>
    <n v="1471272545"/>
    <b v="1"/>
    <x v="54"/>
    <x v="1"/>
    <s v="photography/photobooks"/>
    <x v="1360"/>
    <x v="1287"/>
    <x v="8"/>
    <x v="20"/>
  </r>
  <r>
    <s v="Keepers Of The Craft: Cocktails Across America. A Photobook"/>
    <x v="1780"/>
    <n v="35000"/>
    <x v="1213"/>
    <x v="2"/>
    <x v="0"/>
    <s v="USD"/>
    <n v="1456062489"/>
    <n v="1453211289"/>
    <b v="1"/>
    <x v="88"/>
    <x v="1"/>
    <s v="photography/photobooks"/>
    <x v="1361"/>
    <x v="1288"/>
    <x v="8"/>
    <x v="20"/>
  </r>
  <r>
    <s v="Hues of my Vision"/>
    <x v="1781"/>
    <n v="40000"/>
    <x v="1214"/>
    <x v="2"/>
    <x v="0"/>
    <s v="USD"/>
    <n v="1432248478"/>
    <n v="1429656478"/>
    <b v="1"/>
    <x v="333"/>
    <x v="1"/>
    <s v="photography/photobooks"/>
    <x v="1362"/>
    <x v="1289"/>
    <x v="8"/>
    <x v="20"/>
  </r>
  <r>
    <s v="Vantage Point: Photographs of Milwaukee from on high"/>
    <x v="1782"/>
    <n v="5000"/>
    <x v="1215"/>
    <x v="2"/>
    <x v="0"/>
    <s v="USD"/>
    <n v="1422674700"/>
    <n v="1419954240"/>
    <b v="1"/>
    <x v="51"/>
    <x v="1"/>
    <s v="photography/photobooks"/>
    <x v="1363"/>
    <x v="1290"/>
    <x v="8"/>
    <x v="20"/>
  </r>
  <r>
    <s v="Hank Bought A Bus - A photobook of our bus and adventure."/>
    <x v="1783"/>
    <n v="24000"/>
    <x v="1216"/>
    <x v="2"/>
    <x v="0"/>
    <s v="USD"/>
    <n v="1413417600"/>
    <n v="1410750855"/>
    <b v="1"/>
    <x v="52"/>
    <x v="1"/>
    <s v="photography/photobooks"/>
    <x v="1364"/>
    <x v="1291"/>
    <x v="8"/>
    <x v="20"/>
  </r>
  <r>
    <s v="Observations in 6x6"/>
    <x v="1784"/>
    <n v="1900"/>
    <x v="1217"/>
    <x v="2"/>
    <x v="9"/>
    <s v="EUR"/>
    <n v="1418649177"/>
    <n v="1416057177"/>
    <b v="1"/>
    <x v="60"/>
    <x v="1"/>
    <s v="photography/photobooks"/>
    <x v="1365"/>
    <x v="1292"/>
    <x v="8"/>
    <x v="20"/>
  </r>
  <r>
    <s v="Alpamayo to Yerupaja"/>
    <x v="1785"/>
    <n v="10000"/>
    <x v="1218"/>
    <x v="2"/>
    <x v="0"/>
    <s v="USD"/>
    <n v="1428158637"/>
    <n v="1425570237"/>
    <b v="1"/>
    <x v="54"/>
    <x v="1"/>
    <s v="photography/photobooks"/>
    <x v="1366"/>
    <x v="1293"/>
    <x v="8"/>
    <x v="20"/>
  </r>
  <r>
    <s v="Beyond the Pale"/>
    <x v="1786"/>
    <n v="5500"/>
    <x v="382"/>
    <x v="2"/>
    <x v="1"/>
    <s v="GBP"/>
    <n v="1414795542"/>
    <n v="1412203542"/>
    <b v="1"/>
    <x v="80"/>
    <x v="1"/>
    <s v="photography/photobooks"/>
    <x v="1367"/>
    <x v="1090"/>
    <x v="8"/>
    <x v="20"/>
  </r>
  <r>
    <s v="Paintball: Beyond The Paint"/>
    <x v="1787"/>
    <n v="8000"/>
    <x v="130"/>
    <x v="2"/>
    <x v="0"/>
    <s v="USD"/>
    <n v="1421042403"/>
    <n v="1415858403"/>
    <b v="1"/>
    <x v="80"/>
    <x v="1"/>
    <s v="photography/photobooks"/>
    <x v="724"/>
    <x v="119"/>
    <x v="8"/>
    <x v="20"/>
  </r>
  <r>
    <s v="Return to Relevance: The Scott Hyde Archive"/>
    <x v="1788"/>
    <n v="33000"/>
    <x v="1219"/>
    <x v="2"/>
    <x v="0"/>
    <s v="USD"/>
    <n v="1423152678"/>
    <n v="1420560678"/>
    <b v="1"/>
    <x v="41"/>
    <x v="1"/>
    <s v="photography/photobooks"/>
    <x v="1368"/>
    <x v="1294"/>
    <x v="8"/>
    <x v="20"/>
  </r>
  <r>
    <s v="disCover: Napoli"/>
    <x v="1789"/>
    <n v="3000"/>
    <x v="1220"/>
    <x v="2"/>
    <x v="1"/>
    <s v="GBP"/>
    <n v="1422553565"/>
    <n v="1417369565"/>
    <b v="1"/>
    <x v="80"/>
    <x v="1"/>
    <s v="photography/photobooks"/>
    <x v="1369"/>
    <x v="1295"/>
    <x v="8"/>
    <x v="20"/>
  </r>
  <r>
    <s v="Bensinger's: Photographs by Helaine Garren"/>
    <x v="1790"/>
    <n v="25000"/>
    <x v="1221"/>
    <x v="2"/>
    <x v="0"/>
    <s v="USD"/>
    <n v="1439189940"/>
    <n v="1435970682"/>
    <b v="1"/>
    <x v="237"/>
    <x v="1"/>
    <s v="photography/photobooks"/>
    <x v="1370"/>
    <x v="1296"/>
    <x v="8"/>
    <x v="20"/>
  </r>
  <r>
    <s v="Live to Learn, Learn to Fight, Fight to Live - The Karen"/>
    <x v="1791"/>
    <n v="3000"/>
    <x v="130"/>
    <x v="2"/>
    <x v="2"/>
    <s v="AUD"/>
    <n v="1417127040"/>
    <n v="1414531440"/>
    <b v="1"/>
    <x v="84"/>
    <x v="1"/>
    <s v="photography/photobooks"/>
    <x v="843"/>
    <x v="135"/>
    <x v="8"/>
    <x v="20"/>
  </r>
  <r>
    <s v="Venus as Men"/>
    <x v="1792"/>
    <n v="9000"/>
    <x v="1222"/>
    <x v="2"/>
    <x v="0"/>
    <s v="USD"/>
    <n v="1423660422"/>
    <n v="1420636422"/>
    <b v="1"/>
    <x v="59"/>
    <x v="1"/>
    <s v="photography/photobooks"/>
    <x v="1371"/>
    <x v="1297"/>
    <x v="8"/>
    <x v="20"/>
  </r>
  <r>
    <s v="THE AFGHANS - A Photo Book"/>
    <x v="1793"/>
    <n v="28000"/>
    <x v="1223"/>
    <x v="2"/>
    <x v="12"/>
    <s v="EUR"/>
    <n v="1476460800"/>
    <n v="1473922541"/>
    <b v="1"/>
    <x v="75"/>
    <x v="1"/>
    <s v="photography/photobooks"/>
    <x v="1372"/>
    <x v="1298"/>
    <x v="8"/>
    <x v="20"/>
  </r>
  <r>
    <s v="Kenema"/>
    <x v="1794"/>
    <n v="19000"/>
    <x v="1224"/>
    <x v="2"/>
    <x v="1"/>
    <s v="GBP"/>
    <n v="1469356366"/>
    <n v="1464172366"/>
    <b v="1"/>
    <x v="48"/>
    <x v="1"/>
    <s v="photography/photobooks"/>
    <x v="1373"/>
    <x v="1299"/>
    <x v="8"/>
    <x v="20"/>
  </r>
  <r>
    <s v="Remnants, A Photography Book to Send to Congress"/>
    <x v="1795"/>
    <n v="10000"/>
    <x v="1225"/>
    <x v="2"/>
    <x v="0"/>
    <s v="USD"/>
    <n v="1481809189"/>
    <n v="1479217189"/>
    <b v="1"/>
    <x v="205"/>
    <x v="1"/>
    <s v="photography/photobooks"/>
    <x v="697"/>
    <x v="1300"/>
    <x v="8"/>
    <x v="20"/>
  </r>
  <r>
    <s v="Amoung Charros and Poetry/Entre Charros y Poesias"/>
    <x v="1796"/>
    <n v="16000"/>
    <x v="1226"/>
    <x v="2"/>
    <x v="0"/>
    <s v="USD"/>
    <n v="1454572233"/>
    <n v="1449388233"/>
    <b v="1"/>
    <x v="77"/>
    <x v="1"/>
    <s v="photography/photobooks"/>
    <x v="1374"/>
    <x v="1301"/>
    <x v="8"/>
    <x v="20"/>
  </r>
  <r>
    <s v="The UnDiscovered Image"/>
    <x v="1797"/>
    <n v="4000"/>
    <x v="1227"/>
    <x v="2"/>
    <x v="1"/>
    <s v="GBP"/>
    <n v="1415740408"/>
    <n v="1414008808"/>
    <b v="1"/>
    <x v="79"/>
    <x v="1"/>
    <s v="photography/photobooks"/>
    <x v="1375"/>
    <x v="1302"/>
    <x v="8"/>
    <x v="20"/>
  </r>
  <r>
    <s v="The Sikh Project Book"/>
    <x v="1798"/>
    <n v="46260"/>
    <x v="1228"/>
    <x v="2"/>
    <x v="1"/>
    <s v="GBP"/>
    <n v="1476109970"/>
    <n v="1473517970"/>
    <b v="1"/>
    <x v="116"/>
    <x v="1"/>
    <s v="photography/photobooks"/>
    <x v="1376"/>
    <x v="1303"/>
    <x v="8"/>
    <x v="20"/>
  </r>
  <r>
    <s v="Come, Bring, Punish"/>
    <x v="1799"/>
    <n v="17000"/>
    <x v="1229"/>
    <x v="2"/>
    <x v="1"/>
    <s v="GBP"/>
    <n v="1450181400"/>
    <n v="1447429868"/>
    <b v="1"/>
    <x v="77"/>
    <x v="1"/>
    <s v="photography/photobooks"/>
    <x v="1377"/>
    <x v="1304"/>
    <x v="8"/>
    <x v="20"/>
  </r>
  <r>
    <s v="Out Of The Dark"/>
    <x v="1800"/>
    <n v="3500"/>
    <x v="1230"/>
    <x v="2"/>
    <x v="12"/>
    <s v="EUR"/>
    <n v="1435442340"/>
    <n v="1433416830"/>
    <b v="1"/>
    <x v="59"/>
    <x v="1"/>
    <s v="photography/photobooks"/>
    <x v="1378"/>
    <x v="1305"/>
    <x v="8"/>
    <x v="20"/>
  </r>
  <r>
    <s v="On the Verge, the book."/>
    <x v="1801"/>
    <n v="17500"/>
    <x v="1231"/>
    <x v="2"/>
    <x v="0"/>
    <s v="USD"/>
    <n v="1423878182"/>
    <n v="1421199782"/>
    <b v="1"/>
    <x v="11"/>
    <x v="1"/>
    <s v="photography/photobooks"/>
    <x v="1379"/>
    <x v="1306"/>
    <x v="8"/>
    <x v="20"/>
  </r>
  <r>
    <s v="No Dar Papaya:  Photographs from Colombia 2003-2013"/>
    <x v="1802"/>
    <n v="15500"/>
    <x v="1232"/>
    <x v="2"/>
    <x v="0"/>
    <s v="USD"/>
    <n v="1447521404"/>
    <n v="1444061804"/>
    <b v="1"/>
    <x v="47"/>
    <x v="1"/>
    <s v="photography/photobooks"/>
    <x v="1380"/>
    <x v="1307"/>
    <x v="8"/>
    <x v="20"/>
  </r>
  <r>
    <s v="Book &quot;The Travellers&quot;"/>
    <x v="1803"/>
    <n v="22500"/>
    <x v="1233"/>
    <x v="2"/>
    <x v="12"/>
    <s v="EUR"/>
    <n v="1443808800"/>
    <n v="1441048658"/>
    <b v="1"/>
    <x v="259"/>
    <x v="1"/>
    <s v="photography/photobooks"/>
    <x v="1381"/>
    <x v="1308"/>
    <x v="8"/>
    <x v="20"/>
  </r>
  <r>
    <s v="American Presidents Naked"/>
    <x v="1804"/>
    <n v="20000"/>
    <x v="1234"/>
    <x v="2"/>
    <x v="1"/>
    <s v="GBP"/>
    <n v="1412090349"/>
    <n v="1409066349"/>
    <b v="1"/>
    <x v="22"/>
    <x v="1"/>
    <s v="photography/photobooks"/>
    <x v="1382"/>
    <x v="1309"/>
    <x v="8"/>
    <x v="20"/>
  </r>
  <r>
    <s v="Anywhere but Here"/>
    <x v="1805"/>
    <n v="5000"/>
    <x v="503"/>
    <x v="2"/>
    <x v="0"/>
    <s v="USD"/>
    <n v="1411868313"/>
    <n v="1409276313"/>
    <b v="1"/>
    <x v="22"/>
    <x v="1"/>
    <s v="photography/photobooks"/>
    <x v="1383"/>
    <x v="1310"/>
    <x v="8"/>
    <x v="20"/>
  </r>
  <r>
    <s v="An Iranian Journey"/>
    <x v="1806"/>
    <n v="28000"/>
    <x v="1235"/>
    <x v="2"/>
    <x v="0"/>
    <s v="USD"/>
    <n v="1486830030"/>
    <n v="1483806030"/>
    <b v="1"/>
    <x v="93"/>
    <x v="1"/>
    <s v="photography/photobooks"/>
    <x v="1384"/>
    <x v="1311"/>
    <x v="8"/>
    <x v="20"/>
  </r>
  <r>
    <s v="Hamilton: A Different Perspective"/>
    <x v="1807"/>
    <n v="3500"/>
    <x v="163"/>
    <x v="2"/>
    <x v="5"/>
    <s v="CAD"/>
    <n v="1425246439"/>
    <n v="1422222439"/>
    <b v="1"/>
    <x v="82"/>
    <x v="1"/>
    <s v="photography/photobooks"/>
    <x v="1385"/>
    <x v="1312"/>
    <x v="8"/>
    <x v="20"/>
  </r>
  <r>
    <s v="Film Speed"/>
    <x v="1808"/>
    <n v="450"/>
    <x v="493"/>
    <x v="2"/>
    <x v="0"/>
    <s v="USD"/>
    <n v="1408657826"/>
    <n v="1407621026"/>
    <b v="0"/>
    <x v="84"/>
    <x v="1"/>
    <s v="photography/photobooks"/>
    <x v="422"/>
    <x v="507"/>
    <x v="8"/>
    <x v="20"/>
  </r>
  <r>
    <s v="The Year of Sunsets"/>
    <x v="1809"/>
    <n v="54000"/>
    <x v="130"/>
    <x v="2"/>
    <x v="0"/>
    <s v="USD"/>
    <n v="1414123200"/>
    <n v="1408962270"/>
    <b v="0"/>
    <x v="55"/>
    <x v="1"/>
    <s v="photography/photobooks"/>
    <x v="1386"/>
    <x v="1313"/>
    <x v="8"/>
    <x v="20"/>
  </r>
  <r>
    <s v="Run Rwanda: A Photo Book showcasing contemporary Rwanda"/>
    <x v="1810"/>
    <n v="6500"/>
    <x v="1236"/>
    <x v="2"/>
    <x v="1"/>
    <s v="GBP"/>
    <n v="1467531536"/>
    <n v="1464939536"/>
    <b v="0"/>
    <x v="23"/>
    <x v="1"/>
    <s v="photography/photobooks"/>
    <x v="1387"/>
    <x v="1314"/>
    <x v="8"/>
    <x v="20"/>
  </r>
  <r>
    <s v="Libya : The Lost Days"/>
    <x v="1811"/>
    <n v="8750"/>
    <x v="117"/>
    <x v="2"/>
    <x v="1"/>
    <s v="GBP"/>
    <n v="1407532812"/>
    <n v="1404940812"/>
    <b v="0"/>
    <x v="78"/>
    <x v="1"/>
    <s v="photography/photobooks"/>
    <x v="109"/>
    <x v="121"/>
    <x v="8"/>
    <x v="20"/>
  </r>
  <r>
    <s v="My Favourite Colour Was Yellow"/>
    <x v="1812"/>
    <n v="12000"/>
    <x v="1237"/>
    <x v="2"/>
    <x v="1"/>
    <s v="GBP"/>
    <n v="1425108736"/>
    <n v="1422516736"/>
    <b v="0"/>
    <x v="205"/>
    <x v="1"/>
    <s v="photography/photobooks"/>
    <x v="1388"/>
    <x v="1315"/>
    <x v="8"/>
    <x v="20"/>
  </r>
  <r>
    <s v="Texas to Florida"/>
    <x v="1813"/>
    <n v="3000"/>
    <x v="117"/>
    <x v="2"/>
    <x v="0"/>
    <s v="USD"/>
    <n v="1435787137"/>
    <n v="1434577537"/>
    <b v="0"/>
    <x v="78"/>
    <x v="1"/>
    <s v="photography/photobooks"/>
    <x v="109"/>
    <x v="121"/>
    <x v="8"/>
    <x v="20"/>
  </r>
  <r>
    <s v="Moments of Passion"/>
    <x v="1814"/>
    <n v="25000"/>
    <x v="1238"/>
    <x v="2"/>
    <x v="16"/>
    <s v="CHF"/>
    <n v="1469473200"/>
    <n v="1467061303"/>
    <b v="0"/>
    <x v="79"/>
    <x v="1"/>
    <s v="photography/photobooks"/>
    <x v="1389"/>
    <x v="1316"/>
    <x v="8"/>
    <x v="20"/>
  </r>
  <r>
    <s v="Through the Lens of Jerry Gustafson"/>
    <x v="1815"/>
    <n v="18000"/>
    <x v="1239"/>
    <x v="2"/>
    <x v="0"/>
    <s v="USD"/>
    <n v="1485759540"/>
    <n v="1480607607"/>
    <b v="0"/>
    <x v="61"/>
    <x v="1"/>
    <s v="photography/photobooks"/>
    <x v="1390"/>
    <x v="1317"/>
    <x v="8"/>
    <x v="20"/>
  </r>
  <r>
    <s v="Give Me Your Goofy-ist"/>
    <x v="1816"/>
    <n v="15000"/>
    <x v="117"/>
    <x v="2"/>
    <x v="0"/>
    <s v="USD"/>
    <n v="1428035850"/>
    <n v="1425447450"/>
    <b v="0"/>
    <x v="78"/>
    <x v="1"/>
    <s v="photography/photobooks"/>
    <x v="109"/>
    <x v="121"/>
    <x v="8"/>
    <x v="20"/>
  </r>
  <r>
    <s v="Claim Your Glacier: What's your legacy? Denali, AK"/>
    <x v="1817"/>
    <n v="1200"/>
    <x v="379"/>
    <x v="2"/>
    <x v="0"/>
    <s v="USD"/>
    <n v="1406743396"/>
    <n v="1404151396"/>
    <b v="0"/>
    <x v="80"/>
    <x v="1"/>
    <s v="photography/photobooks"/>
    <x v="1391"/>
    <x v="1318"/>
    <x v="8"/>
    <x v="20"/>
  </r>
  <r>
    <s v="From Box to Book: 34Â° 16' 28&quot;N - &quot;119Â° 13' 44&quot;W"/>
    <x v="1818"/>
    <n v="26000"/>
    <x v="1240"/>
    <x v="2"/>
    <x v="0"/>
    <s v="USD"/>
    <n v="1427850090"/>
    <n v="1425261690"/>
    <b v="0"/>
    <x v="22"/>
    <x v="1"/>
    <s v="photography/photobooks"/>
    <x v="1392"/>
    <x v="1319"/>
    <x v="8"/>
    <x v="20"/>
  </r>
  <r>
    <s v="Glass Cloud on the road!"/>
    <x v="1819"/>
    <n v="2500"/>
    <x v="1241"/>
    <x v="0"/>
    <x v="0"/>
    <s v="USD"/>
    <n v="1330760367"/>
    <n v="1326872367"/>
    <b v="0"/>
    <x v="7"/>
    <x v="0"/>
    <s v="music/rock"/>
    <x v="1393"/>
    <x v="1320"/>
    <x v="4"/>
    <x v="11"/>
  </r>
  <r>
    <s v="Wood Butcher's new music video- I Don't Wanna Party"/>
    <x v="1820"/>
    <n v="300"/>
    <x v="452"/>
    <x v="0"/>
    <x v="5"/>
    <s v="CAD"/>
    <n v="1391194860"/>
    <n v="1388084862"/>
    <b v="0"/>
    <x v="202"/>
    <x v="0"/>
    <s v="music/rock"/>
    <x v="31"/>
    <x v="50"/>
    <x v="4"/>
    <x v="11"/>
  </r>
  <r>
    <s v="Our Band Van Needs Serious Repairs!!!"/>
    <x v="1821"/>
    <n v="700"/>
    <x v="1242"/>
    <x v="0"/>
    <x v="0"/>
    <s v="USD"/>
    <n v="1351095976"/>
    <n v="1348503976"/>
    <b v="0"/>
    <x v="51"/>
    <x v="0"/>
    <s v="music/rock"/>
    <x v="1394"/>
    <x v="1321"/>
    <x v="4"/>
    <x v="11"/>
  </r>
  <r>
    <s v="Tin Man's Broken Wisdom Fund"/>
    <x v="1822"/>
    <n v="3000"/>
    <x v="1243"/>
    <x v="0"/>
    <x v="0"/>
    <s v="USD"/>
    <n v="1389146880"/>
    <n v="1387403967"/>
    <b v="0"/>
    <x v="244"/>
    <x v="0"/>
    <s v="music/rock"/>
    <x v="1395"/>
    <x v="1322"/>
    <x v="4"/>
    <x v="11"/>
  </r>
  <r>
    <s v="Eurisko's &quot;Wild Animal&quot; Project"/>
    <x v="1823"/>
    <n v="2000"/>
    <x v="1244"/>
    <x v="0"/>
    <x v="0"/>
    <s v="USD"/>
    <n v="1373572903"/>
    <n v="1371585703"/>
    <b v="0"/>
    <x v="133"/>
    <x v="0"/>
    <s v="music/rock"/>
    <x v="1396"/>
    <x v="1323"/>
    <x v="4"/>
    <x v="11"/>
  </r>
  <r>
    <s v="BEAR GHOST! Professional Recording! Yay!"/>
    <x v="1824"/>
    <n v="2000"/>
    <x v="895"/>
    <x v="0"/>
    <x v="0"/>
    <s v="USD"/>
    <n v="1392675017"/>
    <n v="1390083017"/>
    <b v="0"/>
    <x v="44"/>
    <x v="0"/>
    <s v="music/rock"/>
    <x v="50"/>
    <x v="1324"/>
    <x v="4"/>
    <x v="11"/>
  </r>
  <r>
    <s v="&quot;Homeward Bound&quot; a journey in sound. "/>
    <x v="1825"/>
    <n v="8000"/>
    <x v="1245"/>
    <x v="0"/>
    <x v="0"/>
    <s v="USD"/>
    <n v="1299138561"/>
    <n v="1294818561"/>
    <b v="0"/>
    <x v="93"/>
    <x v="0"/>
    <s v="music/rock"/>
    <x v="1397"/>
    <x v="1325"/>
    <x v="4"/>
    <x v="11"/>
  </r>
  <r>
    <s v="Help to make Sam Sliva's new EP, &quot;Drained&quot;, come to life."/>
    <x v="1826"/>
    <n v="20000"/>
    <x v="1246"/>
    <x v="0"/>
    <x v="0"/>
    <s v="USD"/>
    <n v="1399672800"/>
    <n v="1396906530"/>
    <b v="0"/>
    <x v="53"/>
    <x v="0"/>
    <s v="music/rock"/>
    <x v="1398"/>
    <x v="1326"/>
    <x v="4"/>
    <x v="11"/>
  </r>
  <r>
    <s v="Help JUICE (Boston) Record Their First Album"/>
    <x v="1827"/>
    <n v="1500"/>
    <x v="1247"/>
    <x v="0"/>
    <x v="0"/>
    <s v="USD"/>
    <n v="1295647200"/>
    <n v="1291428371"/>
    <b v="0"/>
    <x v="51"/>
    <x v="0"/>
    <s v="music/rock"/>
    <x v="1399"/>
    <x v="1327"/>
    <x v="4"/>
    <x v="11"/>
  </r>
  <r>
    <s v="Help Vintage Blue Complete and Promote Our Record!"/>
    <x v="1828"/>
    <n v="15000"/>
    <x v="1248"/>
    <x v="0"/>
    <x v="0"/>
    <s v="USD"/>
    <n v="1393259107"/>
    <n v="1390667107"/>
    <b v="0"/>
    <x v="334"/>
    <x v="0"/>
    <s v="music/rock"/>
    <x v="1400"/>
    <x v="1328"/>
    <x v="4"/>
    <x v="11"/>
  </r>
  <r>
    <s v="Darling Waste Trailer Bail Out!"/>
    <x v="1829"/>
    <n v="1000"/>
    <x v="1249"/>
    <x v="0"/>
    <x v="0"/>
    <s v="USD"/>
    <n v="1336866863"/>
    <n v="1335570863"/>
    <b v="0"/>
    <x v="25"/>
    <x v="0"/>
    <s v="music/rock"/>
    <x v="288"/>
    <x v="1329"/>
    <x v="4"/>
    <x v="11"/>
  </r>
  <r>
    <s v="Black Swan Theories Debut CD"/>
    <x v="1830"/>
    <n v="350"/>
    <x v="83"/>
    <x v="0"/>
    <x v="0"/>
    <s v="USD"/>
    <n v="1299243427"/>
    <n v="1296651427"/>
    <b v="0"/>
    <x v="9"/>
    <x v="0"/>
    <s v="music/rock"/>
    <x v="1401"/>
    <x v="384"/>
    <x v="4"/>
    <x v="11"/>
  </r>
  <r>
    <s v="HAIRcyclopedia Vol. 2 - The Vault"/>
    <x v="1831"/>
    <n v="400"/>
    <x v="1121"/>
    <x v="0"/>
    <x v="0"/>
    <s v="USD"/>
    <n v="1362211140"/>
    <n v="1359421403"/>
    <b v="0"/>
    <x v="20"/>
    <x v="0"/>
    <s v="music/rock"/>
    <x v="1402"/>
    <x v="840"/>
    <x v="4"/>
    <x v="11"/>
  </r>
  <r>
    <s v="TDJ - All Part of the Plan EP/Tour"/>
    <x v="1832"/>
    <n v="10000"/>
    <x v="1250"/>
    <x v="0"/>
    <x v="0"/>
    <s v="USD"/>
    <n v="1422140895"/>
    <n v="1418684895"/>
    <b v="0"/>
    <x v="240"/>
    <x v="0"/>
    <s v="music/rock"/>
    <x v="1403"/>
    <x v="1330"/>
    <x v="4"/>
    <x v="11"/>
  </r>
  <r>
    <s v="DIRTY LITTLE REBEL EP"/>
    <x v="1833"/>
    <n v="500"/>
    <x v="624"/>
    <x v="0"/>
    <x v="1"/>
    <s v="GBP"/>
    <n v="1459439471"/>
    <n v="1456851071"/>
    <b v="0"/>
    <x v="202"/>
    <x v="0"/>
    <s v="music/rock"/>
    <x v="87"/>
    <x v="1331"/>
    <x v="4"/>
    <x v="11"/>
  </r>
  <r>
    <s v="KICKSTART OUR &lt;+3"/>
    <x v="1834"/>
    <n v="5000"/>
    <x v="1251"/>
    <x v="0"/>
    <x v="0"/>
    <s v="USD"/>
    <n v="1361129129"/>
    <n v="1359660329"/>
    <b v="0"/>
    <x v="165"/>
    <x v="0"/>
    <s v="music/rock"/>
    <x v="1404"/>
    <x v="1332"/>
    <x v="4"/>
    <x v="11"/>
  </r>
  <r>
    <s v="Shady Grady &amp; The Nobodies - HELP US GO ON TOUR SUMMER 2012"/>
    <x v="1835"/>
    <n v="600"/>
    <x v="1252"/>
    <x v="0"/>
    <x v="0"/>
    <s v="USD"/>
    <n v="1332029335"/>
    <n v="1326848935"/>
    <b v="0"/>
    <x v="209"/>
    <x v="0"/>
    <s v="music/rock"/>
    <x v="1405"/>
    <x v="1333"/>
    <x v="4"/>
    <x v="11"/>
  </r>
  <r>
    <s v="Closure - A Paul Haasch Music Video"/>
    <x v="1836"/>
    <n v="1000"/>
    <x v="1253"/>
    <x v="0"/>
    <x v="0"/>
    <s v="USD"/>
    <n v="1317438000"/>
    <n v="1314989557"/>
    <b v="0"/>
    <x v="33"/>
    <x v="0"/>
    <s v="music/rock"/>
    <x v="1406"/>
    <x v="1334"/>
    <x v="4"/>
    <x v="11"/>
  </r>
  <r>
    <s v="Help The King of Mars Record Their First EP!"/>
    <x v="1837"/>
    <n v="1000"/>
    <x v="1254"/>
    <x v="0"/>
    <x v="0"/>
    <s v="USD"/>
    <n v="1475342382"/>
    <n v="1472750382"/>
    <b v="0"/>
    <x v="43"/>
    <x v="0"/>
    <s v="music/rock"/>
    <x v="1407"/>
    <x v="1335"/>
    <x v="4"/>
    <x v="11"/>
  </r>
  <r>
    <s v="City of the Weak on Tour!"/>
    <x v="1838"/>
    <n v="900"/>
    <x v="1255"/>
    <x v="0"/>
    <x v="0"/>
    <s v="USD"/>
    <n v="1367902740"/>
    <n v="1366251510"/>
    <b v="0"/>
    <x v="62"/>
    <x v="0"/>
    <s v="music/rock"/>
    <x v="1408"/>
    <x v="1336"/>
    <x v="4"/>
    <x v="11"/>
  </r>
  <r>
    <s v="Hydra Effect Debut EP"/>
    <x v="1839"/>
    <n v="2000"/>
    <x v="1256"/>
    <x v="0"/>
    <x v="0"/>
    <s v="USD"/>
    <n v="1400561940"/>
    <n v="1397679445"/>
    <b v="0"/>
    <x v="244"/>
    <x v="0"/>
    <s v="music/rock"/>
    <x v="1409"/>
    <x v="1337"/>
    <x v="4"/>
    <x v="11"/>
  </r>
  <r>
    <s v="Stereo Dogs! 14-Year Old Teen Rock Band Plan CD Project!"/>
    <x v="1840"/>
    <n v="2000"/>
    <x v="1257"/>
    <x v="0"/>
    <x v="0"/>
    <s v="USD"/>
    <n v="1425275940"/>
    <n v="1422371381"/>
    <b v="0"/>
    <x v="64"/>
    <x v="0"/>
    <s v="music/rock"/>
    <x v="1410"/>
    <x v="1338"/>
    <x v="4"/>
    <x v="11"/>
  </r>
  <r>
    <s v="Jeremy Buck &amp; The Bang â€“ Brand New Album and 2 Music Videos"/>
    <x v="1841"/>
    <n v="10000"/>
    <x v="1258"/>
    <x v="0"/>
    <x v="0"/>
    <s v="USD"/>
    <n v="1298245954"/>
    <n v="1295653954"/>
    <b v="0"/>
    <x v="179"/>
    <x v="0"/>
    <s v="music/rock"/>
    <x v="1411"/>
    <x v="1339"/>
    <x v="4"/>
    <x v="11"/>
  </r>
  <r>
    <s v="Get The Neckties in the studio to record their first album!"/>
    <x v="1842"/>
    <n v="1500"/>
    <x v="1259"/>
    <x v="0"/>
    <x v="0"/>
    <s v="USD"/>
    <n v="1307761200"/>
    <n v="1304464914"/>
    <b v="0"/>
    <x v="9"/>
    <x v="0"/>
    <s v="music/rock"/>
    <x v="578"/>
    <x v="1340"/>
    <x v="4"/>
    <x v="11"/>
  </r>
  <r>
    <s v="GIVE ME &quot;One More&quot; The Single Release!"/>
    <x v="1843"/>
    <n v="1000"/>
    <x v="325"/>
    <x v="0"/>
    <x v="0"/>
    <s v="USD"/>
    <n v="1466139300"/>
    <n v="1464854398"/>
    <b v="0"/>
    <x v="10"/>
    <x v="0"/>
    <s v="music/rock"/>
    <x v="31"/>
    <x v="1341"/>
    <x v="4"/>
    <x v="11"/>
  </r>
  <r>
    <s v="Michael Angelo Batio &quot;Intermezzo&quot; Album Project"/>
    <x v="1844"/>
    <n v="15000"/>
    <x v="1260"/>
    <x v="0"/>
    <x v="0"/>
    <s v="USD"/>
    <n v="1355585777"/>
    <n v="1352993777"/>
    <b v="0"/>
    <x v="335"/>
    <x v="0"/>
    <s v="music/rock"/>
    <x v="1412"/>
    <x v="1342"/>
    <x v="4"/>
    <x v="11"/>
  </r>
  <r>
    <s v="Deathtrap America Spring 2015 Tour"/>
    <x v="1845"/>
    <n v="2500"/>
    <x v="1261"/>
    <x v="0"/>
    <x v="0"/>
    <s v="USD"/>
    <n v="1429594832"/>
    <n v="1427780432"/>
    <b v="0"/>
    <x v="44"/>
    <x v="0"/>
    <s v="music/rock"/>
    <x v="1413"/>
    <x v="1343"/>
    <x v="4"/>
    <x v="11"/>
  </r>
  <r>
    <s v="Hopeless Jack First National Tour"/>
    <x v="1846"/>
    <n v="3000"/>
    <x v="1262"/>
    <x v="0"/>
    <x v="0"/>
    <s v="USD"/>
    <n v="1312095540"/>
    <n v="1306608888"/>
    <b v="0"/>
    <x v="54"/>
    <x v="0"/>
    <s v="music/rock"/>
    <x v="1414"/>
    <x v="1344"/>
    <x v="4"/>
    <x v="11"/>
  </r>
  <r>
    <s v="Release the Skyline Album"/>
    <x v="1847"/>
    <n v="300"/>
    <x v="356"/>
    <x v="0"/>
    <x v="0"/>
    <s v="USD"/>
    <n v="1350505059"/>
    <n v="1347913059"/>
    <b v="0"/>
    <x v="22"/>
    <x v="0"/>
    <s v="music/rock"/>
    <x v="1415"/>
    <x v="1345"/>
    <x v="4"/>
    <x v="11"/>
  </r>
  <r>
    <s v="WILKES EP"/>
    <x v="1848"/>
    <n v="9000"/>
    <x v="1263"/>
    <x v="0"/>
    <x v="0"/>
    <s v="USD"/>
    <n v="1405033300"/>
    <n v="1402441300"/>
    <b v="0"/>
    <x v="122"/>
    <x v="0"/>
    <s v="music/rock"/>
    <x v="1416"/>
    <x v="1346"/>
    <x v="4"/>
    <x v="11"/>
  </r>
  <r>
    <s v="From Digital to Reality - CD Printing for Three Albums"/>
    <x v="1849"/>
    <n v="1300"/>
    <x v="1264"/>
    <x v="0"/>
    <x v="0"/>
    <s v="USD"/>
    <n v="1406509200"/>
    <n v="1404769538"/>
    <b v="0"/>
    <x v="55"/>
    <x v="0"/>
    <s v="music/rock"/>
    <x v="1417"/>
    <x v="1347"/>
    <x v="4"/>
    <x v="11"/>
  </r>
  <r>
    <s v="Radiolucent - Electric City."/>
    <x v="1850"/>
    <n v="15000"/>
    <x v="1265"/>
    <x v="0"/>
    <x v="0"/>
    <s v="USD"/>
    <n v="1429920000"/>
    <n v="1426703452"/>
    <b v="0"/>
    <x v="132"/>
    <x v="0"/>
    <s v="music/rock"/>
    <x v="1418"/>
    <x v="1348"/>
    <x v="4"/>
    <x v="11"/>
  </r>
  <r>
    <s v="Beyond the Victory recording their debut EP"/>
    <x v="1851"/>
    <n v="800"/>
    <x v="1266"/>
    <x v="0"/>
    <x v="0"/>
    <s v="USD"/>
    <n v="1352860017"/>
    <n v="1348536417"/>
    <b v="0"/>
    <x v="25"/>
    <x v="0"/>
    <s v="music/rock"/>
    <x v="1419"/>
    <x v="1349"/>
    <x v="4"/>
    <x v="11"/>
  </r>
  <r>
    <s v="Emily Bell is releasing her debut album"/>
    <x v="1852"/>
    <n v="15000"/>
    <x v="1267"/>
    <x v="0"/>
    <x v="0"/>
    <s v="USD"/>
    <n v="1369355437"/>
    <n v="1366763437"/>
    <b v="0"/>
    <x v="49"/>
    <x v="0"/>
    <s v="music/rock"/>
    <x v="1420"/>
    <x v="1350"/>
    <x v="4"/>
    <x v="11"/>
  </r>
  <r>
    <s v="Motion Device Debut EP"/>
    <x v="1853"/>
    <n v="8750"/>
    <x v="1268"/>
    <x v="0"/>
    <x v="5"/>
    <s v="CAD"/>
    <n v="1389012940"/>
    <n v="1385124940"/>
    <b v="0"/>
    <x v="277"/>
    <x v="0"/>
    <s v="music/rock"/>
    <x v="1421"/>
    <x v="1351"/>
    <x v="4"/>
    <x v="11"/>
  </r>
  <r>
    <s v="Lazy Sunday"/>
    <x v="1854"/>
    <n v="2000"/>
    <x v="874"/>
    <x v="0"/>
    <x v="0"/>
    <s v="USD"/>
    <n v="1405715472"/>
    <n v="1403901072"/>
    <b v="0"/>
    <x v="44"/>
    <x v="0"/>
    <s v="music/rock"/>
    <x v="982"/>
    <x v="1352"/>
    <x v="4"/>
    <x v="11"/>
  </r>
  <r>
    <s v="Holy Water Moses - A Hail Dale Project"/>
    <x v="1855"/>
    <n v="3000"/>
    <x v="142"/>
    <x v="0"/>
    <x v="0"/>
    <s v="USD"/>
    <n v="1410546413"/>
    <n v="1407954413"/>
    <b v="0"/>
    <x v="19"/>
    <x v="0"/>
    <s v="music/rock"/>
    <x v="31"/>
    <x v="1353"/>
    <x v="4"/>
    <x v="11"/>
  </r>
  <r>
    <s v="Curriculum-Based Rock Music For Kids"/>
    <x v="1856"/>
    <n v="5555.55"/>
    <x v="1269"/>
    <x v="0"/>
    <x v="0"/>
    <s v="USD"/>
    <n v="1324014521"/>
    <n v="1318826921"/>
    <b v="0"/>
    <x v="184"/>
    <x v="0"/>
    <s v="music/rock"/>
    <x v="1422"/>
    <x v="1354"/>
    <x v="4"/>
    <x v="11"/>
  </r>
  <r>
    <s v="Queen Kwong Tour to London and Paris"/>
    <x v="1857"/>
    <n v="3000"/>
    <x v="1270"/>
    <x v="0"/>
    <x v="0"/>
    <s v="USD"/>
    <n v="1316716129"/>
    <n v="1314124129"/>
    <b v="0"/>
    <x v="66"/>
    <x v="0"/>
    <s v="music/rock"/>
    <x v="1423"/>
    <x v="1355"/>
    <x v="4"/>
    <x v="11"/>
  </r>
  <r>
    <s v="A Simple Complex's 2013 CD Release Party DVD"/>
    <x v="1858"/>
    <n v="750"/>
    <x v="1099"/>
    <x v="0"/>
    <x v="0"/>
    <s v="USD"/>
    <n v="1391706084"/>
    <n v="1389891684"/>
    <b v="0"/>
    <x v="10"/>
    <x v="0"/>
    <s v="music/rock"/>
    <x v="1424"/>
    <x v="1356"/>
    <x v="4"/>
    <x v="11"/>
  </r>
  <r>
    <s v="Galaxix - Take on the Universe!"/>
    <x v="1859"/>
    <n v="250000"/>
    <x v="117"/>
    <x v="2"/>
    <x v="1"/>
    <s v="GBP"/>
    <n v="1422256341"/>
    <n v="1419664341"/>
    <b v="0"/>
    <x v="78"/>
    <x v="1"/>
    <s v="games/mobile games"/>
    <x v="109"/>
    <x v="121"/>
    <x v="6"/>
    <x v="18"/>
  </r>
  <r>
    <s v="Purple Fishing - Trump Supporters/Critics Find Common Ground"/>
    <x v="1860"/>
    <n v="18000"/>
    <x v="204"/>
    <x v="2"/>
    <x v="0"/>
    <s v="USD"/>
    <n v="1488958200"/>
    <n v="1484912974"/>
    <b v="0"/>
    <x v="38"/>
    <x v="1"/>
    <s v="games/mobile games"/>
    <x v="1425"/>
    <x v="1357"/>
    <x v="6"/>
    <x v="18"/>
  </r>
  <r>
    <s v="Project: 20M813"/>
    <x v="1861"/>
    <n v="2500"/>
    <x v="115"/>
    <x v="2"/>
    <x v="0"/>
    <s v="USD"/>
    <n v="1402600085"/>
    <n v="1400008085"/>
    <b v="0"/>
    <x v="84"/>
    <x v="1"/>
    <s v="games/mobile games"/>
    <x v="177"/>
    <x v="144"/>
    <x v="6"/>
    <x v="18"/>
  </r>
  <r>
    <s v="Fat Cheeks the Cannonball - iPhone and Android"/>
    <x v="1862"/>
    <n v="6500"/>
    <x v="1271"/>
    <x v="2"/>
    <x v="0"/>
    <s v="USD"/>
    <n v="1399223500"/>
    <n v="1396631500"/>
    <b v="0"/>
    <x v="53"/>
    <x v="1"/>
    <s v="games/mobile games"/>
    <x v="1426"/>
    <x v="1358"/>
    <x v="6"/>
    <x v="18"/>
  </r>
  <r>
    <s v="THE RUNNING GAME"/>
    <x v="1863"/>
    <n v="110000"/>
    <x v="460"/>
    <x v="2"/>
    <x v="1"/>
    <s v="GBP"/>
    <n v="1478425747"/>
    <n v="1475398147"/>
    <b v="0"/>
    <x v="84"/>
    <x v="1"/>
    <s v="games/mobile games"/>
    <x v="1427"/>
    <x v="453"/>
    <x v="6"/>
    <x v="18"/>
  </r>
  <r>
    <s v="MathPlus Cards (FKA Random Math)"/>
    <x v="1864"/>
    <n v="25000"/>
    <x v="366"/>
    <x v="2"/>
    <x v="0"/>
    <s v="USD"/>
    <n v="1488340800"/>
    <n v="1483768497"/>
    <b v="0"/>
    <x v="84"/>
    <x v="1"/>
    <s v="games/mobile games"/>
    <x v="724"/>
    <x v="372"/>
    <x v="6"/>
    <x v="18"/>
  </r>
  <r>
    <s v="Meme Wars - Dank Age"/>
    <x v="1865"/>
    <n v="20000"/>
    <x v="115"/>
    <x v="2"/>
    <x v="0"/>
    <s v="USD"/>
    <n v="1478383912"/>
    <n v="1475791912"/>
    <b v="0"/>
    <x v="29"/>
    <x v="1"/>
    <s v="games/mobile games"/>
    <x v="833"/>
    <x v="119"/>
    <x v="6"/>
    <x v="18"/>
  </r>
  <r>
    <s v="Help Build PaperChase Version 3 !"/>
    <x v="1866"/>
    <n v="25000"/>
    <x v="1272"/>
    <x v="2"/>
    <x v="0"/>
    <s v="USD"/>
    <n v="1450166340"/>
    <n v="1448044925"/>
    <b v="0"/>
    <x v="57"/>
    <x v="1"/>
    <s v="games/mobile games"/>
    <x v="1428"/>
    <x v="1359"/>
    <x v="6"/>
    <x v="18"/>
  </r>
  <r>
    <s v="Castle Crawler RPG"/>
    <x v="1867"/>
    <n v="10000"/>
    <x v="117"/>
    <x v="2"/>
    <x v="0"/>
    <s v="USD"/>
    <n v="1483488249"/>
    <n v="1480896249"/>
    <b v="0"/>
    <x v="78"/>
    <x v="1"/>
    <s v="games/mobile games"/>
    <x v="109"/>
    <x v="121"/>
    <x v="6"/>
    <x v="18"/>
  </r>
  <r>
    <s v="C.O.V.D.--A brand new board app game"/>
    <x v="1868"/>
    <n v="3500"/>
    <x v="1273"/>
    <x v="2"/>
    <x v="0"/>
    <s v="USD"/>
    <n v="1454213820"/>
    <n v="1451723535"/>
    <b v="0"/>
    <x v="202"/>
    <x v="1"/>
    <s v="games/mobile games"/>
    <x v="1429"/>
    <x v="1360"/>
    <x v="6"/>
    <x v="18"/>
  </r>
  <r>
    <s v="The Adventures of Bible Bear"/>
    <x v="1869"/>
    <n v="6500"/>
    <x v="1274"/>
    <x v="2"/>
    <x v="0"/>
    <s v="USD"/>
    <n v="1416512901"/>
    <n v="1413053301"/>
    <b v="0"/>
    <x v="195"/>
    <x v="1"/>
    <s v="games/mobile games"/>
    <x v="1430"/>
    <x v="1361"/>
    <x v="6"/>
    <x v="18"/>
  </r>
  <r>
    <s v="ZombieTime!"/>
    <x v="1870"/>
    <n v="20000"/>
    <x v="719"/>
    <x v="2"/>
    <x v="0"/>
    <s v="USD"/>
    <n v="1435633602"/>
    <n v="1433041602"/>
    <b v="0"/>
    <x v="62"/>
    <x v="1"/>
    <s v="games/mobile games"/>
    <x v="550"/>
    <x v="1362"/>
    <x v="6"/>
    <x v="18"/>
  </r>
  <r>
    <s v="The Red Card Blue Card Game"/>
    <x v="1871"/>
    <n v="8000"/>
    <x v="1275"/>
    <x v="2"/>
    <x v="5"/>
    <s v="CAD"/>
    <n v="1436373900"/>
    <n v="1433861210"/>
    <b v="0"/>
    <x v="84"/>
    <x v="1"/>
    <s v="games/mobile games"/>
    <x v="871"/>
    <x v="666"/>
    <x v="6"/>
    <x v="18"/>
  </r>
  <r>
    <s v="PATH to Reading Brain Training"/>
    <x v="1872"/>
    <n v="160000"/>
    <x v="375"/>
    <x v="2"/>
    <x v="0"/>
    <s v="USD"/>
    <n v="1467155733"/>
    <n v="1465427733"/>
    <b v="0"/>
    <x v="84"/>
    <x v="1"/>
    <s v="games/mobile games"/>
    <x v="1431"/>
    <x v="31"/>
    <x v="6"/>
    <x v="18"/>
  </r>
  <r>
    <s v="Claws &amp; Fins"/>
    <x v="1873"/>
    <n v="10000"/>
    <x v="152"/>
    <x v="2"/>
    <x v="0"/>
    <s v="USD"/>
    <n v="1470519308"/>
    <n v="1465335308"/>
    <b v="0"/>
    <x v="83"/>
    <x v="1"/>
    <s v="games/mobile games"/>
    <x v="872"/>
    <x v="1363"/>
    <x v="6"/>
    <x v="18"/>
  </r>
  <r>
    <s v="Migration Madness (Android)"/>
    <x v="1874"/>
    <n v="280"/>
    <x v="117"/>
    <x v="2"/>
    <x v="2"/>
    <s v="AUD"/>
    <n v="1402901405"/>
    <n v="1400309405"/>
    <b v="0"/>
    <x v="78"/>
    <x v="1"/>
    <s v="games/mobile games"/>
    <x v="109"/>
    <x v="121"/>
    <x v="6"/>
    <x v="18"/>
  </r>
  <r>
    <s v="Chip Dip II: Son of Chip Dip! - A Terrible, Terrible Game"/>
    <x v="1875"/>
    <n v="60"/>
    <x v="117"/>
    <x v="2"/>
    <x v="0"/>
    <s v="USD"/>
    <n v="1425170525"/>
    <n v="1422664925"/>
    <b v="0"/>
    <x v="78"/>
    <x v="1"/>
    <s v="games/mobile games"/>
    <x v="109"/>
    <x v="121"/>
    <x v="6"/>
    <x v="18"/>
  </r>
  <r>
    <s v="Aussies versus Zombies"/>
    <x v="1876"/>
    <n v="8000"/>
    <x v="117"/>
    <x v="2"/>
    <x v="2"/>
    <s v="AUD"/>
    <n v="1402618355"/>
    <n v="1400026355"/>
    <b v="0"/>
    <x v="78"/>
    <x v="1"/>
    <s v="games/mobile games"/>
    <x v="109"/>
    <x v="121"/>
    <x v="6"/>
    <x v="18"/>
  </r>
  <r>
    <s v="Alex and More"/>
    <x v="1877"/>
    <n v="5000"/>
    <x v="360"/>
    <x v="2"/>
    <x v="3"/>
    <s v="EUR"/>
    <n v="1457966129"/>
    <n v="1455377729"/>
    <b v="0"/>
    <x v="84"/>
    <x v="1"/>
    <s v="games/mobile games"/>
    <x v="154"/>
    <x v="366"/>
    <x v="6"/>
    <x v="18"/>
  </r>
  <r>
    <s v="Sim Betting Football"/>
    <x v="1878"/>
    <n v="5000"/>
    <x v="1276"/>
    <x v="2"/>
    <x v="1"/>
    <s v="GBP"/>
    <n v="1459341380"/>
    <n v="1456839380"/>
    <b v="0"/>
    <x v="54"/>
    <x v="1"/>
    <s v="games/mobile games"/>
    <x v="1432"/>
    <x v="1364"/>
    <x v="6"/>
    <x v="18"/>
  </r>
  <r>
    <s v="Story Rock by The Jolly Llamas -- Our First Album!"/>
    <x v="1879"/>
    <n v="2000"/>
    <x v="1277"/>
    <x v="0"/>
    <x v="0"/>
    <s v="USD"/>
    <n v="1425955189"/>
    <n v="1423366789"/>
    <b v="0"/>
    <x v="16"/>
    <x v="0"/>
    <s v="music/indie rock"/>
    <x v="1433"/>
    <x v="1365"/>
    <x v="4"/>
    <x v="14"/>
  </r>
  <r>
    <s v="American Lit or...Trespassing for Beginners"/>
    <x v="1880"/>
    <n v="3350"/>
    <x v="1278"/>
    <x v="0"/>
    <x v="0"/>
    <s v="USD"/>
    <n v="1341964080"/>
    <n v="1339109212"/>
    <b v="0"/>
    <x v="75"/>
    <x v="0"/>
    <s v="music/indie rock"/>
    <x v="1434"/>
    <x v="1366"/>
    <x v="4"/>
    <x v="14"/>
  </r>
  <r>
    <s v="Afraid Of Figs - Help Fund our New CD - &quot;SAFE&quot;"/>
    <x v="1881"/>
    <n v="999"/>
    <x v="1279"/>
    <x v="0"/>
    <x v="0"/>
    <s v="USD"/>
    <n v="1333921508"/>
    <n v="1331333108"/>
    <b v="0"/>
    <x v="58"/>
    <x v="0"/>
    <s v="music/indie rock"/>
    <x v="1435"/>
    <x v="1367"/>
    <x v="4"/>
    <x v="14"/>
  </r>
  <r>
    <s v="Glad Hearts New Album: Twenty Two - On Vinyl!"/>
    <x v="1882"/>
    <n v="1000"/>
    <x v="77"/>
    <x v="0"/>
    <x v="0"/>
    <s v="USD"/>
    <n v="1354017600"/>
    <n v="1350967535"/>
    <b v="0"/>
    <x v="55"/>
    <x v="0"/>
    <s v="music/indie rock"/>
    <x v="1436"/>
    <x v="1368"/>
    <x v="4"/>
    <x v="14"/>
  </r>
  <r>
    <s v="KATA 'The Rising' - Double LP (Vinyl Release)"/>
    <x v="1883"/>
    <n v="4575"/>
    <x v="1280"/>
    <x v="0"/>
    <x v="0"/>
    <s v="USD"/>
    <n v="1344636000"/>
    <n v="1341800110"/>
    <b v="0"/>
    <x v="217"/>
    <x v="0"/>
    <s v="music/indie rock"/>
    <x v="1437"/>
    <x v="1369"/>
    <x v="4"/>
    <x v="14"/>
  </r>
  <r>
    <s v="INVISIBLE HOUSE: a history of the world - new CD/Album"/>
    <x v="1884"/>
    <n v="1200"/>
    <x v="1281"/>
    <x v="0"/>
    <x v="0"/>
    <s v="USD"/>
    <n v="1415832338"/>
    <n v="1413236738"/>
    <b v="0"/>
    <x v="60"/>
    <x v="0"/>
    <s v="music/indie rock"/>
    <x v="1438"/>
    <x v="1370"/>
    <x v="4"/>
    <x v="14"/>
  </r>
  <r>
    <s v="Welcome To The Club - Music Video Project"/>
    <x v="1885"/>
    <n v="3000"/>
    <x v="1282"/>
    <x v="0"/>
    <x v="3"/>
    <s v="EUR"/>
    <n v="1449178200"/>
    <n v="1447614732"/>
    <b v="0"/>
    <x v="22"/>
    <x v="0"/>
    <s v="music/indie rock"/>
    <x v="1439"/>
    <x v="1371"/>
    <x v="4"/>
    <x v="14"/>
  </r>
  <r>
    <s v="STACIE COLLINS' new cd is RECORDED but needs a KICK-START cause &quot;SOMETIMES YA GOTTA&quot;"/>
    <x v="1886"/>
    <n v="2500"/>
    <x v="1283"/>
    <x v="0"/>
    <x v="0"/>
    <s v="USD"/>
    <n v="1275368340"/>
    <n v="1272692732"/>
    <b v="0"/>
    <x v="30"/>
    <x v="0"/>
    <s v="music/indie rock"/>
    <x v="1440"/>
    <x v="1372"/>
    <x v="4"/>
    <x v="14"/>
  </r>
  <r>
    <s v="LittleBear"/>
    <x v="1887"/>
    <n v="2000"/>
    <x v="15"/>
    <x v="0"/>
    <x v="0"/>
    <s v="USD"/>
    <n v="1363024946"/>
    <n v="1359140546"/>
    <b v="0"/>
    <x v="34"/>
    <x v="0"/>
    <s v="music/indie rock"/>
    <x v="15"/>
    <x v="1373"/>
    <x v="4"/>
    <x v="14"/>
  </r>
  <r>
    <s v="The Spring Standards LIVE at the Arden Gild Hall!"/>
    <x v="1888"/>
    <n v="12000"/>
    <x v="1284"/>
    <x v="0"/>
    <x v="0"/>
    <s v="USD"/>
    <n v="1355597528"/>
    <n v="1353005528"/>
    <b v="0"/>
    <x v="336"/>
    <x v="0"/>
    <s v="music/indie rock"/>
    <x v="1441"/>
    <x v="1374"/>
    <x v="4"/>
    <x v="14"/>
  </r>
  <r>
    <s v="Lindsey Ray's new album recorded? âˆš Mixed? âˆš On the radio? That's where YOU come in."/>
    <x v="1889"/>
    <n v="10000"/>
    <x v="1285"/>
    <x v="0"/>
    <x v="0"/>
    <s v="USD"/>
    <n v="1279778400"/>
    <n v="1275851354"/>
    <b v="0"/>
    <x v="148"/>
    <x v="0"/>
    <s v="music/indie rock"/>
    <x v="1442"/>
    <x v="1375"/>
    <x v="4"/>
    <x v="14"/>
  </r>
  <r>
    <s v="Nemes wants you to be able to hear their new songs!"/>
    <x v="1890"/>
    <n v="500"/>
    <x v="1286"/>
    <x v="0"/>
    <x v="0"/>
    <s v="USD"/>
    <n v="1307459881"/>
    <n v="1304867881"/>
    <b v="0"/>
    <x v="55"/>
    <x v="0"/>
    <s v="music/indie rock"/>
    <x v="1443"/>
    <x v="1376"/>
    <x v="4"/>
    <x v="14"/>
  </r>
  <r>
    <s v="Archeology 7&quot; Vinyl"/>
    <x v="1891"/>
    <n v="2500"/>
    <x v="1287"/>
    <x v="0"/>
    <x v="0"/>
    <s v="USD"/>
    <n v="1302926340"/>
    <n v="1301524585"/>
    <b v="0"/>
    <x v="43"/>
    <x v="0"/>
    <s v="music/indie rock"/>
    <x v="87"/>
    <x v="1377"/>
    <x v="4"/>
    <x v="14"/>
  </r>
  <r>
    <s v="Help me release my first 3 song EP!!"/>
    <x v="1892"/>
    <n v="1000"/>
    <x v="1288"/>
    <x v="0"/>
    <x v="0"/>
    <s v="USD"/>
    <n v="1329082983"/>
    <n v="1326404583"/>
    <b v="0"/>
    <x v="9"/>
    <x v="0"/>
    <s v="music/indie rock"/>
    <x v="1444"/>
    <x v="1378"/>
    <x v="4"/>
    <x v="14"/>
  </r>
  <r>
    <s v="HERESTOFIGHTIN Debut full length album &quot;Becoming Native&quot;"/>
    <x v="1893"/>
    <n v="9072"/>
    <x v="191"/>
    <x v="0"/>
    <x v="0"/>
    <s v="USD"/>
    <n v="1445363722"/>
    <n v="1442771722"/>
    <b v="0"/>
    <x v="5"/>
    <x v="0"/>
    <s v="music/indie rock"/>
    <x v="1445"/>
    <x v="1379"/>
    <x v="4"/>
    <x v="14"/>
  </r>
  <r>
    <s v="the bridge"/>
    <x v="1894"/>
    <n v="451"/>
    <x v="1289"/>
    <x v="0"/>
    <x v="0"/>
    <s v="USD"/>
    <n v="1334250165"/>
    <n v="1331658165"/>
    <b v="0"/>
    <x v="62"/>
    <x v="0"/>
    <s v="music/indie rock"/>
    <x v="1446"/>
    <x v="1380"/>
    <x v="4"/>
    <x v="14"/>
  </r>
  <r>
    <s v="Vanessa Lively's New Album 2014"/>
    <x v="1895"/>
    <n v="6350"/>
    <x v="1290"/>
    <x v="0"/>
    <x v="0"/>
    <s v="USD"/>
    <n v="1393966800"/>
    <n v="1392040806"/>
    <b v="0"/>
    <x v="275"/>
    <x v="0"/>
    <s v="music/indie rock"/>
    <x v="1447"/>
    <x v="1381"/>
    <x v="4"/>
    <x v="14"/>
  </r>
  <r>
    <s v="Degenerate Matters EP Funding Campaign"/>
    <x v="1896"/>
    <n v="1000"/>
    <x v="1291"/>
    <x v="0"/>
    <x v="0"/>
    <s v="USD"/>
    <n v="1454349600"/>
    <n v="1451277473"/>
    <b v="0"/>
    <x v="64"/>
    <x v="0"/>
    <s v="music/indie rock"/>
    <x v="1448"/>
    <x v="1382"/>
    <x v="4"/>
    <x v="14"/>
  </r>
  <r>
    <s v="Ukulele Songs from the Zombie Apocalypse"/>
    <x v="1897"/>
    <n v="900"/>
    <x v="647"/>
    <x v="0"/>
    <x v="0"/>
    <s v="USD"/>
    <n v="1427319366"/>
    <n v="1424730966"/>
    <b v="0"/>
    <x v="288"/>
    <x v="0"/>
    <s v="music/indie rock"/>
    <x v="25"/>
    <x v="1383"/>
    <x v="4"/>
    <x v="14"/>
  </r>
  <r>
    <s v="5 Bucks from 500 Friends"/>
    <x v="1898"/>
    <n v="2500"/>
    <x v="1292"/>
    <x v="0"/>
    <x v="0"/>
    <s v="USD"/>
    <n v="1349517540"/>
    <n v="1347137731"/>
    <b v="0"/>
    <x v="241"/>
    <x v="0"/>
    <s v="music/indie rock"/>
    <x v="1449"/>
    <x v="1384"/>
    <x v="4"/>
    <x v="14"/>
  </r>
  <r>
    <s v="KiddieRail - making the stairs easier and safer for kids"/>
    <x v="1899"/>
    <n v="99000"/>
    <x v="1293"/>
    <x v="2"/>
    <x v="1"/>
    <s v="GBP"/>
    <n v="1432299600"/>
    <n v="1429707729"/>
    <b v="0"/>
    <x v="20"/>
    <x v="1"/>
    <s v="technology/gadgets"/>
    <x v="1450"/>
    <x v="1385"/>
    <x v="2"/>
    <x v="29"/>
  </r>
  <r>
    <s v="Cardboard reality"/>
    <x v="1900"/>
    <n v="1000"/>
    <x v="433"/>
    <x v="2"/>
    <x v="9"/>
    <s v="EUR"/>
    <n v="1425495447"/>
    <n v="1422903447"/>
    <b v="0"/>
    <x v="83"/>
    <x v="1"/>
    <s v="technology/gadgets"/>
    <x v="444"/>
    <x v="143"/>
    <x v="2"/>
    <x v="29"/>
  </r>
  <r>
    <s v="MiPointer"/>
    <x v="1901"/>
    <n v="3000"/>
    <x v="1294"/>
    <x v="2"/>
    <x v="0"/>
    <s v="USD"/>
    <n v="1485541791"/>
    <n v="1480357791"/>
    <b v="0"/>
    <x v="14"/>
    <x v="1"/>
    <s v="technology/gadgets"/>
    <x v="1451"/>
    <x v="1386"/>
    <x v="2"/>
    <x v="29"/>
  </r>
  <r>
    <s v="Small Animal Deterrent Latch (S.A.D.L.)"/>
    <x v="1902"/>
    <n v="50000"/>
    <x v="155"/>
    <x v="2"/>
    <x v="0"/>
    <s v="USD"/>
    <n v="1451752021"/>
    <n v="1447864021"/>
    <b v="0"/>
    <x v="84"/>
    <x v="1"/>
    <s v="technology/gadgets"/>
    <x v="370"/>
    <x v="384"/>
    <x v="2"/>
    <x v="29"/>
  </r>
  <r>
    <s v="Dad, we will get your AxleCrutch idea to the next level!"/>
    <x v="1903"/>
    <n v="25000"/>
    <x v="809"/>
    <x v="2"/>
    <x v="0"/>
    <s v="USD"/>
    <n v="1410127994"/>
    <n v="1407535994"/>
    <b v="0"/>
    <x v="80"/>
    <x v="1"/>
    <s v="technology/gadgets"/>
    <x v="1452"/>
    <x v="689"/>
    <x v="2"/>
    <x v="29"/>
  </r>
  <r>
    <s v="Macbook all-in-one Portable storage docking station PLUSDOCK"/>
    <x v="1904"/>
    <n v="50000"/>
    <x v="1295"/>
    <x v="2"/>
    <x v="0"/>
    <s v="USD"/>
    <n v="1466697983"/>
    <n v="1464105983"/>
    <b v="0"/>
    <x v="221"/>
    <x v="1"/>
    <s v="technology/gadgets"/>
    <x v="1453"/>
    <x v="1387"/>
    <x v="2"/>
    <x v="29"/>
  </r>
  <r>
    <s v="Litter-Buddy"/>
    <x v="1905"/>
    <n v="30000"/>
    <x v="1079"/>
    <x v="2"/>
    <x v="0"/>
    <s v="USD"/>
    <n v="1400853925"/>
    <n v="1399557925"/>
    <b v="0"/>
    <x v="80"/>
    <x v="1"/>
    <s v="technology/gadgets"/>
    <x v="1454"/>
    <x v="1241"/>
    <x v="2"/>
    <x v="29"/>
  </r>
  <r>
    <s v="Better WiFi for today's Internet of Everything WiFi devices"/>
    <x v="1906"/>
    <n v="25000"/>
    <x v="1296"/>
    <x v="2"/>
    <x v="0"/>
    <s v="USD"/>
    <n v="1483048900"/>
    <n v="1480456900"/>
    <b v="0"/>
    <x v="80"/>
    <x v="1"/>
    <s v="technology/gadgets"/>
    <x v="1455"/>
    <x v="1388"/>
    <x v="2"/>
    <x v="29"/>
  </r>
  <r>
    <s v="Little Occhio, Wireless micro-cam for iPhone/Android"/>
    <x v="1907"/>
    <n v="35000"/>
    <x v="1297"/>
    <x v="2"/>
    <x v="0"/>
    <s v="USD"/>
    <n v="1414059479"/>
    <n v="1411467479"/>
    <b v="0"/>
    <x v="44"/>
    <x v="1"/>
    <s v="technology/gadgets"/>
    <x v="1456"/>
    <x v="1389"/>
    <x v="2"/>
    <x v="29"/>
  </r>
  <r>
    <s v="Thinking Cleaner, Wifi for iRobotÂ® RoombaÂ® 700 &amp; 800 series"/>
    <x v="1908"/>
    <n v="85000"/>
    <x v="1298"/>
    <x v="2"/>
    <x v="9"/>
    <s v="EUR"/>
    <n v="1446331500"/>
    <n v="1442531217"/>
    <b v="0"/>
    <x v="168"/>
    <x v="1"/>
    <s v="technology/gadgets"/>
    <x v="1457"/>
    <x v="1390"/>
    <x v="2"/>
    <x v="29"/>
  </r>
  <r>
    <s v="Charge Furniture"/>
    <x v="1909"/>
    <n v="42500"/>
    <x v="115"/>
    <x v="2"/>
    <x v="4"/>
    <s v="NZD"/>
    <n v="1407545334"/>
    <n v="1404953334"/>
    <b v="0"/>
    <x v="29"/>
    <x v="1"/>
    <s v="technology/gadgets"/>
    <x v="1458"/>
    <x v="119"/>
    <x v="2"/>
    <x v="29"/>
  </r>
  <r>
    <s v="SOLO TESTER: Electrical Wiring Testing &amp; Troubleshooter"/>
    <x v="1910"/>
    <n v="5000"/>
    <x v="1299"/>
    <x v="2"/>
    <x v="0"/>
    <s v="USD"/>
    <n v="1433395560"/>
    <n v="1430803560"/>
    <b v="0"/>
    <x v="288"/>
    <x v="1"/>
    <s v="technology/gadgets"/>
    <x v="1459"/>
    <x v="1391"/>
    <x v="2"/>
    <x v="29"/>
  </r>
  <r>
    <s v="Tibio - Spreading warmth in everyones home"/>
    <x v="1911"/>
    <n v="48000"/>
    <x v="1300"/>
    <x v="2"/>
    <x v="1"/>
    <s v="GBP"/>
    <n v="1412770578"/>
    <n v="1410178578"/>
    <b v="0"/>
    <x v="55"/>
    <x v="1"/>
    <s v="technology/gadgets"/>
    <x v="1460"/>
    <x v="1392"/>
    <x v="2"/>
    <x v="29"/>
  </r>
  <r>
    <s v="ZoZo Skeleton Hand Planchette - Works with ANY Ouija Board"/>
    <x v="1912"/>
    <n v="666"/>
    <x v="177"/>
    <x v="2"/>
    <x v="0"/>
    <s v="USD"/>
    <n v="1414814340"/>
    <n v="1413519073"/>
    <b v="0"/>
    <x v="84"/>
    <x v="1"/>
    <s v="technology/gadgets"/>
    <x v="1461"/>
    <x v="180"/>
    <x v="2"/>
    <x v="29"/>
  </r>
  <r>
    <s v="The Cat-Bath Contraption"/>
    <x v="1913"/>
    <n v="500"/>
    <x v="138"/>
    <x v="2"/>
    <x v="0"/>
    <s v="USD"/>
    <n v="1409620222"/>
    <n v="1407892222"/>
    <b v="0"/>
    <x v="80"/>
    <x v="1"/>
    <s v="technology/gadgets"/>
    <x v="1462"/>
    <x v="453"/>
    <x v="2"/>
    <x v="29"/>
  </r>
  <r>
    <s v="The Paint Can Holder by U.S. Green Products"/>
    <x v="1914"/>
    <n v="20000"/>
    <x v="1301"/>
    <x v="2"/>
    <x v="0"/>
    <s v="USD"/>
    <n v="1478542375"/>
    <n v="1476378775"/>
    <b v="0"/>
    <x v="79"/>
    <x v="1"/>
    <s v="technology/gadgets"/>
    <x v="872"/>
    <x v="1363"/>
    <x v="2"/>
    <x v="29"/>
  </r>
  <r>
    <s v="Chronovisor:The MOST innovative watch for night time reading"/>
    <x v="1915"/>
    <n v="390000"/>
    <x v="1302"/>
    <x v="2"/>
    <x v="7"/>
    <s v="HKD"/>
    <n v="1486708133"/>
    <n v="1484116133"/>
    <b v="0"/>
    <x v="16"/>
    <x v="1"/>
    <s v="technology/gadgets"/>
    <x v="1463"/>
    <x v="1393"/>
    <x v="2"/>
    <x v="29"/>
  </r>
  <r>
    <s v="BugVibesâ„¢-Better Flowers, Plants, Trees with less Pesticides"/>
    <x v="1916"/>
    <n v="25000"/>
    <x v="92"/>
    <x v="2"/>
    <x v="0"/>
    <s v="USD"/>
    <n v="1407869851"/>
    <n v="1404845851"/>
    <b v="0"/>
    <x v="82"/>
    <x v="1"/>
    <s v="technology/gadgets"/>
    <x v="1464"/>
    <x v="684"/>
    <x v="2"/>
    <x v="29"/>
  </r>
  <r>
    <s v="LED Electronic Dice: assembled or kit, Arduino compatible"/>
    <x v="1917"/>
    <n v="500"/>
    <x v="1303"/>
    <x v="2"/>
    <x v="0"/>
    <s v="USD"/>
    <n v="1432069249"/>
    <n v="1429477249"/>
    <b v="0"/>
    <x v="22"/>
    <x v="1"/>
    <s v="technology/gadgets"/>
    <x v="1465"/>
    <x v="1394"/>
    <x v="2"/>
    <x v="29"/>
  </r>
  <r>
    <s v="Brightside - Side lighting for cyclists"/>
    <x v="1918"/>
    <n v="10000"/>
    <x v="1304"/>
    <x v="2"/>
    <x v="1"/>
    <s v="GBP"/>
    <n v="1445468400"/>
    <n v="1443042061"/>
    <b v="0"/>
    <x v="217"/>
    <x v="1"/>
    <s v="technology/gadgets"/>
    <x v="1466"/>
    <x v="1395"/>
    <x v="2"/>
    <x v="29"/>
  </r>
  <r>
    <s v="The Fine Spirits are making an album!"/>
    <x v="1919"/>
    <n v="1500"/>
    <x v="1305"/>
    <x v="0"/>
    <x v="0"/>
    <s v="USD"/>
    <n v="1342243143"/>
    <n v="1339651143"/>
    <b v="0"/>
    <x v="44"/>
    <x v="0"/>
    <s v="music/indie rock"/>
    <x v="346"/>
    <x v="1237"/>
    <x v="4"/>
    <x v="14"/>
  </r>
  <r>
    <s v="Low Weather // Debut Album"/>
    <x v="1920"/>
    <n v="2000"/>
    <x v="1306"/>
    <x v="0"/>
    <x v="0"/>
    <s v="USD"/>
    <n v="1386828507"/>
    <n v="1384236507"/>
    <b v="0"/>
    <x v="31"/>
    <x v="0"/>
    <s v="music/indie rock"/>
    <x v="1467"/>
    <x v="1396"/>
    <x v="4"/>
    <x v="14"/>
  </r>
  <r>
    <s v="Help Lions&amp;Creators print their album!"/>
    <x v="1921"/>
    <n v="125"/>
    <x v="356"/>
    <x v="0"/>
    <x v="0"/>
    <s v="USD"/>
    <n v="1317099540"/>
    <n v="1313612532"/>
    <b v="0"/>
    <x v="62"/>
    <x v="0"/>
    <s v="music/indie rock"/>
    <x v="1468"/>
    <x v="1397"/>
    <x v="4"/>
    <x v="14"/>
  </r>
  <r>
    <s v="The 'Songs from the Bookmark' Sessions"/>
    <x v="1922"/>
    <n v="3000"/>
    <x v="1307"/>
    <x v="0"/>
    <x v="0"/>
    <s v="USD"/>
    <n v="1389814380"/>
    <n v="1387390555"/>
    <b v="0"/>
    <x v="51"/>
    <x v="0"/>
    <s v="music/indie rock"/>
    <x v="316"/>
    <x v="1398"/>
    <x v="4"/>
    <x v="14"/>
  </r>
  <r>
    <s v="The Freakniks Debut Album: Infinite Love"/>
    <x v="1923"/>
    <n v="1500"/>
    <x v="1308"/>
    <x v="0"/>
    <x v="0"/>
    <s v="USD"/>
    <n v="1381449600"/>
    <n v="1379540288"/>
    <b v="0"/>
    <x v="47"/>
    <x v="0"/>
    <s v="music/indie rock"/>
    <x v="1469"/>
    <x v="1399"/>
    <x v="4"/>
    <x v="14"/>
  </r>
  <r>
    <s v="Invisible Allies - Hyperdimensional Animals"/>
    <x v="1924"/>
    <n v="1500"/>
    <x v="1309"/>
    <x v="0"/>
    <x v="0"/>
    <s v="USD"/>
    <n v="1288657560"/>
    <n v="1286319256"/>
    <b v="0"/>
    <x v="329"/>
    <x v="0"/>
    <s v="music/indie rock"/>
    <x v="1470"/>
    <x v="1400"/>
    <x v="4"/>
    <x v="14"/>
  </r>
  <r>
    <s v="GBS Detroit Presents Hampshire"/>
    <x v="1925"/>
    <n v="600"/>
    <x v="972"/>
    <x v="0"/>
    <x v="0"/>
    <s v="USD"/>
    <n v="1331182740"/>
    <n v="1329856839"/>
    <b v="0"/>
    <x v="202"/>
    <x v="0"/>
    <s v="music/indie rock"/>
    <x v="101"/>
    <x v="1401"/>
    <x v="4"/>
    <x v="14"/>
  </r>
  <r>
    <s v="Jollyheads Circus Debut Album &quot;The Kaleidoscope Dawn&quot;"/>
    <x v="1926"/>
    <n v="2550"/>
    <x v="1310"/>
    <x v="0"/>
    <x v="0"/>
    <s v="USD"/>
    <n v="1367940794"/>
    <n v="1365348794"/>
    <b v="0"/>
    <x v="69"/>
    <x v="0"/>
    <s v="music/indie rock"/>
    <x v="1471"/>
    <x v="1402"/>
    <x v="4"/>
    <x v="14"/>
  </r>
  <r>
    <s v="Surplus 1980 album funds for release on CD/LP."/>
    <x v="1927"/>
    <n v="3200"/>
    <x v="1311"/>
    <x v="0"/>
    <x v="0"/>
    <s v="USD"/>
    <n v="1309825866"/>
    <n v="1306197066"/>
    <b v="0"/>
    <x v="11"/>
    <x v="0"/>
    <s v="music/indie rock"/>
    <x v="1472"/>
    <x v="1403"/>
    <x v="4"/>
    <x v="14"/>
  </r>
  <r>
    <s v="Magnetic Flowers Presents: Old, Cold. Losing It."/>
    <x v="1928"/>
    <n v="1000"/>
    <x v="1312"/>
    <x v="0"/>
    <x v="0"/>
    <s v="USD"/>
    <n v="1373203482"/>
    <n v="1368019482"/>
    <b v="0"/>
    <x v="55"/>
    <x v="0"/>
    <s v="music/indie rock"/>
    <x v="74"/>
    <x v="1404"/>
    <x v="4"/>
    <x v="14"/>
  </r>
  <r>
    <s v="New Lions After Dark EP!"/>
    <x v="1929"/>
    <n v="2000"/>
    <x v="1313"/>
    <x v="0"/>
    <x v="0"/>
    <s v="USD"/>
    <n v="1337657400"/>
    <n v="1336512309"/>
    <b v="0"/>
    <x v="133"/>
    <x v="0"/>
    <s v="music/indie rock"/>
    <x v="1473"/>
    <x v="1405"/>
    <x v="4"/>
    <x v="14"/>
  </r>
  <r>
    <s v="Lee Malone - Get Us To The Converse Rubber Track Sessions!"/>
    <x v="1930"/>
    <n v="5250"/>
    <x v="1314"/>
    <x v="0"/>
    <x v="0"/>
    <s v="USD"/>
    <n v="1327433173"/>
    <n v="1325618773"/>
    <b v="0"/>
    <x v="144"/>
    <x v="0"/>
    <s v="music/indie rock"/>
    <x v="1474"/>
    <x v="1406"/>
    <x v="4"/>
    <x v="14"/>
  </r>
  <r>
    <s v="Magic Punches are making debut LP with producer John Askew"/>
    <x v="1931"/>
    <n v="6000"/>
    <x v="1315"/>
    <x v="0"/>
    <x v="0"/>
    <s v="USD"/>
    <n v="1411787307"/>
    <n v="1409195307"/>
    <b v="0"/>
    <x v="238"/>
    <x v="0"/>
    <s v="music/indie rock"/>
    <x v="1475"/>
    <x v="1407"/>
    <x v="4"/>
    <x v="14"/>
  </r>
  <r>
    <s v="The City Never Sleeps Needs A Tour Vehicle!"/>
    <x v="1932"/>
    <n v="5000"/>
    <x v="1316"/>
    <x v="0"/>
    <x v="0"/>
    <s v="USD"/>
    <n v="1324789200"/>
    <n v="1321649321"/>
    <b v="0"/>
    <x v="99"/>
    <x v="0"/>
    <s v="music/indie rock"/>
    <x v="1476"/>
    <x v="1408"/>
    <x v="4"/>
    <x v="14"/>
  </r>
  <r>
    <s v="the last echo AM/PM Project"/>
    <x v="1933"/>
    <n v="2500"/>
    <x v="1317"/>
    <x v="0"/>
    <x v="0"/>
    <s v="USD"/>
    <n v="1403326740"/>
    <n v="1400106171"/>
    <b v="0"/>
    <x v="133"/>
    <x v="0"/>
    <s v="music/indie rock"/>
    <x v="1477"/>
    <x v="1409"/>
    <x v="4"/>
    <x v="14"/>
  </r>
  <r>
    <s v="Grandkids Record a Full-length Album!"/>
    <x v="1934"/>
    <n v="7500"/>
    <x v="1318"/>
    <x v="0"/>
    <x v="0"/>
    <s v="USD"/>
    <n v="1323151140"/>
    <n v="1320528070"/>
    <b v="0"/>
    <x v="108"/>
    <x v="0"/>
    <s v="music/indie rock"/>
    <x v="1478"/>
    <x v="1410"/>
    <x v="4"/>
    <x v="14"/>
  </r>
  <r>
    <s v="GBS Detroit Presents My Pal Val"/>
    <x v="1935"/>
    <n v="600"/>
    <x v="1319"/>
    <x v="0"/>
    <x v="0"/>
    <s v="USD"/>
    <n v="1339732740"/>
    <n v="1338346281"/>
    <b v="0"/>
    <x v="60"/>
    <x v="0"/>
    <s v="music/indie rock"/>
    <x v="1479"/>
    <x v="1411"/>
    <x v="4"/>
    <x v="14"/>
  </r>
  <r>
    <s v="Jon Shirley: Live Worship Album + Short Film"/>
    <x v="1936"/>
    <n v="15000"/>
    <x v="1320"/>
    <x v="0"/>
    <x v="0"/>
    <s v="USD"/>
    <n v="1372741200"/>
    <n v="1370067231"/>
    <b v="0"/>
    <x v="229"/>
    <x v="0"/>
    <s v="music/indie rock"/>
    <x v="1480"/>
    <x v="1412"/>
    <x v="4"/>
    <x v="14"/>
  </r>
  <r>
    <s v="Help I Am Clay Release Their First CD For FREE"/>
    <x v="1937"/>
    <n v="10000"/>
    <x v="1321"/>
    <x v="0"/>
    <x v="0"/>
    <s v="USD"/>
    <n v="1362955108"/>
    <n v="1360366708"/>
    <b v="0"/>
    <x v="93"/>
    <x v="0"/>
    <s v="music/indie rock"/>
    <x v="1076"/>
    <x v="1413"/>
    <x v="4"/>
    <x v="14"/>
  </r>
  <r>
    <s v="History Grows: New K. Record"/>
    <x v="1938"/>
    <n v="650"/>
    <x v="1322"/>
    <x v="0"/>
    <x v="0"/>
    <s v="USD"/>
    <n v="1308110340"/>
    <n v="1304770233"/>
    <b v="0"/>
    <x v="162"/>
    <x v="0"/>
    <s v="music/indie rock"/>
    <x v="1481"/>
    <x v="1414"/>
    <x v="4"/>
    <x v="14"/>
  </r>
  <r>
    <s v="Gramofon: Modern Cloud Jukebox"/>
    <x v="1939"/>
    <n v="250000"/>
    <x v="1323"/>
    <x v="0"/>
    <x v="0"/>
    <s v="USD"/>
    <n v="1400137131"/>
    <n v="1397545131"/>
    <b v="1"/>
    <x v="337"/>
    <x v="0"/>
    <s v="technology/hardware"/>
    <x v="1482"/>
    <x v="1415"/>
    <x v="2"/>
    <x v="30"/>
  </r>
  <r>
    <s v="building the world's longest marble run relaunch"/>
    <x v="1940"/>
    <n v="6000"/>
    <x v="1324"/>
    <x v="0"/>
    <x v="0"/>
    <s v="USD"/>
    <n v="1309809140"/>
    <n v="1302033140"/>
    <b v="1"/>
    <x v="195"/>
    <x v="0"/>
    <s v="technology/hardware"/>
    <x v="1483"/>
    <x v="1416"/>
    <x v="2"/>
    <x v="30"/>
  </r>
  <r>
    <s v="RuuviTag - Open-Source Bluetooth Sensor Beacon"/>
    <x v="1941"/>
    <n v="10000"/>
    <x v="1325"/>
    <x v="0"/>
    <x v="0"/>
    <s v="USD"/>
    <n v="1470896916"/>
    <n v="1467008916"/>
    <b v="1"/>
    <x v="338"/>
    <x v="0"/>
    <s v="technology/hardware"/>
    <x v="1484"/>
    <x v="1417"/>
    <x v="2"/>
    <x v="30"/>
  </r>
  <r>
    <s v="The BIG Turtle ShellÂ®: Rugged, Wireless BoomBox &amp; Power Bank"/>
    <x v="1942"/>
    <n v="40000"/>
    <x v="1326"/>
    <x v="0"/>
    <x v="0"/>
    <s v="USD"/>
    <n v="1398952890"/>
    <n v="1396360890"/>
    <b v="1"/>
    <x v="339"/>
    <x v="0"/>
    <s v="technology/hardware"/>
    <x v="1485"/>
    <x v="1418"/>
    <x v="2"/>
    <x v="30"/>
  </r>
  <r>
    <s v="Oval - The First Digital HandPan"/>
    <x v="1943"/>
    <n v="100000"/>
    <x v="1327"/>
    <x v="0"/>
    <x v="3"/>
    <s v="EUR"/>
    <n v="1436680958"/>
    <n v="1433224958"/>
    <b v="1"/>
    <x v="340"/>
    <x v="0"/>
    <s v="technology/hardware"/>
    <x v="1486"/>
    <x v="1419"/>
    <x v="2"/>
    <x v="30"/>
  </r>
  <r>
    <s v="eMersion Gesture Control System for Music Performance &amp; More"/>
    <x v="1944"/>
    <n v="7500"/>
    <x v="1328"/>
    <x v="0"/>
    <x v="0"/>
    <s v="USD"/>
    <n v="1397961361"/>
    <n v="1392780961"/>
    <b v="1"/>
    <x v="16"/>
    <x v="0"/>
    <s v="technology/hardware"/>
    <x v="1487"/>
    <x v="1420"/>
    <x v="2"/>
    <x v="30"/>
  </r>
  <r>
    <s v="Fusion in a Bubblegum Machine"/>
    <x v="1945"/>
    <n v="800"/>
    <x v="1329"/>
    <x v="0"/>
    <x v="0"/>
    <s v="USD"/>
    <n v="1258955940"/>
    <n v="1255730520"/>
    <b v="1"/>
    <x v="23"/>
    <x v="0"/>
    <s v="technology/hardware"/>
    <x v="1488"/>
    <x v="1421"/>
    <x v="2"/>
    <x v="30"/>
  </r>
  <r>
    <s v="UDOO X86: The Most Powerful Maker Board Ever"/>
    <x v="1946"/>
    <n v="100000"/>
    <x v="1330"/>
    <x v="0"/>
    <x v="0"/>
    <s v="USD"/>
    <n v="1465232520"/>
    <n v="1460557809"/>
    <b v="1"/>
    <x v="341"/>
    <x v="0"/>
    <s v="technology/hardware"/>
    <x v="1489"/>
    <x v="1422"/>
    <x v="2"/>
    <x v="30"/>
  </r>
  <r>
    <s v="Shake Your Power"/>
    <x v="1947"/>
    <n v="50000"/>
    <x v="1331"/>
    <x v="0"/>
    <x v="1"/>
    <s v="GBP"/>
    <n v="1404986951"/>
    <n v="1402394951"/>
    <b v="1"/>
    <x v="342"/>
    <x v="0"/>
    <s v="technology/hardware"/>
    <x v="1490"/>
    <x v="1423"/>
    <x v="2"/>
    <x v="30"/>
  </r>
  <r>
    <s v="Trebuchette - the snap-together, desktop trebuchet"/>
    <x v="1948"/>
    <n v="48000"/>
    <x v="1332"/>
    <x v="0"/>
    <x v="0"/>
    <s v="USD"/>
    <n v="1303446073"/>
    <n v="1300767673"/>
    <b v="1"/>
    <x v="343"/>
    <x v="0"/>
    <s v="technology/hardware"/>
    <x v="1491"/>
    <x v="1424"/>
    <x v="2"/>
    <x v="30"/>
  </r>
  <r>
    <s v="Connect. Code. Create. With SBrick Plus"/>
    <x v="1949"/>
    <n v="50000"/>
    <x v="1333"/>
    <x v="0"/>
    <x v="0"/>
    <s v="USD"/>
    <n v="1478516737"/>
    <n v="1475921137"/>
    <b v="1"/>
    <x v="344"/>
    <x v="0"/>
    <s v="technology/hardware"/>
    <x v="1492"/>
    <x v="1425"/>
    <x v="2"/>
    <x v="30"/>
  </r>
  <r>
    <s v="Nix Color Sensor"/>
    <x v="1950"/>
    <n v="35000"/>
    <x v="1334"/>
    <x v="0"/>
    <x v="5"/>
    <s v="CAD"/>
    <n v="1381934015"/>
    <n v="1378737215"/>
    <b v="1"/>
    <x v="345"/>
    <x v="0"/>
    <s v="technology/hardware"/>
    <x v="1493"/>
    <x v="1426"/>
    <x v="2"/>
    <x v="30"/>
  </r>
  <r>
    <s v="NTH Music Synthesizer"/>
    <x v="1951"/>
    <n v="15000"/>
    <x v="1335"/>
    <x v="0"/>
    <x v="0"/>
    <s v="USD"/>
    <n v="1330657200"/>
    <n v="1328158065"/>
    <b v="1"/>
    <x v="206"/>
    <x v="0"/>
    <s v="technology/hardware"/>
    <x v="1494"/>
    <x v="1427"/>
    <x v="2"/>
    <x v="30"/>
  </r>
  <r>
    <s v="Orison â€“ Rethink the Power of Energy"/>
    <x v="1952"/>
    <n v="50000"/>
    <x v="1336"/>
    <x v="0"/>
    <x v="0"/>
    <s v="USD"/>
    <n v="1457758800"/>
    <n v="1453730176"/>
    <b v="1"/>
    <x v="119"/>
    <x v="0"/>
    <s v="technology/hardware"/>
    <x v="1495"/>
    <x v="1428"/>
    <x v="2"/>
    <x v="30"/>
  </r>
  <r>
    <s v="Bukobot 3D Printer - Affordable 3D with No Compromises!"/>
    <x v="1953"/>
    <n v="42000"/>
    <x v="1337"/>
    <x v="0"/>
    <x v="0"/>
    <s v="USD"/>
    <n v="1337799600"/>
    <n v="1334989881"/>
    <b v="1"/>
    <x v="126"/>
    <x v="0"/>
    <s v="technology/hardware"/>
    <x v="1496"/>
    <x v="1429"/>
    <x v="2"/>
    <x v="30"/>
  </r>
  <r>
    <s v="Sparx Skate Sharpener - Pro Skate Sharpening. At Home."/>
    <x v="1954"/>
    <n v="60000"/>
    <x v="1338"/>
    <x v="0"/>
    <x v="0"/>
    <s v="USD"/>
    <n v="1429391405"/>
    <n v="1425507005"/>
    <b v="1"/>
    <x v="346"/>
    <x v="0"/>
    <s v="technology/hardware"/>
    <x v="1497"/>
    <x v="1430"/>
    <x v="2"/>
    <x v="30"/>
  </r>
  <r>
    <s v="freeSoC and freeSoC Mini"/>
    <x v="1955"/>
    <n v="30000"/>
    <x v="1339"/>
    <x v="0"/>
    <x v="0"/>
    <s v="USD"/>
    <n v="1351304513"/>
    <n v="1348712513"/>
    <b v="1"/>
    <x v="347"/>
    <x v="0"/>
    <s v="technology/hardware"/>
    <x v="1498"/>
    <x v="1431"/>
    <x v="2"/>
    <x v="30"/>
  </r>
  <r>
    <s v="Mojo: Digital Design for the Hobbyist"/>
    <x v="1956"/>
    <n v="7000"/>
    <x v="1340"/>
    <x v="0"/>
    <x v="0"/>
    <s v="USD"/>
    <n v="1364078561"/>
    <n v="1361490161"/>
    <b v="1"/>
    <x v="348"/>
    <x v="0"/>
    <s v="technology/hardware"/>
    <x v="1499"/>
    <x v="1432"/>
    <x v="2"/>
    <x v="30"/>
  </r>
  <r>
    <s v="Heat Seek NYC"/>
    <x v="1957"/>
    <n v="10000"/>
    <x v="1341"/>
    <x v="0"/>
    <x v="0"/>
    <s v="USD"/>
    <n v="1412121600"/>
    <n v="1408565860"/>
    <b v="1"/>
    <x v="349"/>
    <x v="0"/>
    <s v="technology/hardware"/>
    <x v="1500"/>
    <x v="1433"/>
    <x v="2"/>
    <x v="30"/>
  </r>
  <r>
    <s v="TREKKAYAK"/>
    <x v="1958"/>
    <n v="70000"/>
    <x v="1342"/>
    <x v="0"/>
    <x v="11"/>
    <s v="SEK"/>
    <n v="1419151341"/>
    <n v="1416559341"/>
    <b v="1"/>
    <x v="51"/>
    <x v="0"/>
    <s v="technology/hardware"/>
    <x v="1501"/>
    <x v="1434"/>
    <x v="2"/>
    <x v="30"/>
  </r>
  <r>
    <s v="Public Lab DIY Spectrometry Kit"/>
    <x v="1959"/>
    <n v="10000"/>
    <x v="1343"/>
    <x v="0"/>
    <x v="0"/>
    <s v="USD"/>
    <n v="1349495940"/>
    <n v="1346042417"/>
    <b v="1"/>
    <x v="350"/>
    <x v="0"/>
    <s v="technology/hardware"/>
    <x v="1502"/>
    <x v="1435"/>
    <x v="2"/>
    <x v="30"/>
  </r>
  <r>
    <s v="AttoDuino - Turbocharged, Wireless, Arduino Compatible"/>
    <x v="1960"/>
    <n v="10000"/>
    <x v="1344"/>
    <x v="0"/>
    <x v="0"/>
    <s v="USD"/>
    <n v="1400006636"/>
    <n v="1397414636"/>
    <b v="1"/>
    <x v="351"/>
    <x v="0"/>
    <s v="technology/hardware"/>
    <x v="1503"/>
    <x v="1436"/>
    <x v="2"/>
    <x v="30"/>
  </r>
  <r>
    <s v="AirEnergy 3D - A 3D printed, opensource, mobile wind turbine"/>
    <x v="1961"/>
    <n v="19000"/>
    <x v="1345"/>
    <x v="0"/>
    <x v="1"/>
    <s v="GBP"/>
    <n v="1410862734"/>
    <n v="1407838734"/>
    <b v="1"/>
    <x v="242"/>
    <x v="0"/>
    <s v="technology/hardware"/>
    <x v="1504"/>
    <x v="1437"/>
    <x v="2"/>
    <x v="30"/>
  </r>
  <r>
    <s v="Clairy: The Most Amazing Natural Air Purifier"/>
    <x v="1962"/>
    <n v="89200"/>
    <x v="1346"/>
    <x v="0"/>
    <x v="13"/>
    <s v="EUR"/>
    <n v="1461306772"/>
    <n v="1458714772"/>
    <b v="1"/>
    <x v="352"/>
    <x v="0"/>
    <s v="technology/hardware"/>
    <x v="1505"/>
    <x v="1438"/>
    <x v="2"/>
    <x v="30"/>
  </r>
  <r>
    <s v="BoardX: The Open Source Miniature Motherboard [Redemption]"/>
    <x v="1963"/>
    <n v="5000"/>
    <x v="1347"/>
    <x v="0"/>
    <x v="0"/>
    <s v="USD"/>
    <n v="1326330000"/>
    <n v="1324433310"/>
    <b v="1"/>
    <x v="273"/>
    <x v="0"/>
    <s v="technology/hardware"/>
    <x v="1506"/>
    <x v="1439"/>
    <x v="2"/>
    <x v="30"/>
  </r>
  <r>
    <s v="InkCase Plus: E Ink screen for Android phone"/>
    <x v="1964"/>
    <n v="100000"/>
    <x v="1348"/>
    <x v="0"/>
    <x v="0"/>
    <s v="USD"/>
    <n v="1408021098"/>
    <n v="1405429098"/>
    <b v="1"/>
    <x v="353"/>
    <x v="0"/>
    <s v="technology/hardware"/>
    <x v="1507"/>
    <x v="1440"/>
    <x v="2"/>
    <x v="30"/>
  </r>
  <r>
    <s v="Ion: A Music Detecting Mood Light with Bluetooth Low Energy"/>
    <x v="1965"/>
    <n v="20000"/>
    <x v="1349"/>
    <x v="0"/>
    <x v="0"/>
    <s v="USD"/>
    <n v="1398959729"/>
    <n v="1396367729"/>
    <b v="1"/>
    <x v="316"/>
    <x v="0"/>
    <s v="technology/hardware"/>
    <x v="1508"/>
    <x v="1441"/>
    <x v="2"/>
    <x v="30"/>
  </r>
  <r>
    <s v="XSHIFTER: World's First Affordable Wireless Shifting System"/>
    <x v="1966"/>
    <n v="50000"/>
    <x v="1350"/>
    <x v="0"/>
    <x v="0"/>
    <s v="USD"/>
    <n v="1480777515"/>
    <n v="1478095515"/>
    <b v="1"/>
    <x v="354"/>
    <x v="0"/>
    <s v="technology/hardware"/>
    <x v="1509"/>
    <x v="1442"/>
    <x v="2"/>
    <x v="30"/>
  </r>
  <r>
    <s v="Puck.js - the ground-breaking bluetooth beacon"/>
    <x v="1967"/>
    <n v="20000"/>
    <x v="1351"/>
    <x v="0"/>
    <x v="1"/>
    <s v="GBP"/>
    <n v="1470423668"/>
    <n v="1467831668"/>
    <b v="1"/>
    <x v="355"/>
    <x v="0"/>
    <s v="technology/hardware"/>
    <x v="1510"/>
    <x v="1443"/>
    <x v="2"/>
    <x v="30"/>
  </r>
  <r>
    <s v="APOC: Mini Radiation Detector"/>
    <x v="1968"/>
    <n v="5000"/>
    <x v="1352"/>
    <x v="0"/>
    <x v="0"/>
    <s v="USD"/>
    <n v="1366429101"/>
    <n v="1361248701"/>
    <b v="1"/>
    <x v="356"/>
    <x v="0"/>
    <s v="technology/hardware"/>
    <x v="1511"/>
    <x v="1444"/>
    <x v="2"/>
    <x v="30"/>
  </r>
  <r>
    <s v="castAR: the most versatile AR &amp; VR system"/>
    <x v="1969"/>
    <n v="400000"/>
    <x v="1353"/>
    <x v="0"/>
    <x v="0"/>
    <s v="USD"/>
    <n v="1384488000"/>
    <n v="1381752061"/>
    <b v="1"/>
    <x v="357"/>
    <x v="0"/>
    <s v="technology/hardware"/>
    <x v="1512"/>
    <x v="1445"/>
    <x v="2"/>
    <x v="30"/>
  </r>
  <r>
    <s v="Jog It! Open source controller pendant for EMC2 and Mach3!"/>
    <x v="1970"/>
    <n v="2500"/>
    <x v="1354"/>
    <x v="0"/>
    <x v="0"/>
    <s v="USD"/>
    <n v="1353201444"/>
    <n v="1350605844"/>
    <b v="1"/>
    <x v="146"/>
    <x v="0"/>
    <s v="technology/hardware"/>
    <x v="1513"/>
    <x v="1446"/>
    <x v="2"/>
    <x v="30"/>
  </r>
  <r>
    <s v="Lightpack 2 - Ultimate Light Orchestra For Your Living Room"/>
    <x v="1971"/>
    <n v="198000"/>
    <x v="1355"/>
    <x v="0"/>
    <x v="0"/>
    <s v="USD"/>
    <n v="1470466800"/>
    <n v="1467134464"/>
    <b v="1"/>
    <x v="358"/>
    <x v="0"/>
    <s v="technology/hardware"/>
    <x v="1514"/>
    <x v="1447"/>
    <x v="2"/>
    <x v="30"/>
  </r>
  <r>
    <s v="RAPIRO: The Humanoid Robot Kit for your Raspberry Pi"/>
    <x v="1972"/>
    <n v="20000"/>
    <x v="1356"/>
    <x v="0"/>
    <x v="1"/>
    <s v="GBP"/>
    <n v="1376899269"/>
    <n v="1371715269"/>
    <b v="1"/>
    <x v="359"/>
    <x v="0"/>
    <s v="technology/hardware"/>
    <x v="1515"/>
    <x v="1448"/>
    <x v="2"/>
    <x v="30"/>
  </r>
  <r>
    <s v="Bugle2: A DIY Phono Preamp"/>
    <x v="1973"/>
    <n v="16000"/>
    <x v="1357"/>
    <x v="0"/>
    <x v="0"/>
    <s v="USD"/>
    <n v="1362938851"/>
    <n v="1360346851"/>
    <b v="1"/>
    <x v="35"/>
    <x v="0"/>
    <s v="technology/hardware"/>
    <x v="1516"/>
    <x v="1449"/>
    <x v="2"/>
    <x v="30"/>
  </r>
  <r>
    <s v="Pi Lite white - Bright white LED display for Raspberry Pi"/>
    <x v="1974"/>
    <n v="4000"/>
    <x v="1358"/>
    <x v="0"/>
    <x v="1"/>
    <s v="GBP"/>
    <n v="1373751325"/>
    <n v="1371159325"/>
    <b v="1"/>
    <x v="360"/>
    <x v="0"/>
    <s v="technology/hardware"/>
    <x v="1517"/>
    <x v="1450"/>
    <x v="2"/>
    <x v="30"/>
  </r>
  <r>
    <s v="Ario: Smart Lighting. Better Health."/>
    <x v="1975"/>
    <n v="50000"/>
    <x v="1359"/>
    <x v="0"/>
    <x v="0"/>
    <s v="USD"/>
    <n v="1450511940"/>
    <n v="1446527540"/>
    <b v="1"/>
    <x v="361"/>
    <x v="0"/>
    <s v="technology/hardware"/>
    <x v="1518"/>
    <x v="1451"/>
    <x v="2"/>
    <x v="30"/>
  </r>
  <r>
    <s v="B9Creator - A High Resolution 3D Printer"/>
    <x v="1976"/>
    <n v="50000"/>
    <x v="1360"/>
    <x v="0"/>
    <x v="0"/>
    <s v="USD"/>
    <n v="1339484400"/>
    <n v="1336627492"/>
    <b v="1"/>
    <x v="362"/>
    <x v="0"/>
    <s v="technology/hardware"/>
    <x v="1519"/>
    <x v="1452"/>
    <x v="2"/>
    <x v="30"/>
  </r>
  <r>
    <s v="Skybuds - truly wireless earbuds and smartphone case"/>
    <x v="1977"/>
    <n v="200000"/>
    <x v="1361"/>
    <x v="0"/>
    <x v="0"/>
    <s v="USD"/>
    <n v="1447909140"/>
    <n v="1444734146"/>
    <b v="1"/>
    <x v="363"/>
    <x v="0"/>
    <s v="technology/hardware"/>
    <x v="1520"/>
    <x v="1453"/>
    <x v="2"/>
    <x v="30"/>
  </r>
  <r>
    <s v="YOUMO - Your Smart Modular Power Strip"/>
    <x v="1978"/>
    <n v="50000"/>
    <x v="1362"/>
    <x v="0"/>
    <x v="12"/>
    <s v="EUR"/>
    <n v="1459684862"/>
    <n v="1456232462"/>
    <b v="1"/>
    <x v="364"/>
    <x v="0"/>
    <s v="technology/hardware"/>
    <x v="1521"/>
    <x v="1454"/>
    <x v="2"/>
    <x v="30"/>
  </r>
  <r>
    <s v="Aspiring storyteller: connecting the dots"/>
    <x v="1979"/>
    <n v="7500"/>
    <x v="1363"/>
    <x v="2"/>
    <x v="5"/>
    <s v="CAD"/>
    <n v="1404926665"/>
    <n v="1402334665"/>
    <b v="0"/>
    <x v="8"/>
    <x v="1"/>
    <s v="photography/people"/>
    <x v="1522"/>
    <x v="1455"/>
    <x v="8"/>
    <x v="31"/>
  </r>
  <r>
    <s v="Lonely Boy: 55 male models 200s sensual expression"/>
    <x v="1980"/>
    <n v="180000"/>
    <x v="117"/>
    <x v="2"/>
    <x v="7"/>
    <s v="HKD"/>
    <n v="1480863887"/>
    <n v="1478268287"/>
    <b v="0"/>
    <x v="78"/>
    <x v="1"/>
    <s v="photography/people"/>
    <x v="109"/>
    <x v="121"/>
    <x v="8"/>
    <x v="31"/>
  </r>
  <r>
    <s v="Vegans of Hawai'i - 140'000 Strong?"/>
    <x v="1981"/>
    <n v="33000"/>
    <x v="1364"/>
    <x v="2"/>
    <x v="0"/>
    <s v="USD"/>
    <n v="1472799600"/>
    <n v="1470874618"/>
    <b v="0"/>
    <x v="38"/>
    <x v="1"/>
    <s v="photography/people"/>
    <x v="1523"/>
    <x v="1456"/>
    <x v="8"/>
    <x v="31"/>
  </r>
  <r>
    <s v="Love Locks - a photographic journey"/>
    <x v="1982"/>
    <n v="15000"/>
    <x v="1365"/>
    <x v="2"/>
    <x v="0"/>
    <s v="USD"/>
    <n v="1417377481"/>
    <n v="1412189881"/>
    <b v="0"/>
    <x v="63"/>
    <x v="1"/>
    <s v="photography/people"/>
    <x v="1524"/>
    <x v="1457"/>
    <x v="8"/>
    <x v="31"/>
  </r>
  <r>
    <s v="Metrospective - photography project"/>
    <x v="1983"/>
    <n v="1600"/>
    <x v="152"/>
    <x v="2"/>
    <x v="1"/>
    <s v="GBP"/>
    <n v="1470178800"/>
    <n v="1467650771"/>
    <b v="0"/>
    <x v="80"/>
    <x v="1"/>
    <s v="photography/people"/>
    <x v="1525"/>
    <x v="800"/>
    <x v="8"/>
    <x v="31"/>
  </r>
  <r>
    <s v="Oddity Photography - help get us off the ground!"/>
    <x v="1984"/>
    <n v="2000"/>
    <x v="116"/>
    <x v="2"/>
    <x v="1"/>
    <s v="GBP"/>
    <n v="1457947483"/>
    <n v="1455359083"/>
    <b v="0"/>
    <x v="29"/>
    <x v="1"/>
    <s v="photography/people"/>
    <x v="833"/>
    <x v="120"/>
    <x v="8"/>
    <x v="31"/>
  </r>
  <r>
    <s v="Ethiopia: Beheld"/>
    <x v="1985"/>
    <n v="5500"/>
    <x v="1366"/>
    <x v="2"/>
    <x v="1"/>
    <s v="GBP"/>
    <n v="1425223276"/>
    <n v="1422631276"/>
    <b v="0"/>
    <x v="33"/>
    <x v="1"/>
    <s v="photography/people"/>
    <x v="1526"/>
    <x v="1458"/>
    <x v="8"/>
    <x v="31"/>
  </r>
  <r>
    <s v="Phillip Michael Photography"/>
    <x v="1986"/>
    <n v="6000"/>
    <x v="379"/>
    <x v="2"/>
    <x v="0"/>
    <s v="USD"/>
    <n v="1440094742"/>
    <n v="1437502742"/>
    <b v="0"/>
    <x v="29"/>
    <x v="1"/>
    <s v="photography/people"/>
    <x v="151"/>
    <x v="384"/>
    <x v="8"/>
    <x v="31"/>
  </r>
  <r>
    <s v="Shutters of Hope: The Real Faces of Infertility"/>
    <x v="1987"/>
    <n v="5000"/>
    <x v="155"/>
    <x v="2"/>
    <x v="0"/>
    <s v="USD"/>
    <n v="1481473208"/>
    <n v="1478881208"/>
    <b v="0"/>
    <x v="29"/>
    <x v="1"/>
    <s v="photography/people"/>
    <x v="460"/>
    <x v="73"/>
    <x v="8"/>
    <x v="31"/>
  </r>
  <r>
    <s v="The Virgin of the Path"/>
    <x v="1988"/>
    <n v="3000"/>
    <x v="1238"/>
    <x v="2"/>
    <x v="0"/>
    <s v="USD"/>
    <n v="1455338532"/>
    <n v="1454042532"/>
    <b v="0"/>
    <x v="81"/>
    <x v="1"/>
    <s v="photography/people"/>
    <x v="1527"/>
    <x v="1459"/>
    <x v="8"/>
    <x v="31"/>
  </r>
  <r>
    <s v="Portraits of Resilience"/>
    <x v="1989"/>
    <n v="2000"/>
    <x v="133"/>
    <x v="2"/>
    <x v="0"/>
    <s v="USD"/>
    <n v="1435958786"/>
    <n v="1434144386"/>
    <b v="0"/>
    <x v="83"/>
    <x v="1"/>
    <s v="photography/people"/>
    <x v="1528"/>
    <x v="1460"/>
    <x v="8"/>
    <x v="31"/>
  </r>
  <r>
    <s v="The Wonderful World of Princes &amp; Princesses"/>
    <x v="1990"/>
    <n v="1500"/>
    <x v="369"/>
    <x v="2"/>
    <x v="0"/>
    <s v="USD"/>
    <n v="1424229991"/>
    <n v="1421637991"/>
    <b v="0"/>
    <x v="84"/>
    <x v="1"/>
    <s v="photography/people"/>
    <x v="1529"/>
    <x v="120"/>
    <x v="8"/>
    <x v="31"/>
  </r>
  <r>
    <s v="Open a photography studio - photo shoots as rewards!"/>
    <x v="1991"/>
    <n v="2000"/>
    <x v="117"/>
    <x v="2"/>
    <x v="1"/>
    <s v="GBP"/>
    <n v="1450706837"/>
    <n v="1448114837"/>
    <b v="0"/>
    <x v="78"/>
    <x v="1"/>
    <s v="photography/people"/>
    <x v="109"/>
    <x v="121"/>
    <x v="8"/>
    <x v="31"/>
  </r>
  <r>
    <s v="The preservation of still and moving imagery"/>
    <x v="1992"/>
    <n v="3200"/>
    <x v="117"/>
    <x v="2"/>
    <x v="0"/>
    <s v="USD"/>
    <n v="1481072942"/>
    <n v="1475885342"/>
    <b v="0"/>
    <x v="78"/>
    <x v="1"/>
    <s v="photography/people"/>
    <x v="109"/>
    <x v="121"/>
    <x v="8"/>
    <x v="31"/>
  </r>
  <r>
    <s v="The Girl With(out) The Camera"/>
    <x v="1993"/>
    <n v="1000"/>
    <x v="1367"/>
    <x v="2"/>
    <x v="5"/>
    <s v="CAD"/>
    <n v="1437082736"/>
    <n v="1435354736"/>
    <b v="0"/>
    <x v="83"/>
    <x v="1"/>
    <s v="photography/people"/>
    <x v="1530"/>
    <x v="438"/>
    <x v="8"/>
    <x v="31"/>
  </r>
  <r>
    <s v="Life through the eye of war worldwide"/>
    <x v="1994"/>
    <n v="133800"/>
    <x v="117"/>
    <x v="2"/>
    <x v="0"/>
    <s v="USD"/>
    <n v="1405021211"/>
    <n v="1402429211"/>
    <b v="0"/>
    <x v="78"/>
    <x v="1"/>
    <s v="photography/people"/>
    <x v="109"/>
    <x v="121"/>
    <x v="8"/>
    <x v="31"/>
  </r>
  <r>
    <s v="Photographically documenting my cultural travels"/>
    <x v="1995"/>
    <n v="6500"/>
    <x v="117"/>
    <x v="2"/>
    <x v="0"/>
    <s v="USD"/>
    <n v="1409091612"/>
    <n v="1406499612"/>
    <b v="0"/>
    <x v="78"/>
    <x v="1"/>
    <s v="photography/people"/>
    <x v="109"/>
    <x v="121"/>
    <x v="8"/>
    <x v="31"/>
  </r>
  <r>
    <s v="Photography from Below"/>
    <x v="1996"/>
    <n v="2500"/>
    <x v="1368"/>
    <x v="2"/>
    <x v="0"/>
    <s v="USD"/>
    <n v="1406861438"/>
    <n v="1402973438"/>
    <b v="0"/>
    <x v="83"/>
    <x v="1"/>
    <s v="photography/people"/>
    <x v="1531"/>
    <x v="1461"/>
    <x v="8"/>
    <x v="31"/>
  </r>
  <r>
    <s v="Planet Venus"/>
    <x v="1997"/>
    <n v="31000"/>
    <x v="1369"/>
    <x v="2"/>
    <x v="1"/>
    <s v="GBP"/>
    <n v="1415882108"/>
    <n v="1413286508"/>
    <b v="0"/>
    <x v="63"/>
    <x v="1"/>
    <s v="photography/people"/>
    <x v="1532"/>
    <x v="1462"/>
    <x v="8"/>
    <x v="31"/>
  </r>
  <r>
    <s v="Jacs+Cam 2016 calendar"/>
    <x v="1998"/>
    <n v="5000"/>
    <x v="1370"/>
    <x v="2"/>
    <x v="5"/>
    <s v="CAD"/>
    <n v="1452120613"/>
    <n v="1449528613"/>
    <b v="0"/>
    <x v="20"/>
    <x v="1"/>
    <s v="photography/people"/>
    <x v="856"/>
    <x v="384"/>
    <x v="8"/>
    <x v="31"/>
  </r>
  <r>
    <s v="Nuimo: Seamless Smart Home Interface"/>
    <x v="1999"/>
    <n v="55000"/>
    <x v="1371"/>
    <x v="0"/>
    <x v="12"/>
    <s v="EUR"/>
    <n v="1434139200"/>
    <n v="1431406916"/>
    <b v="1"/>
    <x v="365"/>
    <x v="0"/>
    <s v="technology/hardware"/>
    <x v="1533"/>
    <x v="1463"/>
    <x v="2"/>
    <x v="30"/>
  </r>
  <r>
    <s v="JeVois: Open-Source Quad-Core Smart Machine Vision Camera"/>
    <x v="2000"/>
    <n v="50000"/>
    <x v="1372"/>
    <x v="0"/>
    <x v="0"/>
    <s v="USD"/>
    <n v="1485191143"/>
    <n v="1482599143"/>
    <b v="1"/>
    <x v="366"/>
    <x v="0"/>
    <s v="technology/hardware"/>
    <x v="1534"/>
    <x v="1464"/>
    <x v="2"/>
    <x v="30"/>
  </r>
  <r>
    <s v="velosynth"/>
    <x v="2001"/>
    <n v="500"/>
    <x v="1373"/>
    <x v="0"/>
    <x v="0"/>
    <s v="USD"/>
    <n v="1278111600"/>
    <n v="1276830052"/>
    <b v="1"/>
    <x v="57"/>
    <x v="0"/>
    <s v="technology/hardware"/>
    <x v="1535"/>
    <x v="1465"/>
    <x v="2"/>
    <x v="30"/>
  </r>
  <r>
    <s v="Printeer - a 3D printer for kids &amp; schools"/>
    <x v="2002"/>
    <n v="50000"/>
    <x v="1374"/>
    <x v="0"/>
    <x v="0"/>
    <s v="USD"/>
    <n v="1405002663"/>
    <n v="1402410663"/>
    <b v="1"/>
    <x v="178"/>
    <x v="0"/>
    <s v="technology/hardware"/>
    <x v="1536"/>
    <x v="1466"/>
    <x v="2"/>
    <x v="30"/>
  </r>
  <r>
    <s v="bassAware Holster"/>
    <x v="2003"/>
    <n v="30000"/>
    <x v="1375"/>
    <x v="0"/>
    <x v="0"/>
    <s v="USD"/>
    <n v="1381895940"/>
    <n v="1379532618"/>
    <b v="1"/>
    <x v="277"/>
    <x v="0"/>
    <s v="technology/hardware"/>
    <x v="1537"/>
    <x v="1467"/>
    <x v="2"/>
    <x v="30"/>
  </r>
  <r>
    <s v="MAID Oven - Make All Incredible Dishes"/>
    <x v="2004"/>
    <n v="50000"/>
    <x v="1376"/>
    <x v="0"/>
    <x v="0"/>
    <s v="USD"/>
    <n v="1417611645"/>
    <n v="1414584045"/>
    <b v="1"/>
    <x v="175"/>
    <x v="0"/>
    <s v="technology/hardware"/>
    <x v="1538"/>
    <x v="1468"/>
    <x v="2"/>
    <x v="30"/>
  </r>
  <r>
    <s v="&quot;Hello, World!&quot; - Modern Biotechnology for High Schools"/>
    <x v="2005"/>
    <n v="10000"/>
    <x v="1377"/>
    <x v="0"/>
    <x v="0"/>
    <s v="USD"/>
    <n v="1282622400"/>
    <n v="1276891586"/>
    <b v="1"/>
    <x v="89"/>
    <x v="0"/>
    <s v="technology/hardware"/>
    <x v="1539"/>
    <x v="1469"/>
    <x v="2"/>
    <x v="30"/>
  </r>
  <r>
    <s v="smartCaster: Open source automatic roto-casting machine"/>
    <x v="2006"/>
    <n v="1570.79"/>
    <x v="1378"/>
    <x v="0"/>
    <x v="0"/>
    <s v="USD"/>
    <n v="1316442622"/>
    <n v="1312641022"/>
    <b v="1"/>
    <x v="14"/>
    <x v="0"/>
    <s v="technology/hardware"/>
    <x v="1540"/>
    <x v="1470"/>
    <x v="2"/>
    <x v="30"/>
  </r>
  <r>
    <s v="KiÃ«n Light: Intelligent daylight at your fingertips"/>
    <x v="2007"/>
    <n v="50000"/>
    <x v="1379"/>
    <x v="0"/>
    <x v="12"/>
    <s v="EUR"/>
    <n v="1479890743"/>
    <n v="1476776743"/>
    <b v="1"/>
    <x v="367"/>
    <x v="0"/>
    <s v="technology/hardware"/>
    <x v="1541"/>
    <x v="1471"/>
    <x v="2"/>
    <x v="30"/>
  </r>
  <r>
    <s v="Weighitz: Weigh Smarter"/>
    <x v="2008"/>
    <n v="30000"/>
    <x v="1380"/>
    <x v="0"/>
    <x v="0"/>
    <s v="USD"/>
    <n v="1471564491"/>
    <n v="1468972491"/>
    <b v="1"/>
    <x v="368"/>
    <x v="0"/>
    <s v="technology/hardware"/>
    <x v="1542"/>
    <x v="1472"/>
    <x v="2"/>
    <x v="30"/>
  </r>
  <r>
    <s v="FLUXO â€“ The Worldâ€™s First Truly Smart Lamp"/>
    <x v="2009"/>
    <n v="50000"/>
    <x v="1381"/>
    <x v="0"/>
    <x v="15"/>
    <s v="EUR"/>
    <n v="1452553200"/>
    <n v="1449650173"/>
    <b v="1"/>
    <x v="369"/>
    <x v="0"/>
    <s v="technology/hardware"/>
    <x v="1543"/>
    <x v="1473"/>
    <x v="2"/>
    <x v="30"/>
  </r>
  <r>
    <s v="FishBit: Your Aquarium Made Simple (Beta Release)"/>
    <x v="2010"/>
    <n v="5000"/>
    <x v="1382"/>
    <x v="0"/>
    <x v="0"/>
    <s v="USD"/>
    <n v="1423165441"/>
    <n v="1420573441"/>
    <b v="1"/>
    <x v="275"/>
    <x v="0"/>
    <s v="technology/hardware"/>
    <x v="1544"/>
    <x v="1474"/>
    <x v="2"/>
    <x v="30"/>
  </r>
  <r>
    <s v="Portal: Turbocharged WiFi"/>
    <x v="2011"/>
    <n v="160000"/>
    <x v="1383"/>
    <x v="0"/>
    <x v="0"/>
    <s v="USD"/>
    <n v="1468019014"/>
    <n v="1462835014"/>
    <b v="1"/>
    <x v="370"/>
    <x v="0"/>
    <s v="technology/hardware"/>
    <x v="1545"/>
    <x v="1475"/>
    <x v="2"/>
    <x v="30"/>
  </r>
  <r>
    <s v="3Doodler: The World's First 3D Printing Pen"/>
    <x v="2012"/>
    <n v="30000"/>
    <x v="1384"/>
    <x v="0"/>
    <x v="0"/>
    <s v="USD"/>
    <n v="1364184539"/>
    <n v="1361250539"/>
    <b v="1"/>
    <x v="371"/>
    <x v="0"/>
    <s v="technology/hardware"/>
    <x v="1546"/>
    <x v="1476"/>
    <x v="2"/>
    <x v="30"/>
  </r>
  <r>
    <s v="ExtraCore (Arduino Compatible)"/>
    <x v="2013"/>
    <n v="7200"/>
    <x v="1385"/>
    <x v="0"/>
    <x v="0"/>
    <s v="USD"/>
    <n v="1315602163"/>
    <n v="1313010163"/>
    <b v="1"/>
    <x v="372"/>
    <x v="0"/>
    <s v="technology/hardware"/>
    <x v="1547"/>
    <x v="1477"/>
    <x v="2"/>
    <x v="30"/>
  </r>
  <r>
    <s v="Hydra: a triple-output power supply for electronics projects"/>
    <x v="2014"/>
    <n v="10000"/>
    <x v="1386"/>
    <x v="0"/>
    <x v="0"/>
    <s v="USD"/>
    <n v="1362863299"/>
    <n v="1360271299"/>
    <b v="1"/>
    <x v="373"/>
    <x v="0"/>
    <s v="technology/hardware"/>
    <x v="1548"/>
    <x v="1478"/>
    <x v="2"/>
    <x v="30"/>
  </r>
  <r>
    <s v="SparkLab: the educational build-mobile!"/>
    <x v="2015"/>
    <n v="25000"/>
    <x v="1387"/>
    <x v="0"/>
    <x v="0"/>
    <s v="USD"/>
    <n v="1332561600"/>
    <n v="1329873755"/>
    <b v="1"/>
    <x v="374"/>
    <x v="0"/>
    <s v="technology/hardware"/>
    <x v="1549"/>
    <x v="1479"/>
    <x v="2"/>
    <x v="30"/>
  </r>
  <r>
    <s v="Scriba - the stylus reinvented"/>
    <x v="2016"/>
    <n v="65000"/>
    <x v="1388"/>
    <x v="0"/>
    <x v="17"/>
    <s v="EUR"/>
    <n v="1439455609"/>
    <n v="1436863609"/>
    <b v="1"/>
    <x v="375"/>
    <x v="0"/>
    <s v="technology/hardware"/>
    <x v="1550"/>
    <x v="1480"/>
    <x v="2"/>
    <x v="30"/>
  </r>
  <r>
    <s v="ReSpeaker - Add Voice Control Extension To Anything You Like"/>
    <x v="2017"/>
    <n v="40000"/>
    <x v="1389"/>
    <x v="0"/>
    <x v="0"/>
    <s v="USD"/>
    <n v="1474563621"/>
    <n v="1471971621"/>
    <b v="1"/>
    <x v="376"/>
    <x v="0"/>
    <s v="technology/hardware"/>
    <x v="1551"/>
    <x v="1481"/>
    <x v="2"/>
    <x v="30"/>
  </r>
  <r>
    <s v="Low Voltage Metal Sensor for use with Arduino type boards"/>
    <x v="2018"/>
    <n v="1500"/>
    <x v="1390"/>
    <x v="0"/>
    <x v="0"/>
    <s v="USD"/>
    <n v="1400108640"/>
    <n v="1396923624"/>
    <b v="1"/>
    <x v="259"/>
    <x v="0"/>
    <s v="technology/hardware"/>
    <x v="1552"/>
    <x v="1482"/>
    <x v="2"/>
    <x v="30"/>
  </r>
  <r>
    <s v="m!lTone- Portable Air Synth &amp; MIDI controller"/>
    <x v="2019"/>
    <n v="5000"/>
    <x v="1391"/>
    <x v="0"/>
    <x v="0"/>
    <s v="USD"/>
    <n v="1411522897"/>
    <n v="1407634897"/>
    <b v="1"/>
    <x v="195"/>
    <x v="0"/>
    <s v="technology/hardware"/>
    <x v="1553"/>
    <x v="1483"/>
    <x v="2"/>
    <x v="30"/>
  </r>
  <r>
    <s v="Acanvas: The cord-free art display and streaming platform"/>
    <x v="2020"/>
    <n v="100000"/>
    <x v="1392"/>
    <x v="0"/>
    <x v="0"/>
    <s v="USD"/>
    <n v="1465652372"/>
    <n v="1463060372"/>
    <b v="1"/>
    <x v="166"/>
    <x v="0"/>
    <s v="technology/hardware"/>
    <x v="1554"/>
    <x v="1484"/>
    <x v="2"/>
    <x v="30"/>
  </r>
  <r>
    <s v="Atmoph Window - Your Room Can Be Anywhere"/>
    <x v="2021"/>
    <n v="100000"/>
    <x v="1393"/>
    <x v="0"/>
    <x v="0"/>
    <s v="USD"/>
    <n v="1434017153"/>
    <n v="1431425153"/>
    <b v="1"/>
    <x v="377"/>
    <x v="0"/>
    <s v="technology/hardware"/>
    <x v="1555"/>
    <x v="1485"/>
    <x v="2"/>
    <x v="30"/>
  </r>
  <r>
    <s v="RA 3D printer controller by Elefu"/>
    <x v="2022"/>
    <n v="4000"/>
    <x v="1394"/>
    <x v="0"/>
    <x v="0"/>
    <s v="USD"/>
    <n v="1344826800"/>
    <n v="1341875544"/>
    <b v="1"/>
    <x v="217"/>
    <x v="0"/>
    <s v="technology/hardware"/>
    <x v="1556"/>
    <x v="1486"/>
    <x v="2"/>
    <x v="30"/>
  </r>
  <r>
    <s v="BuddyGuard: Smart Home Security In One Device"/>
    <x v="2023"/>
    <n v="80000"/>
    <x v="1395"/>
    <x v="0"/>
    <x v="12"/>
    <s v="EUR"/>
    <n v="1433996746"/>
    <n v="1431404746"/>
    <b v="1"/>
    <x v="378"/>
    <x v="0"/>
    <s v="technology/hardware"/>
    <x v="1557"/>
    <x v="1487"/>
    <x v="2"/>
    <x v="30"/>
  </r>
  <r>
    <s v="MIDI Sprout - Biodata Sonification Device"/>
    <x v="2024"/>
    <n v="25000"/>
    <x v="1396"/>
    <x v="0"/>
    <x v="0"/>
    <s v="USD"/>
    <n v="1398052740"/>
    <n v="1394127585"/>
    <b v="1"/>
    <x v="379"/>
    <x v="0"/>
    <s v="technology/hardware"/>
    <x v="1558"/>
    <x v="1488"/>
    <x v="2"/>
    <x v="30"/>
  </r>
  <r>
    <s v="Cmoar Virtual Reality Headset with integrated electronics"/>
    <x v="2025"/>
    <n v="100000"/>
    <x v="1397"/>
    <x v="0"/>
    <x v="0"/>
    <s v="USD"/>
    <n v="1427740319"/>
    <n v="1423855919"/>
    <b v="1"/>
    <x v="380"/>
    <x v="0"/>
    <s v="technology/hardware"/>
    <x v="1559"/>
    <x v="1489"/>
    <x v="2"/>
    <x v="30"/>
  </r>
  <r>
    <s v="Building the Open Source Bussard Fusion Reactor "/>
    <x v="2026"/>
    <n v="3000"/>
    <x v="1398"/>
    <x v="0"/>
    <x v="0"/>
    <s v="USD"/>
    <n v="1268690100"/>
    <n v="1265493806"/>
    <b v="1"/>
    <x v="1"/>
    <x v="0"/>
    <s v="technology/hardware"/>
    <x v="1560"/>
    <x v="1490"/>
    <x v="2"/>
    <x v="30"/>
  </r>
  <r>
    <s v="Lumin8 Pro"/>
    <x v="2027"/>
    <n v="2500"/>
    <x v="1399"/>
    <x v="0"/>
    <x v="0"/>
    <s v="USD"/>
    <n v="1409099481"/>
    <n v="1406507481"/>
    <b v="1"/>
    <x v="225"/>
    <x v="0"/>
    <s v="technology/hardware"/>
    <x v="1561"/>
    <x v="1491"/>
    <x v="2"/>
    <x v="30"/>
  </r>
  <r>
    <s v="Picade: The arcade cabinet kit for your mini computer"/>
    <x v="2028"/>
    <n v="32768"/>
    <x v="1400"/>
    <x v="0"/>
    <x v="1"/>
    <s v="GBP"/>
    <n v="1354233296"/>
    <n v="1351641296"/>
    <b v="1"/>
    <x v="381"/>
    <x v="0"/>
    <s v="technology/hardware"/>
    <x v="1562"/>
    <x v="1492"/>
    <x v="2"/>
    <x v="30"/>
  </r>
  <r>
    <s v="Linkio: the $100 Smart Home Devices Solution"/>
    <x v="2029"/>
    <n v="50000"/>
    <x v="1401"/>
    <x v="0"/>
    <x v="9"/>
    <s v="EUR"/>
    <n v="1420765200"/>
    <n v="1417506853"/>
    <b v="1"/>
    <x v="278"/>
    <x v="0"/>
    <s v="technology/hardware"/>
    <x v="1563"/>
    <x v="1493"/>
    <x v="2"/>
    <x v="30"/>
  </r>
  <r>
    <s v="PocketLab Voyager | Explore Science in Your World"/>
    <x v="2030"/>
    <n v="25000"/>
    <x v="1402"/>
    <x v="0"/>
    <x v="0"/>
    <s v="USD"/>
    <n v="1481778000"/>
    <n v="1479216874"/>
    <b v="1"/>
    <x v="382"/>
    <x v="0"/>
    <s v="technology/hardware"/>
    <x v="1564"/>
    <x v="1494"/>
    <x v="2"/>
    <x v="30"/>
  </r>
  <r>
    <s v="BrewNanny Home Brew Monitor"/>
    <x v="2031"/>
    <n v="25000"/>
    <x v="1403"/>
    <x v="0"/>
    <x v="0"/>
    <s v="USD"/>
    <n v="1398477518"/>
    <n v="1395885518"/>
    <b v="1"/>
    <x v="150"/>
    <x v="0"/>
    <s v="technology/hardware"/>
    <x v="1565"/>
    <x v="1495"/>
    <x v="2"/>
    <x v="30"/>
  </r>
  <r>
    <s v="Impression Ï€: Wireless VR+AR with Gesture+Position Tracking"/>
    <x v="2032"/>
    <n v="78000"/>
    <x v="1404"/>
    <x v="0"/>
    <x v="0"/>
    <s v="USD"/>
    <n v="1430981880"/>
    <n v="1426216033"/>
    <b v="1"/>
    <x v="278"/>
    <x v="0"/>
    <s v="technology/hardware"/>
    <x v="1566"/>
    <x v="1496"/>
    <x v="2"/>
    <x v="30"/>
  </r>
  <r>
    <s v="OpenBCI: Biosensing for Everybody"/>
    <x v="2033"/>
    <n v="80000"/>
    <x v="1405"/>
    <x v="0"/>
    <x v="0"/>
    <s v="USD"/>
    <n v="1450486800"/>
    <n v="1446562807"/>
    <b v="1"/>
    <x v="383"/>
    <x v="0"/>
    <s v="technology/hardware"/>
    <x v="1567"/>
    <x v="1497"/>
    <x v="2"/>
    <x v="30"/>
  </r>
  <r>
    <s v="L.E.D Portable Charger"/>
    <x v="2034"/>
    <n v="30000"/>
    <x v="1406"/>
    <x v="0"/>
    <x v="0"/>
    <s v="USD"/>
    <n v="1399668319"/>
    <n v="1397076319"/>
    <b v="1"/>
    <x v="384"/>
    <x v="0"/>
    <s v="technology/hardware"/>
    <x v="1568"/>
    <x v="1498"/>
    <x v="2"/>
    <x v="30"/>
  </r>
  <r>
    <s v="Pedal Power -- Human Scale Energy For Everyday Tasks"/>
    <x v="2035"/>
    <n v="10000"/>
    <x v="1407"/>
    <x v="0"/>
    <x v="0"/>
    <s v="USD"/>
    <n v="1388383353"/>
    <n v="1383195753"/>
    <b v="1"/>
    <x v="385"/>
    <x v="0"/>
    <s v="technology/hardware"/>
    <x v="1569"/>
    <x v="1499"/>
    <x v="2"/>
    <x v="30"/>
  </r>
  <r>
    <s v="OWL Programmable Effects Pedal"/>
    <x v="2036"/>
    <n v="8000"/>
    <x v="1408"/>
    <x v="0"/>
    <x v="1"/>
    <s v="GBP"/>
    <n v="1372701600"/>
    <n v="1369895421"/>
    <b v="1"/>
    <x v="386"/>
    <x v="0"/>
    <s v="technology/hardware"/>
    <x v="1570"/>
    <x v="1500"/>
    <x v="2"/>
    <x v="30"/>
  </r>
  <r>
    <s v="ODIN2: Smart Projector for movies, video calls, and apps"/>
    <x v="2037"/>
    <n v="125000"/>
    <x v="1409"/>
    <x v="0"/>
    <x v="0"/>
    <s v="USD"/>
    <n v="1480568340"/>
    <n v="1477996325"/>
    <b v="1"/>
    <x v="169"/>
    <x v="0"/>
    <s v="technology/hardware"/>
    <x v="1571"/>
    <x v="1501"/>
    <x v="2"/>
    <x v="30"/>
  </r>
  <r>
    <s v="Programmable Capacitor"/>
    <x v="2038"/>
    <n v="3000"/>
    <x v="1410"/>
    <x v="0"/>
    <x v="0"/>
    <s v="USD"/>
    <n v="1384557303"/>
    <n v="1383257703"/>
    <b v="1"/>
    <x v="197"/>
    <x v="0"/>
    <s v="technology/hardware"/>
    <x v="1572"/>
    <x v="1502"/>
    <x v="2"/>
    <x v="30"/>
  </r>
  <r>
    <s v="The Aspect - Reinventing the Grow Light for Interior Design"/>
    <x v="2039"/>
    <n v="9500"/>
    <x v="1411"/>
    <x v="0"/>
    <x v="0"/>
    <s v="USD"/>
    <n v="1478785027"/>
    <n v="1476189427"/>
    <b v="0"/>
    <x v="148"/>
    <x v="0"/>
    <s v="technology/hardware"/>
    <x v="1573"/>
    <x v="1503"/>
    <x v="2"/>
    <x v="30"/>
  </r>
  <r>
    <s v="SoundBrake- Headphone gadget alerts you to outside sounds"/>
    <x v="2040"/>
    <n v="10000"/>
    <x v="1412"/>
    <x v="0"/>
    <x v="0"/>
    <s v="USD"/>
    <n v="1453481974"/>
    <n v="1448297974"/>
    <b v="0"/>
    <x v="205"/>
    <x v="0"/>
    <s v="technology/hardware"/>
    <x v="1574"/>
    <x v="1504"/>
    <x v="2"/>
    <x v="30"/>
  </r>
  <r>
    <s v="PS-1A Adjustable Miniature Switch Mode DC-DC Power Supply"/>
    <x v="2041"/>
    <n v="1385"/>
    <x v="1413"/>
    <x v="0"/>
    <x v="0"/>
    <s v="USD"/>
    <n v="1481432340"/>
    <n v="1476764077"/>
    <b v="0"/>
    <x v="189"/>
    <x v="0"/>
    <s v="technology/hardware"/>
    <x v="1575"/>
    <x v="1505"/>
    <x v="2"/>
    <x v="30"/>
  </r>
  <r>
    <s v="PiSoC: Learn to Create"/>
    <x v="2042"/>
    <n v="15000"/>
    <x v="1414"/>
    <x v="0"/>
    <x v="0"/>
    <s v="USD"/>
    <n v="1434212714"/>
    <n v="1431620714"/>
    <b v="0"/>
    <x v="387"/>
    <x v="0"/>
    <s v="technology/hardware"/>
    <x v="1576"/>
    <x v="1506"/>
    <x v="2"/>
    <x v="30"/>
  </r>
  <r>
    <s v="OPEN RAIL Open Source Linear Bearing System"/>
    <x v="2043"/>
    <n v="4900"/>
    <x v="1415"/>
    <x v="0"/>
    <x v="0"/>
    <s v="USD"/>
    <n v="1341799647"/>
    <n v="1339207647"/>
    <b v="0"/>
    <x v="40"/>
    <x v="0"/>
    <s v="technology/hardware"/>
    <x v="1577"/>
    <x v="1507"/>
    <x v="2"/>
    <x v="30"/>
  </r>
  <r>
    <s v="CoAction Hero: 32-bit Open-Source ARM Cortex-M3 Board"/>
    <x v="2044"/>
    <n v="10000"/>
    <x v="1416"/>
    <x v="0"/>
    <x v="0"/>
    <s v="USD"/>
    <n v="1369282044"/>
    <n v="1366690044"/>
    <b v="0"/>
    <x v="37"/>
    <x v="0"/>
    <s v="technology/hardware"/>
    <x v="1578"/>
    <x v="1508"/>
    <x v="2"/>
    <x v="30"/>
  </r>
  <r>
    <s v="KoalaSafe -  Healthier Internet. Happier Families."/>
    <x v="2045"/>
    <n v="98000"/>
    <x v="1417"/>
    <x v="0"/>
    <x v="2"/>
    <s v="AUD"/>
    <n v="1429228800"/>
    <n v="1426714870"/>
    <b v="0"/>
    <x v="388"/>
    <x v="0"/>
    <s v="technology/hardware"/>
    <x v="1579"/>
    <x v="1509"/>
    <x v="2"/>
    <x v="30"/>
  </r>
  <r>
    <s v="The Siva Cycle Atom - Powering your life one pedal at a time"/>
    <x v="2046"/>
    <n v="85000"/>
    <x v="1418"/>
    <x v="0"/>
    <x v="0"/>
    <s v="USD"/>
    <n v="1369323491"/>
    <n v="1366731491"/>
    <b v="0"/>
    <x v="389"/>
    <x v="0"/>
    <s v="technology/hardware"/>
    <x v="1580"/>
    <x v="1510"/>
    <x v="2"/>
    <x v="30"/>
  </r>
  <r>
    <s v="LOCK8 - the World's First Smart Bike Lock"/>
    <x v="2047"/>
    <n v="50000"/>
    <x v="1419"/>
    <x v="0"/>
    <x v="1"/>
    <s v="GBP"/>
    <n v="1386025140"/>
    <n v="1382963963"/>
    <b v="0"/>
    <x v="390"/>
    <x v="0"/>
    <s v="technology/hardware"/>
    <x v="1581"/>
    <x v="1511"/>
    <x v="2"/>
    <x v="30"/>
  </r>
  <r>
    <s v="Hubble Laser Cutter: Affordable, Versatile &amp; Open Source"/>
    <x v="2048"/>
    <n v="10000"/>
    <x v="1420"/>
    <x v="0"/>
    <x v="0"/>
    <s v="USD"/>
    <n v="1433036578"/>
    <n v="1429580578"/>
    <b v="0"/>
    <x v="203"/>
    <x v="0"/>
    <s v="technology/hardware"/>
    <x v="1582"/>
    <x v="1512"/>
    <x v="2"/>
    <x v="30"/>
  </r>
  <r>
    <s v="YOYO WARRIOR - A premium yoyo for any budget"/>
    <x v="2049"/>
    <n v="8000"/>
    <x v="1421"/>
    <x v="0"/>
    <x v="0"/>
    <s v="USD"/>
    <n v="1388017937"/>
    <n v="1385425937"/>
    <b v="0"/>
    <x v="391"/>
    <x v="0"/>
    <s v="technology/hardware"/>
    <x v="1583"/>
    <x v="1513"/>
    <x v="2"/>
    <x v="30"/>
  </r>
  <r>
    <s v="The World's Lightest &amp; Smartest E-Scooter  - ZAR"/>
    <x v="2050"/>
    <n v="50000"/>
    <x v="1422"/>
    <x v="0"/>
    <x v="0"/>
    <s v="USD"/>
    <n v="1455933653"/>
    <n v="1452045653"/>
    <b v="0"/>
    <x v="392"/>
    <x v="0"/>
    <s v="technology/hardware"/>
    <x v="1584"/>
    <x v="1514"/>
    <x v="2"/>
    <x v="30"/>
  </r>
  <r>
    <s v="stockplop - the most advanced external hard drive enclosure"/>
    <x v="2051"/>
    <n v="5000"/>
    <x v="766"/>
    <x v="0"/>
    <x v="0"/>
    <s v="USD"/>
    <n v="1448466551"/>
    <n v="1445870951"/>
    <b v="0"/>
    <x v="212"/>
    <x v="0"/>
    <s v="technology/hardware"/>
    <x v="1585"/>
    <x v="1515"/>
    <x v="2"/>
    <x v="30"/>
  </r>
  <r>
    <s v="SITU Smart Food Nutrition Scale for iPad and Android tablets"/>
    <x v="2052"/>
    <n v="35000"/>
    <x v="1423"/>
    <x v="0"/>
    <x v="1"/>
    <s v="GBP"/>
    <n v="1399033810"/>
    <n v="1396441810"/>
    <b v="0"/>
    <x v="393"/>
    <x v="0"/>
    <s v="technology/hardware"/>
    <x v="1586"/>
    <x v="1516"/>
    <x v="2"/>
    <x v="30"/>
  </r>
  <r>
    <s v="The I2C and SPI Education System"/>
    <x v="2053"/>
    <n v="6000"/>
    <x v="1424"/>
    <x v="0"/>
    <x v="0"/>
    <s v="USD"/>
    <n v="1417579200"/>
    <n v="1415031043"/>
    <b v="0"/>
    <x v="21"/>
    <x v="0"/>
    <s v="technology/hardware"/>
    <x v="1587"/>
    <x v="1517"/>
    <x v="2"/>
    <x v="30"/>
  </r>
  <r>
    <s v="TYLT Energi Backpack - charge your mobile devices on the go."/>
    <x v="2054"/>
    <n v="50000"/>
    <x v="1425"/>
    <x v="0"/>
    <x v="0"/>
    <s v="USD"/>
    <n v="1366222542"/>
    <n v="1363630542"/>
    <b v="0"/>
    <x v="394"/>
    <x v="0"/>
    <s v="technology/hardware"/>
    <x v="1588"/>
    <x v="1518"/>
    <x v="2"/>
    <x v="30"/>
  </r>
  <r>
    <s v="CableKnife - The World's best cable insulation stripper"/>
    <x v="2055"/>
    <n v="15000"/>
    <x v="1426"/>
    <x v="0"/>
    <x v="1"/>
    <s v="GBP"/>
    <n v="1456487532"/>
    <n v="1453895532"/>
    <b v="0"/>
    <x v="395"/>
    <x v="0"/>
    <s v="technology/hardware"/>
    <x v="1589"/>
    <x v="1519"/>
    <x v="2"/>
    <x v="30"/>
  </r>
  <r>
    <s v="Raspberry Pi Debug Clip"/>
    <x v="2056"/>
    <n v="2560"/>
    <x v="1427"/>
    <x v="0"/>
    <x v="1"/>
    <s v="GBP"/>
    <n v="1425326400"/>
    <n v="1421916830"/>
    <b v="0"/>
    <x v="396"/>
    <x v="0"/>
    <s v="technology/hardware"/>
    <x v="1590"/>
    <x v="1520"/>
    <x v="2"/>
    <x v="30"/>
  </r>
  <r>
    <s v="riots - Affordable wireless IoT microcontrollers and sensors"/>
    <x v="2057"/>
    <n v="30000"/>
    <x v="1428"/>
    <x v="0"/>
    <x v="0"/>
    <s v="USD"/>
    <n v="1454277540"/>
    <n v="1450880854"/>
    <b v="0"/>
    <x v="269"/>
    <x v="0"/>
    <s v="technology/hardware"/>
    <x v="1591"/>
    <x v="1521"/>
    <x v="2"/>
    <x v="30"/>
  </r>
  <r>
    <s v="SmartQuad 4-Port (9.6 Amps / 48W) Travel USB Charger"/>
    <x v="2058"/>
    <n v="25000"/>
    <x v="1429"/>
    <x v="0"/>
    <x v="0"/>
    <s v="USD"/>
    <n v="1406129150"/>
    <n v="1400945150"/>
    <b v="0"/>
    <x v="397"/>
    <x v="0"/>
    <s v="technology/hardware"/>
    <x v="1592"/>
    <x v="1522"/>
    <x v="2"/>
    <x v="30"/>
  </r>
  <r>
    <s v="Bibo Time! Maximize your Cocktail time in seconds!"/>
    <x v="2059"/>
    <n v="5000"/>
    <x v="1430"/>
    <x v="0"/>
    <x v="0"/>
    <s v="USD"/>
    <n v="1483208454"/>
    <n v="1480616454"/>
    <b v="0"/>
    <x v="2"/>
    <x v="0"/>
    <s v="technology/hardware"/>
    <x v="1593"/>
    <x v="1523"/>
    <x v="2"/>
    <x v="30"/>
  </r>
  <r>
    <s v="Rho Board"/>
    <x v="2060"/>
    <n v="100000"/>
    <x v="1431"/>
    <x v="0"/>
    <x v="8"/>
    <s v="DKK"/>
    <n v="1458807098"/>
    <n v="1456218698"/>
    <b v="0"/>
    <x v="398"/>
    <x v="0"/>
    <s v="technology/hardware"/>
    <x v="1594"/>
    <x v="1524"/>
    <x v="2"/>
    <x v="30"/>
  </r>
  <r>
    <s v="Up to 4 axis Beaglebone black based CNC control"/>
    <x v="2061"/>
    <n v="4000"/>
    <x v="1432"/>
    <x v="0"/>
    <x v="12"/>
    <s v="EUR"/>
    <n v="1463333701"/>
    <n v="1460482501"/>
    <b v="0"/>
    <x v="72"/>
    <x v="0"/>
    <s v="technology/hardware"/>
    <x v="1595"/>
    <x v="1525"/>
    <x v="2"/>
    <x v="30"/>
  </r>
  <r>
    <s v="Lightpack â€” ambient backlight for your displays"/>
    <x v="2062"/>
    <n v="261962"/>
    <x v="1433"/>
    <x v="0"/>
    <x v="0"/>
    <s v="USD"/>
    <n v="1370001600"/>
    <n v="1366879523"/>
    <b v="0"/>
    <x v="399"/>
    <x v="0"/>
    <s v="technology/hardware"/>
    <x v="1596"/>
    <x v="1526"/>
    <x v="2"/>
    <x v="30"/>
  </r>
  <r>
    <s v="Snooperscopeâ„¢: Night Vision for Your Smartphone iPhone iPad"/>
    <x v="2063"/>
    <n v="40000"/>
    <x v="1434"/>
    <x v="0"/>
    <x v="1"/>
    <s v="GBP"/>
    <n v="1387958429"/>
    <n v="1385366429"/>
    <b v="0"/>
    <x v="400"/>
    <x v="0"/>
    <s v="technology/hardware"/>
    <x v="1597"/>
    <x v="1527"/>
    <x v="2"/>
    <x v="30"/>
  </r>
  <r>
    <s v="Garage Beacon - Turn your phone into a garage door remote"/>
    <x v="2064"/>
    <n v="2000"/>
    <x v="1435"/>
    <x v="0"/>
    <x v="0"/>
    <s v="USD"/>
    <n v="1408818683"/>
    <n v="1406226683"/>
    <b v="0"/>
    <x v="71"/>
    <x v="0"/>
    <s v="technology/hardware"/>
    <x v="1598"/>
    <x v="1528"/>
    <x v="2"/>
    <x v="30"/>
  </r>
  <r>
    <s v="Luminite (LED lighting)"/>
    <x v="2065"/>
    <n v="495"/>
    <x v="1436"/>
    <x v="0"/>
    <x v="1"/>
    <s v="GBP"/>
    <n v="1432499376"/>
    <n v="1429648176"/>
    <b v="0"/>
    <x v="73"/>
    <x v="0"/>
    <s v="technology/hardware"/>
    <x v="1599"/>
    <x v="1529"/>
    <x v="2"/>
    <x v="30"/>
  </r>
  <r>
    <s v="Netro - Scientifically Water Your Garden"/>
    <x v="2066"/>
    <n v="25000"/>
    <x v="1437"/>
    <x v="0"/>
    <x v="0"/>
    <s v="USD"/>
    <n v="1476994315"/>
    <n v="1474402315"/>
    <b v="0"/>
    <x v="88"/>
    <x v="0"/>
    <s v="technology/hardware"/>
    <x v="1600"/>
    <x v="1530"/>
    <x v="2"/>
    <x v="30"/>
  </r>
  <r>
    <s v="RaceCapture and Podium: Race it. Share it. Prove it."/>
    <x v="2067"/>
    <n v="50000"/>
    <x v="1438"/>
    <x v="0"/>
    <x v="0"/>
    <s v="USD"/>
    <n v="1451776791"/>
    <n v="1449098391"/>
    <b v="0"/>
    <x v="40"/>
    <x v="0"/>
    <s v="technology/hardware"/>
    <x v="1601"/>
    <x v="1531"/>
    <x v="2"/>
    <x v="30"/>
  </r>
  <r>
    <s v="DAN Cases A4-SFX - The World's Smallest Gaming Tower Case"/>
    <x v="2068"/>
    <n v="125000"/>
    <x v="1439"/>
    <x v="0"/>
    <x v="12"/>
    <s v="EUR"/>
    <n v="1467128723"/>
    <n v="1464536723"/>
    <b v="0"/>
    <x v="401"/>
    <x v="0"/>
    <s v="technology/hardware"/>
    <x v="1602"/>
    <x v="1532"/>
    <x v="2"/>
    <x v="30"/>
  </r>
  <r>
    <s v="easyFeed Automatic Pet Feeder w/ Webcam and Amazon Delivery"/>
    <x v="2069"/>
    <n v="20000"/>
    <x v="1440"/>
    <x v="0"/>
    <x v="0"/>
    <s v="USD"/>
    <n v="1475390484"/>
    <n v="1471502484"/>
    <b v="0"/>
    <x v="402"/>
    <x v="0"/>
    <s v="technology/hardware"/>
    <x v="1603"/>
    <x v="1533"/>
    <x v="2"/>
    <x v="30"/>
  </r>
  <r>
    <s v="Hercules PalmTop-Palm Size Mobile PC of Invincible Resources"/>
    <x v="2070"/>
    <n v="71500"/>
    <x v="1441"/>
    <x v="0"/>
    <x v="0"/>
    <s v="USD"/>
    <n v="1462629432"/>
    <n v="1460037432"/>
    <b v="0"/>
    <x v="403"/>
    <x v="0"/>
    <s v="technology/hardware"/>
    <x v="1604"/>
    <x v="1534"/>
    <x v="2"/>
    <x v="30"/>
  </r>
  <r>
    <s v="abode - The Future of Home Security."/>
    <x v="2071"/>
    <n v="100000"/>
    <x v="1442"/>
    <x v="0"/>
    <x v="0"/>
    <s v="USD"/>
    <n v="1431100918"/>
    <n v="1427212918"/>
    <b v="0"/>
    <x v="404"/>
    <x v="0"/>
    <s v="technology/hardware"/>
    <x v="1605"/>
    <x v="1535"/>
    <x v="2"/>
    <x v="30"/>
  </r>
  <r>
    <s v="Advanced Simulation Products - PC Gaming Controllers"/>
    <x v="2072"/>
    <n v="600"/>
    <x v="1443"/>
    <x v="0"/>
    <x v="0"/>
    <s v="USD"/>
    <n v="1462564182"/>
    <n v="1459972182"/>
    <b v="0"/>
    <x v="83"/>
    <x v="0"/>
    <s v="technology/hardware"/>
    <x v="78"/>
    <x v="1536"/>
    <x v="2"/>
    <x v="30"/>
  </r>
  <r>
    <s v="The Practical Meter: Know your power!"/>
    <x v="2073"/>
    <n v="9999"/>
    <x v="1444"/>
    <x v="0"/>
    <x v="0"/>
    <s v="USD"/>
    <n v="1374769288"/>
    <n v="1372177288"/>
    <b v="0"/>
    <x v="405"/>
    <x v="0"/>
    <s v="technology/hardware"/>
    <x v="1606"/>
    <x v="1537"/>
    <x v="2"/>
    <x v="30"/>
  </r>
  <r>
    <s v="Earin - The Worlds Smallest Wireless Earbuds"/>
    <x v="2074"/>
    <n v="179000"/>
    <x v="1445"/>
    <x v="0"/>
    <x v="1"/>
    <s v="GBP"/>
    <n v="1406149689"/>
    <n v="1402693689"/>
    <b v="0"/>
    <x v="406"/>
    <x v="0"/>
    <s v="technology/hardware"/>
    <x v="1607"/>
    <x v="1538"/>
    <x v="2"/>
    <x v="30"/>
  </r>
  <r>
    <s v="4SeTVâ„¢ - Watch 4 TV Channels on Any Screen At Once"/>
    <x v="2075"/>
    <n v="50000"/>
    <x v="1446"/>
    <x v="0"/>
    <x v="0"/>
    <s v="USD"/>
    <n v="1433538000"/>
    <n v="1428541276"/>
    <b v="0"/>
    <x v="101"/>
    <x v="0"/>
    <s v="technology/hardware"/>
    <x v="1608"/>
    <x v="1539"/>
    <x v="2"/>
    <x v="30"/>
  </r>
  <r>
    <s v="Hoterway - Hot shower from the first second"/>
    <x v="2076"/>
    <n v="20000"/>
    <x v="1447"/>
    <x v="0"/>
    <x v="3"/>
    <s v="EUR"/>
    <n v="1482085857"/>
    <n v="1479493857"/>
    <b v="0"/>
    <x v="53"/>
    <x v="0"/>
    <s v="technology/hardware"/>
    <x v="1609"/>
    <x v="1540"/>
    <x v="2"/>
    <x v="30"/>
  </r>
  <r>
    <s v="Pi PoE Switch HAT - power over Ethernet for Raspberry Pi"/>
    <x v="2077"/>
    <n v="10000"/>
    <x v="1448"/>
    <x v="0"/>
    <x v="1"/>
    <s v="GBP"/>
    <n v="1435258800"/>
    <n v="1432659793"/>
    <b v="0"/>
    <x v="407"/>
    <x v="0"/>
    <s v="technology/hardware"/>
    <x v="1610"/>
    <x v="1541"/>
    <x v="2"/>
    <x v="30"/>
  </r>
  <r>
    <s v="Tinker Tie Beta - Programmable RGB LED Bow Tie!"/>
    <x v="2078"/>
    <n v="1000"/>
    <x v="1449"/>
    <x v="0"/>
    <x v="0"/>
    <s v="USD"/>
    <n v="1447286300"/>
    <n v="1444690700"/>
    <b v="0"/>
    <x v="133"/>
    <x v="0"/>
    <s v="technology/hardware"/>
    <x v="1611"/>
    <x v="1542"/>
    <x v="2"/>
    <x v="30"/>
  </r>
  <r>
    <s v="Our Vintage Film: Summer Tour Kickstarter"/>
    <x v="2079"/>
    <n v="3500"/>
    <x v="1450"/>
    <x v="0"/>
    <x v="0"/>
    <s v="USD"/>
    <n v="1337144340"/>
    <n v="1333597555"/>
    <b v="0"/>
    <x v="165"/>
    <x v="0"/>
    <s v="music/indie rock"/>
    <x v="1612"/>
    <x v="1543"/>
    <x v="4"/>
    <x v="14"/>
  </r>
  <r>
    <s v="Nights On First's First CD!"/>
    <x v="2080"/>
    <n v="1500"/>
    <x v="1451"/>
    <x v="0"/>
    <x v="0"/>
    <s v="USD"/>
    <n v="1322106796"/>
    <n v="1316919196"/>
    <b v="0"/>
    <x v="44"/>
    <x v="0"/>
    <s v="music/indie rock"/>
    <x v="1613"/>
    <x v="1544"/>
    <x v="4"/>
    <x v="14"/>
  </r>
  <r>
    <s v="These Old Streets Album"/>
    <x v="2081"/>
    <n v="750"/>
    <x v="447"/>
    <x v="0"/>
    <x v="0"/>
    <s v="USD"/>
    <n v="1338830395"/>
    <n v="1336238395"/>
    <b v="0"/>
    <x v="20"/>
    <x v="0"/>
    <s v="music/indie rock"/>
    <x v="1614"/>
    <x v="447"/>
    <x v="4"/>
    <x v="14"/>
  </r>
  <r>
    <s v="Project: Ballerina Black UK Tour"/>
    <x v="2082"/>
    <n v="3000"/>
    <x v="1452"/>
    <x v="0"/>
    <x v="0"/>
    <s v="USD"/>
    <n v="1399186740"/>
    <n v="1396468782"/>
    <b v="0"/>
    <x v="67"/>
    <x v="0"/>
    <s v="music/indie rock"/>
    <x v="1002"/>
    <x v="1545"/>
    <x v="4"/>
    <x v="14"/>
  </r>
  <r>
    <s v="Eikon // Dustin Hecocks Records His Debut Album"/>
    <x v="2083"/>
    <n v="6000"/>
    <x v="1453"/>
    <x v="0"/>
    <x v="0"/>
    <s v="USD"/>
    <n v="1342382587"/>
    <n v="1339790587"/>
    <b v="0"/>
    <x v="183"/>
    <x v="0"/>
    <s v="music/indie rock"/>
    <x v="1615"/>
    <x v="1546"/>
    <x v="4"/>
    <x v="14"/>
  </r>
  <r>
    <s v="Adam Sullivan - Recording 4 New EPs for 2012!"/>
    <x v="2084"/>
    <n v="4000"/>
    <x v="1454"/>
    <x v="0"/>
    <x v="0"/>
    <s v="USD"/>
    <n v="1323838740"/>
    <n v="1321200332"/>
    <b v="0"/>
    <x v="2"/>
    <x v="0"/>
    <s v="music/indie rock"/>
    <x v="1616"/>
    <x v="1547"/>
    <x v="4"/>
    <x v="14"/>
  </r>
  <r>
    <s v="Get Joy Shannon's Album &quot;Out of My Dreams and Into My Arms&quot;"/>
    <x v="2085"/>
    <n v="1500"/>
    <x v="1455"/>
    <x v="0"/>
    <x v="0"/>
    <s v="USD"/>
    <n v="1315457658"/>
    <n v="1312865658"/>
    <b v="0"/>
    <x v="20"/>
    <x v="0"/>
    <s v="music/indie rock"/>
    <x v="1617"/>
    <x v="1548"/>
    <x v="4"/>
    <x v="14"/>
  </r>
  <r>
    <s v="Chris Dorman - Sita worldwide"/>
    <x v="2086"/>
    <n v="3000"/>
    <x v="1456"/>
    <x v="0"/>
    <x v="0"/>
    <s v="USD"/>
    <n v="1284177540"/>
    <n v="1281028152"/>
    <b v="0"/>
    <x v="11"/>
    <x v="0"/>
    <s v="music/indie rock"/>
    <x v="1618"/>
    <x v="1549"/>
    <x v="4"/>
    <x v="14"/>
  </r>
  <r>
    <s v="Little Moses EP"/>
    <x v="2087"/>
    <n v="2500"/>
    <x v="1457"/>
    <x v="0"/>
    <x v="0"/>
    <s v="USD"/>
    <n v="1375408194"/>
    <n v="1372384194"/>
    <b v="0"/>
    <x v="95"/>
    <x v="0"/>
    <s v="music/indie rock"/>
    <x v="1619"/>
    <x v="1550"/>
    <x v="4"/>
    <x v="14"/>
  </r>
  <r>
    <s v="Insect Surfers 2013 Release !"/>
    <x v="2088"/>
    <n v="8000"/>
    <x v="1458"/>
    <x v="0"/>
    <x v="0"/>
    <s v="USD"/>
    <n v="1361696955"/>
    <n v="1359104955"/>
    <b v="0"/>
    <x v="322"/>
    <x v="0"/>
    <s v="music/indie rock"/>
    <x v="1620"/>
    <x v="1551"/>
    <x v="4"/>
    <x v="14"/>
  </r>
  <r>
    <s v="Tiffany Alvord's First Album of Original Songs"/>
    <x v="2089"/>
    <n v="18000"/>
    <x v="1459"/>
    <x v="0"/>
    <x v="0"/>
    <s v="USD"/>
    <n v="1299009600"/>
    <n v="1294818278"/>
    <b v="0"/>
    <x v="336"/>
    <x v="0"/>
    <s v="music/indie rock"/>
    <x v="1621"/>
    <x v="1552"/>
    <x v="4"/>
    <x v="14"/>
  </r>
  <r>
    <s v="Amy Lingamfelter's making of &quot;Open Safe Love&quot;."/>
    <x v="2090"/>
    <n v="6000"/>
    <x v="1460"/>
    <x v="0"/>
    <x v="0"/>
    <s v="USD"/>
    <n v="1318006732"/>
    <n v="1312822732"/>
    <b v="0"/>
    <x v="165"/>
    <x v="0"/>
    <s v="music/indie rock"/>
    <x v="1622"/>
    <x v="1553"/>
    <x v="4"/>
    <x v="14"/>
  </r>
  <r>
    <s v="Lift The Decade Debut Full-Length Record"/>
    <x v="2091"/>
    <n v="1500"/>
    <x v="1461"/>
    <x v="0"/>
    <x v="0"/>
    <s v="USD"/>
    <n v="1356211832"/>
    <n v="1351024232"/>
    <b v="0"/>
    <x v="23"/>
    <x v="0"/>
    <s v="music/indie rock"/>
    <x v="95"/>
    <x v="1554"/>
    <x v="4"/>
    <x v="14"/>
  </r>
  <r>
    <s v="Seashell Radio: Slick Machine album and US tour!"/>
    <x v="2092"/>
    <n v="3500"/>
    <x v="1462"/>
    <x v="0"/>
    <x v="0"/>
    <s v="USD"/>
    <n v="1330916400"/>
    <n v="1327969730"/>
    <b v="0"/>
    <x v="250"/>
    <x v="0"/>
    <s v="music/indie rock"/>
    <x v="1623"/>
    <x v="1555"/>
    <x v="4"/>
    <x v="14"/>
  </r>
  <r>
    <s v="&quot; Prodigal Daughter&quot; Recording Project"/>
    <x v="2093"/>
    <n v="2500"/>
    <x v="911"/>
    <x v="0"/>
    <x v="0"/>
    <s v="USD"/>
    <n v="1317576973"/>
    <n v="1312392973"/>
    <b v="0"/>
    <x v="19"/>
    <x v="0"/>
    <s v="music/indie rock"/>
    <x v="31"/>
    <x v="386"/>
    <x v="4"/>
    <x v="14"/>
  </r>
  <r>
    <s v="GBS Detroit Presents Shone Nuisance"/>
    <x v="2094"/>
    <n v="600"/>
    <x v="904"/>
    <x v="0"/>
    <x v="0"/>
    <s v="USD"/>
    <n v="1351223940"/>
    <n v="1349892735"/>
    <b v="0"/>
    <x v="25"/>
    <x v="0"/>
    <s v="music/indie rock"/>
    <x v="658"/>
    <x v="1556"/>
    <x v="4"/>
    <x v="14"/>
  </r>
  <r>
    <s v="Caverns of Sonora"/>
    <x v="2095"/>
    <n v="3000"/>
    <x v="142"/>
    <x v="0"/>
    <x v="0"/>
    <s v="USD"/>
    <n v="1322751735"/>
    <n v="1317564135"/>
    <b v="0"/>
    <x v="44"/>
    <x v="0"/>
    <s v="music/indie rock"/>
    <x v="31"/>
    <x v="1557"/>
    <x v="4"/>
    <x v="14"/>
  </r>
  <r>
    <s v="The Christopher Battles EP"/>
    <x v="2096"/>
    <n v="6000"/>
    <x v="1463"/>
    <x v="0"/>
    <x v="0"/>
    <s v="USD"/>
    <n v="1331174635"/>
    <n v="1328582635"/>
    <b v="0"/>
    <x v="58"/>
    <x v="0"/>
    <s v="music/indie rock"/>
    <x v="1415"/>
    <x v="1558"/>
    <x v="4"/>
    <x v="14"/>
  </r>
  <r>
    <s v="Roosevelt Died."/>
    <x v="2097"/>
    <n v="3000"/>
    <x v="1464"/>
    <x v="0"/>
    <x v="0"/>
    <s v="USD"/>
    <n v="1435808400"/>
    <n v="1434650084"/>
    <b v="0"/>
    <x v="287"/>
    <x v="0"/>
    <s v="music/indie rock"/>
    <x v="1624"/>
    <x v="1559"/>
    <x v="4"/>
    <x v="14"/>
  </r>
  <r>
    <s v="GBS Detroit Presents The Skylit Letter"/>
    <x v="2098"/>
    <n v="600"/>
    <x v="1465"/>
    <x v="0"/>
    <x v="0"/>
    <s v="USD"/>
    <n v="1341028740"/>
    <n v="1339704141"/>
    <b v="0"/>
    <x v="74"/>
    <x v="0"/>
    <s v="music/indie rock"/>
    <x v="1625"/>
    <x v="1560"/>
    <x v="4"/>
    <x v="14"/>
  </r>
  <r>
    <s v="The World War I's &quot;The Bite And The Boogie&quot;"/>
    <x v="2099"/>
    <n v="2000"/>
    <x v="1466"/>
    <x v="0"/>
    <x v="0"/>
    <s v="USD"/>
    <n v="1329104114"/>
    <n v="1323920114"/>
    <b v="0"/>
    <x v="34"/>
    <x v="0"/>
    <s v="music/indie rock"/>
    <x v="1626"/>
    <x v="1561"/>
    <x v="4"/>
    <x v="14"/>
  </r>
  <r>
    <s v="The Guru releases &quot;Native Sun&quot;"/>
    <x v="2100"/>
    <n v="1000"/>
    <x v="1467"/>
    <x v="0"/>
    <x v="0"/>
    <s v="USD"/>
    <n v="1304628648"/>
    <n v="1302036648"/>
    <b v="0"/>
    <x v="44"/>
    <x v="0"/>
    <s v="music/indie rock"/>
    <x v="1627"/>
    <x v="1562"/>
    <x v="4"/>
    <x v="14"/>
  </r>
  <r>
    <s v="Matthew Moon's New Album"/>
    <x v="2101"/>
    <n v="7777"/>
    <x v="1468"/>
    <x v="0"/>
    <x v="0"/>
    <s v="USD"/>
    <n v="1352488027"/>
    <n v="1349892427"/>
    <b v="0"/>
    <x v="248"/>
    <x v="0"/>
    <s v="music/indie rock"/>
    <x v="1628"/>
    <x v="1563"/>
    <x v="4"/>
    <x v="14"/>
  </r>
  <r>
    <s v="In the Raw: the ink &amp; the Echo's debut album"/>
    <x v="2102"/>
    <n v="800"/>
    <x v="1469"/>
    <x v="0"/>
    <x v="0"/>
    <s v="USD"/>
    <n v="1369958400"/>
    <n v="1367286434"/>
    <b v="0"/>
    <x v="77"/>
    <x v="0"/>
    <s v="music/indie rock"/>
    <x v="1629"/>
    <x v="138"/>
    <x v="4"/>
    <x v="14"/>
  </r>
  <r>
    <s v="Layla The Wolf Debut E.P. &quot;Sugar&quot;"/>
    <x v="2103"/>
    <n v="2000"/>
    <x v="1470"/>
    <x v="0"/>
    <x v="0"/>
    <s v="USD"/>
    <n v="1416542400"/>
    <n v="1415472953"/>
    <b v="0"/>
    <x v="221"/>
    <x v="0"/>
    <s v="music/indie rock"/>
    <x v="1630"/>
    <x v="1564"/>
    <x v="4"/>
    <x v="14"/>
  </r>
  <r>
    <s v="Aaron Long-New Full Length Album &quot;Sounds of Awakening&quot;"/>
    <x v="2104"/>
    <n v="2200"/>
    <x v="1229"/>
    <x v="0"/>
    <x v="0"/>
    <s v="USD"/>
    <n v="1359176974"/>
    <n v="1356584974"/>
    <b v="0"/>
    <x v="34"/>
    <x v="0"/>
    <s v="music/indie rock"/>
    <x v="1631"/>
    <x v="1565"/>
    <x v="4"/>
    <x v="14"/>
  </r>
  <r>
    <s v="ACKER Studio Album and Vinyl Pressing"/>
    <x v="2105"/>
    <n v="2000"/>
    <x v="1471"/>
    <x v="0"/>
    <x v="0"/>
    <s v="USD"/>
    <n v="1415815393"/>
    <n v="1413997393"/>
    <b v="0"/>
    <x v="6"/>
    <x v="0"/>
    <s v="music/indie rock"/>
    <x v="1632"/>
    <x v="1566"/>
    <x v="4"/>
    <x v="14"/>
  </r>
  <r>
    <s v="THE SADDEST LANDSCAPE: Deluxe Vinyl Reissues"/>
    <x v="2106"/>
    <n v="16000"/>
    <x v="1472"/>
    <x v="0"/>
    <x v="0"/>
    <s v="USD"/>
    <n v="1347249300"/>
    <n v="1344917580"/>
    <b v="0"/>
    <x v="277"/>
    <x v="0"/>
    <s v="music/indie rock"/>
    <x v="1633"/>
    <x v="1567"/>
    <x v="4"/>
    <x v="14"/>
  </r>
  <r>
    <s v="Skyline Sounds - First Studio Album (and Merch!)"/>
    <x v="2107"/>
    <n v="4000"/>
    <x v="1473"/>
    <x v="0"/>
    <x v="0"/>
    <s v="USD"/>
    <n v="1436115617"/>
    <n v="1433523617"/>
    <b v="0"/>
    <x v="244"/>
    <x v="0"/>
    <s v="music/indie rock"/>
    <x v="1634"/>
    <x v="1568"/>
    <x v="4"/>
    <x v="14"/>
  </r>
  <r>
    <s v="&quot;Vision&quot; - New Album - Brent Brown"/>
    <x v="2108"/>
    <n v="2000"/>
    <x v="1474"/>
    <x v="0"/>
    <x v="0"/>
    <s v="USD"/>
    <n v="1401253140"/>
    <n v="1398873969"/>
    <b v="0"/>
    <x v="44"/>
    <x v="0"/>
    <s v="music/indie rock"/>
    <x v="28"/>
    <x v="1569"/>
    <x v="4"/>
    <x v="14"/>
  </r>
  <r>
    <s v="Join us in releasing &quot;Evening Lights&quot; FREE online!"/>
    <x v="2109"/>
    <n v="2000"/>
    <x v="167"/>
    <x v="0"/>
    <x v="0"/>
    <s v="USD"/>
    <n v="1313370000"/>
    <n v="1307594625"/>
    <b v="0"/>
    <x v="70"/>
    <x v="0"/>
    <s v="music/indie rock"/>
    <x v="1635"/>
    <x v="1570"/>
    <x v="4"/>
    <x v="14"/>
  </r>
  <r>
    <s v="BBB Kickstarter Two"/>
    <x v="2110"/>
    <n v="300"/>
    <x v="452"/>
    <x v="0"/>
    <x v="0"/>
    <s v="USD"/>
    <n v="1366064193"/>
    <n v="1364854593"/>
    <b v="0"/>
    <x v="202"/>
    <x v="0"/>
    <s v="music/indie rock"/>
    <x v="31"/>
    <x v="50"/>
    <x v="4"/>
    <x v="14"/>
  </r>
  <r>
    <s v="Summer Underground // Honeycomb LP"/>
    <x v="2111"/>
    <n v="7000"/>
    <x v="1475"/>
    <x v="0"/>
    <x v="0"/>
    <s v="USD"/>
    <n v="1411505176"/>
    <n v="1408481176"/>
    <b v="0"/>
    <x v="329"/>
    <x v="0"/>
    <s v="music/indie rock"/>
    <x v="1636"/>
    <x v="1571"/>
    <x v="4"/>
    <x v="14"/>
  </r>
  <r>
    <s v="THE RATIONALES present: The Distance in Between"/>
    <x v="2112"/>
    <n v="5000"/>
    <x v="1476"/>
    <x v="0"/>
    <x v="0"/>
    <s v="USD"/>
    <n v="1291870740"/>
    <n v="1286480070"/>
    <b v="0"/>
    <x v="206"/>
    <x v="0"/>
    <s v="music/indie rock"/>
    <x v="1637"/>
    <x v="1572"/>
    <x v="4"/>
    <x v="14"/>
  </r>
  <r>
    <s v="The Violet Tone and the City of Angels!"/>
    <x v="2113"/>
    <n v="1500"/>
    <x v="1477"/>
    <x v="0"/>
    <x v="0"/>
    <s v="USD"/>
    <n v="1298167001"/>
    <n v="1295575001"/>
    <b v="0"/>
    <x v="17"/>
    <x v="0"/>
    <s v="music/indie rock"/>
    <x v="1638"/>
    <x v="1573"/>
    <x v="4"/>
    <x v="14"/>
  </r>
  <r>
    <s v="Launch Bitch's new project BEACH: violin indie-electro rock"/>
    <x v="2114"/>
    <n v="48000"/>
    <x v="1478"/>
    <x v="0"/>
    <x v="0"/>
    <s v="USD"/>
    <n v="1349203203"/>
    <n v="1345056003"/>
    <b v="0"/>
    <x v="297"/>
    <x v="0"/>
    <s v="music/indie rock"/>
    <x v="1639"/>
    <x v="1574"/>
    <x v="4"/>
    <x v="14"/>
  </r>
  <r>
    <s v="You Said It Would Go Down Like This"/>
    <x v="2115"/>
    <n v="1200"/>
    <x v="1479"/>
    <x v="0"/>
    <x v="0"/>
    <s v="USD"/>
    <n v="1445921940"/>
    <n v="1444699549"/>
    <b v="0"/>
    <x v="2"/>
    <x v="0"/>
    <s v="music/indie rock"/>
    <x v="1640"/>
    <x v="1575"/>
    <x v="4"/>
    <x v="14"/>
  </r>
  <r>
    <s v="PORCHES. vs. THE U.S.A."/>
    <x v="2116"/>
    <n v="1000"/>
    <x v="1480"/>
    <x v="0"/>
    <x v="0"/>
    <s v="USD"/>
    <n v="1311538136"/>
    <n v="1308946136"/>
    <b v="0"/>
    <x v="57"/>
    <x v="0"/>
    <s v="music/indie rock"/>
    <x v="1641"/>
    <x v="1576"/>
    <x v="4"/>
    <x v="14"/>
  </r>
  <r>
    <s v="Big Long Now's Debut Album"/>
    <x v="2117"/>
    <n v="2000"/>
    <x v="1132"/>
    <x v="0"/>
    <x v="0"/>
    <s v="USD"/>
    <n v="1345086445"/>
    <n v="1342494445"/>
    <b v="0"/>
    <x v="19"/>
    <x v="0"/>
    <s v="music/indie rock"/>
    <x v="1266"/>
    <x v="1577"/>
    <x v="4"/>
    <x v="14"/>
  </r>
  <r>
    <s v="Hearty Har Full Length Album"/>
    <x v="2118"/>
    <n v="8000"/>
    <x v="1481"/>
    <x v="0"/>
    <x v="0"/>
    <s v="USD"/>
    <n v="1388617736"/>
    <n v="1384384136"/>
    <b v="0"/>
    <x v="50"/>
    <x v="0"/>
    <s v="music/indie rock"/>
    <x v="1642"/>
    <x v="1578"/>
    <x v="4"/>
    <x v="14"/>
  </r>
  <r>
    <s v="Legend of Decay"/>
    <x v="2119"/>
    <n v="50000"/>
    <x v="1482"/>
    <x v="2"/>
    <x v="16"/>
    <s v="CHF"/>
    <n v="1484156948"/>
    <n v="1481564948"/>
    <b v="0"/>
    <x v="73"/>
    <x v="1"/>
    <s v="games/video games"/>
    <x v="1643"/>
    <x v="1579"/>
    <x v="6"/>
    <x v="17"/>
  </r>
  <r>
    <s v="CapitÃ¡n Kalani y el sindicato robÃ³tico"/>
    <x v="2120"/>
    <n v="80000"/>
    <x v="622"/>
    <x v="2"/>
    <x v="14"/>
    <s v="MXN"/>
    <n v="1483773169"/>
    <n v="1481181169"/>
    <b v="0"/>
    <x v="83"/>
    <x v="1"/>
    <s v="games/video games"/>
    <x v="1644"/>
    <x v="1580"/>
    <x v="6"/>
    <x v="17"/>
  </r>
  <r>
    <s v="3D Art for &quot;Extreme Hugtime Simulation Challenge&quot;"/>
    <x v="2121"/>
    <n v="500"/>
    <x v="155"/>
    <x v="2"/>
    <x v="0"/>
    <s v="USD"/>
    <n v="1268636340"/>
    <n v="1263982307"/>
    <b v="0"/>
    <x v="81"/>
    <x v="1"/>
    <s v="games/video games"/>
    <x v="709"/>
    <x v="119"/>
    <x v="6"/>
    <x v="17"/>
  </r>
  <r>
    <s v="AZAMAR"/>
    <x v="2122"/>
    <n v="1100"/>
    <x v="129"/>
    <x v="2"/>
    <x v="0"/>
    <s v="USD"/>
    <n v="1291093200"/>
    <n v="1286930435"/>
    <b v="0"/>
    <x v="81"/>
    <x v="1"/>
    <s v="games/video games"/>
    <x v="1645"/>
    <x v="1581"/>
    <x v="6"/>
    <x v="17"/>
  </r>
  <r>
    <s v="Becoming - A Metaphysical Game About Mental Illness"/>
    <x v="2123"/>
    <n v="60000"/>
    <x v="1483"/>
    <x v="2"/>
    <x v="0"/>
    <s v="USD"/>
    <n v="1438734833"/>
    <n v="1436142833"/>
    <b v="0"/>
    <x v="74"/>
    <x v="1"/>
    <s v="games/video games"/>
    <x v="1646"/>
    <x v="1582"/>
    <x v="6"/>
    <x v="17"/>
  </r>
  <r>
    <s v="DodgeBall Blitz"/>
    <x v="2124"/>
    <n v="20000"/>
    <x v="115"/>
    <x v="2"/>
    <x v="0"/>
    <s v="USD"/>
    <n v="1418080887"/>
    <n v="1415488887"/>
    <b v="0"/>
    <x v="84"/>
    <x v="1"/>
    <s v="games/video games"/>
    <x v="833"/>
    <x v="144"/>
    <x v="6"/>
    <x v="17"/>
  </r>
  <r>
    <s v="Three Monkeys - Part 1: Into the Abyss"/>
    <x v="2125"/>
    <n v="28000"/>
    <x v="1484"/>
    <x v="2"/>
    <x v="1"/>
    <s v="GBP"/>
    <n v="1426158463"/>
    <n v="1423570063"/>
    <b v="0"/>
    <x v="163"/>
    <x v="1"/>
    <s v="games/video games"/>
    <x v="1647"/>
    <x v="1583"/>
    <x v="6"/>
    <x v="17"/>
  </r>
  <r>
    <s v="Makayla's Quest"/>
    <x v="2126"/>
    <n v="15000"/>
    <x v="379"/>
    <x v="2"/>
    <x v="5"/>
    <s v="CAD"/>
    <n v="1411324369"/>
    <n v="1406140369"/>
    <b v="0"/>
    <x v="29"/>
    <x v="1"/>
    <s v="games/video games"/>
    <x v="874"/>
    <x v="384"/>
    <x v="6"/>
    <x v="17"/>
  </r>
  <r>
    <s v="Pretty Kitty Fuzzy"/>
    <x v="2127"/>
    <n v="2000"/>
    <x v="1369"/>
    <x v="2"/>
    <x v="0"/>
    <s v="USD"/>
    <n v="1457570100"/>
    <n v="1454978100"/>
    <b v="0"/>
    <x v="8"/>
    <x v="1"/>
    <s v="games/video games"/>
    <x v="1648"/>
    <x v="1584"/>
    <x v="6"/>
    <x v="17"/>
  </r>
  <r>
    <s v="Wondrous Adventures: A Kid's Game"/>
    <x v="2128"/>
    <n v="42000"/>
    <x v="1079"/>
    <x v="2"/>
    <x v="0"/>
    <s v="USD"/>
    <n v="1408154663"/>
    <n v="1405130663"/>
    <b v="0"/>
    <x v="80"/>
    <x v="1"/>
    <s v="games/video games"/>
    <x v="1649"/>
    <x v="1241"/>
    <x v="6"/>
    <x v="17"/>
  </r>
  <r>
    <s v="Scout's Honor"/>
    <x v="2129"/>
    <n v="500"/>
    <x v="379"/>
    <x v="2"/>
    <x v="0"/>
    <s v="USD"/>
    <n v="1436677091"/>
    <n v="1434085091"/>
    <b v="0"/>
    <x v="83"/>
    <x v="1"/>
    <s v="games/video games"/>
    <x v="152"/>
    <x v="1585"/>
    <x v="6"/>
    <x v="17"/>
  </r>
  <r>
    <s v="Universe Rush"/>
    <x v="2130"/>
    <n v="100000"/>
    <x v="1485"/>
    <x v="2"/>
    <x v="0"/>
    <s v="USD"/>
    <n v="1391427692"/>
    <n v="1388835692"/>
    <b v="0"/>
    <x v="221"/>
    <x v="1"/>
    <s v="games/video games"/>
    <x v="1650"/>
    <x v="1586"/>
    <x v="6"/>
    <x v="17"/>
  </r>
  <r>
    <s v="Waddle Slide - An App for iPhone and Android"/>
    <x v="2131"/>
    <n v="1000"/>
    <x v="1486"/>
    <x v="2"/>
    <x v="0"/>
    <s v="USD"/>
    <n v="1303628340"/>
    <n v="1300328399"/>
    <b v="0"/>
    <x v="83"/>
    <x v="1"/>
    <s v="games/video games"/>
    <x v="1462"/>
    <x v="1587"/>
    <x v="6"/>
    <x v="17"/>
  </r>
  <r>
    <s v="Prehistoric Landing"/>
    <x v="2132"/>
    <n v="6000"/>
    <x v="1487"/>
    <x v="2"/>
    <x v="0"/>
    <s v="USD"/>
    <n v="1367097391"/>
    <n v="1364505391"/>
    <b v="0"/>
    <x v="83"/>
    <x v="1"/>
    <s v="games/video games"/>
    <x v="1651"/>
    <x v="1588"/>
    <x v="6"/>
    <x v="17"/>
  </r>
  <r>
    <s v="Tesla's Electric Mist"/>
    <x v="2133"/>
    <n v="5000"/>
    <x v="1488"/>
    <x v="2"/>
    <x v="0"/>
    <s v="USD"/>
    <n v="1349392033"/>
    <n v="1346800033"/>
    <b v="0"/>
    <x v="19"/>
    <x v="1"/>
    <s v="games/video games"/>
    <x v="1652"/>
    <x v="1589"/>
    <x v="6"/>
    <x v="17"/>
  </r>
  <r>
    <s v="Dark Paradise"/>
    <x v="2134"/>
    <n v="80000"/>
    <x v="1489"/>
    <x v="2"/>
    <x v="0"/>
    <s v="USD"/>
    <n v="1382184786"/>
    <n v="1379592786"/>
    <b v="0"/>
    <x v="80"/>
    <x v="1"/>
    <s v="games/video games"/>
    <x v="1653"/>
    <x v="1590"/>
    <x v="6"/>
    <x v="17"/>
  </r>
  <r>
    <s v="Late To The Party : A Cold War Espionage RPG in the Baltics"/>
    <x v="2135"/>
    <n v="50000"/>
    <x v="1490"/>
    <x v="2"/>
    <x v="5"/>
    <s v="CAD"/>
    <n v="1417804229"/>
    <n v="1415212229"/>
    <b v="0"/>
    <x v="408"/>
    <x v="1"/>
    <s v="games/video games"/>
    <x v="1654"/>
    <x v="1591"/>
    <x v="6"/>
    <x v="17"/>
  </r>
  <r>
    <s v="Tales Of Tameria - Dawning Light"/>
    <x v="2136"/>
    <n v="1000"/>
    <x v="1491"/>
    <x v="2"/>
    <x v="1"/>
    <s v="GBP"/>
    <n v="1383959939"/>
    <n v="1381364339"/>
    <b v="0"/>
    <x v="8"/>
    <x v="1"/>
    <s v="games/video games"/>
    <x v="1655"/>
    <x v="1592"/>
    <x v="6"/>
    <x v="17"/>
  </r>
  <r>
    <s v="Manorkept"/>
    <x v="2137"/>
    <n v="30000"/>
    <x v="1492"/>
    <x v="2"/>
    <x v="0"/>
    <s v="USD"/>
    <n v="1478196008"/>
    <n v="1475604008"/>
    <b v="0"/>
    <x v="66"/>
    <x v="1"/>
    <s v="games/video games"/>
    <x v="1656"/>
    <x v="1593"/>
    <x v="6"/>
    <x v="17"/>
  </r>
  <r>
    <s v="Huevos Rancheros Video Game &quot;The Sabroso Showdown &quot;"/>
    <x v="2138"/>
    <n v="500000"/>
    <x v="145"/>
    <x v="2"/>
    <x v="0"/>
    <s v="USD"/>
    <n v="1357934424"/>
    <n v="1355342424"/>
    <b v="0"/>
    <x v="202"/>
    <x v="1"/>
    <s v="games/video games"/>
    <x v="1657"/>
    <x v="1594"/>
    <x v="6"/>
    <x v="17"/>
  </r>
  <r>
    <s v="King of Consoles"/>
    <x v="2139"/>
    <n v="15000"/>
    <x v="117"/>
    <x v="2"/>
    <x v="0"/>
    <s v="USD"/>
    <n v="1415947159"/>
    <n v="1413351559"/>
    <b v="0"/>
    <x v="78"/>
    <x v="1"/>
    <s v="games/video games"/>
    <x v="109"/>
    <x v="121"/>
    <x v="6"/>
    <x v="17"/>
  </r>
  <r>
    <s v="MEDiAN - The Colony (sci-fi exploration adventure game)"/>
    <x v="2140"/>
    <n v="10500"/>
    <x v="321"/>
    <x v="2"/>
    <x v="12"/>
    <s v="EUR"/>
    <n v="1451494210"/>
    <n v="1449075010"/>
    <b v="0"/>
    <x v="8"/>
    <x v="1"/>
    <s v="games/video games"/>
    <x v="1658"/>
    <x v="1595"/>
    <x v="6"/>
    <x v="17"/>
  </r>
  <r>
    <s v="Head Cap - a 3rd party Iphone, Ipad, and touch app for the Battletech board game"/>
    <x v="2141"/>
    <n v="2000"/>
    <x v="1175"/>
    <x v="2"/>
    <x v="0"/>
    <s v="USD"/>
    <n v="1279738800"/>
    <n v="1275599812"/>
    <b v="0"/>
    <x v="81"/>
    <x v="1"/>
    <s v="games/video games"/>
    <x v="1659"/>
    <x v="834"/>
    <x v="6"/>
    <x v="17"/>
  </r>
  <r>
    <s v="Project Starborn"/>
    <x v="2142"/>
    <n v="35500"/>
    <x v="1493"/>
    <x v="2"/>
    <x v="0"/>
    <s v="USD"/>
    <n v="1379164040"/>
    <n v="1376399240"/>
    <b v="0"/>
    <x v="54"/>
    <x v="1"/>
    <s v="games/video games"/>
    <x v="1660"/>
    <x v="1596"/>
    <x v="6"/>
    <x v="17"/>
  </r>
  <r>
    <s v="Theocalypse - Mythology and Modern day collide in this RPG"/>
    <x v="2143"/>
    <n v="15000"/>
    <x v="1494"/>
    <x v="2"/>
    <x v="0"/>
    <s v="USD"/>
    <n v="1385534514"/>
    <n v="1382938914"/>
    <b v="0"/>
    <x v="30"/>
    <x v="1"/>
    <s v="games/video games"/>
    <x v="1661"/>
    <x v="1597"/>
    <x v="6"/>
    <x v="17"/>
  </r>
  <r>
    <s v="Nanaue eSports"/>
    <x v="2144"/>
    <n v="5000"/>
    <x v="116"/>
    <x v="2"/>
    <x v="0"/>
    <s v="USD"/>
    <n v="1455207510"/>
    <n v="1453997910"/>
    <b v="0"/>
    <x v="29"/>
    <x v="1"/>
    <s v="games/video games"/>
    <x v="459"/>
    <x v="120"/>
    <x v="6"/>
    <x v="17"/>
  </r>
  <r>
    <s v="Johnny Rocketfingers 3"/>
    <x v="2145"/>
    <n v="390000"/>
    <x v="1495"/>
    <x v="2"/>
    <x v="0"/>
    <s v="USD"/>
    <n v="1416125148"/>
    <n v="1413356748"/>
    <b v="0"/>
    <x v="165"/>
    <x v="1"/>
    <s v="games/video games"/>
    <x v="1662"/>
    <x v="1598"/>
    <x v="6"/>
    <x v="17"/>
  </r>
  <r>
    <s v="ZomBlock's"/>
    <x v="2146"/>
    <n v="100"/>
    <x v="369"/>
    <x v="2"/>
    <x v="1"/>
    <s v="GBP"/>
    <n v="1427992582"/>
    <n v="1425404182"/>
    <b v="0"/>
    <x v="84"/>
    <x v="1"/>
    <s v="games/video games"/>
    <x v="172"/>
    <x v="120"/>
    <x v="6"/>
    <x v="17"/>
  </r>
  <r>
    <s v="Project Gert on Xbox Live "/>
    <x v="2147"/>
    <n v="2000"/>
    <x v="117"/>
    <x v="2"/>
    <x v="0"/>
    <s v="USD"/>
    <n v="1280534400"/>
    <n v="1277512556"/>
    <b v="0"/>
    <x v="78"/>
    <x v="1"/>
    <s v="games/video games"/>
    <x v="109"/>
    <x v="121"/>
    <x v="6"/>
    <x v="17"/>
  </r>
  <r>
    <s v="The Unknown Door"/>
    <x v="2148"/>
    <n v="50000"/>
    <x v="1496"/>
    <x v="2"/>
    <x v="10"/>
    <s v="NOK"/>
    <n v="1468392599"/>
    <n v="1465800599"/>
    <b v="0"/>
    <x v="80"/>
    <x v="1"/>
    <s v="games/video games"/>
    <x v="1663"/>
    <x v="1599"/>
    <x v="6"/>
    <x v="17"/>
  </r>
  <r>
    <s v="Handee Job for PS4 Gets on Shark Tank"/>
    <x v="2149"/>
    <n v="45000"/>
    <x v="1497"/>
    <x v="2"/>
    <x v="0"/>
    <s v="USD"/>
    <n v="1467231614"/>
    <n v="1464639614"/>
    <b v="0"/>
    <x v="79"/>
    <x v="1"/>
    <s v="games/video games"/>
    <x v="1664"/>
    <x v="1584"/>
    <x v="6"/>
    <x v="17"/>
  </r>
  <r>
    <s v="Space Shooter RPG+"/>
    <x v="2150"/>
    <n v="30000"/>
    <x v="155"/>
    <x v="2"/>
    <x v="0"/>
    <s v="USD"/>
    <n v="1394909909"/>
    <n v="1392321509"/>
    <b v="0"/>
    <x v="80"/>
    <x v="1"/>
    <s v="games/video games"/>
    <x v="874"/>
    <x v="385"/>
    <x v="6"/>
    <x v="17"/>
  </r>
  <r>
    <s v="It's The GOD Complex"/>
    <x v="2151"/>
    <n v="372625"/>
    <x v="1172"/>
    <x v="2"/>
    <x v="0"/>
    <s v="USD"/>
    <n v="1420876740"/>
    <n v="1417470718"/>
    <b v="0"/>
    <x v="80"/>
    <x v="1"/>
    <s v="games/video games"/>
    <x v="1665"/>
    <x v="439"/>
    <x v="6"/>
    <x v="17"/>
  </r>
  <r>
    <s v="Demigods - Rise of the Children - Part 1 (Design)"/>
    <x v="2152"/>
    <n v="250"/>
    <x v="369"/>
    <x v="2"/>
    <x v="0"/>
    <s v="USD"/>
    <n v="1390921827"/>
    <n v="1389193827"/>
    <b v="0"/>
    <x v="84"/>
    <x v="1"/>
    <s v="games/video games"/>
    <x v="417"/>
    <x v="120"/>
    <x v="6"/>
    <x v="17"/>
  </r>
  <r>
    <s v="VoxelMaze"/>
    <x v="2153"/>
    <n v="5000"/>
    <x v="129"/>
    <x v="2"/>
    <x v="1"/>
    <s v="GBP"/>
    <n v="1459443385"/>
    <n v="1456854985"/>
    <b v="0"/>
    <x v="81"/>
    <x v="1"/>
    <s v="games/video games"/>
    <x v="1666"/>
    <x v="1581"/>
    <x v="6"/>
    <x v="17"/>
  </r>
  <r>
    <s v="Beyond Black Space"/>
    <x v="2154"/>
    <n v="56000"/>
    <x v="1498"/>
    <x v="2"/>
    <x v="0"/>
    <s v="USD"/>
    <n v="1379363406"/>
    <n v="1375475406"/>
    <b v="0"/>
    <x v="183"/>
    <x v="1"/>
    <s v="games/video games"/>
    <x v="1667"/>
    <x v="1600"/>
    <x v="6"/>
    <x v="17"/>
  </r>
  <r>
    <s v="Nin"/>
    <x v="2155"/>
    <n v="75000"/>
    <x v="1499"/>
    <x v="2"/>
    <x v="0"/>
    <s v="USD"/>
    <n v="1482479940"/>
    <n v="1479684783"/>
    <b v="0"/>
    <x v="7"/>
    <x v="1"/>
    <s v="games/video games"/>
    <x v="1668"/>
    <x v="1601"/>
    <x v="6"/>
    <x v="17"/>
  </r>
  <r>
    <s v="PerfectGolf"/>
    <x v="2156"/>
    <n v="300000"/>
    <x v="1500"/>
    <x v="2"/>
    <x v="0"/>
    <s v="USD"/>
    <n v="1360009774"/>
    <n v="1356121774"/>
    <b v="0"/>
    <x v="409"/>
    <x v="1"/>
    <s v="games/video games"/>
    <x v="1669"/>
    <x v="1602"/>
    <x v="6"/>
    <x v="17"/>
  </r>
  <r>
    <s v="DeadRealm RPG Series for Android and iOS"/>
    <x v="2157"/>
    <n v="3600"/>
    <x v="375"/>
    <x v="2"/>
    <x v="0"/>
    <s v="USD"/>
    <n v="1310837574"/>
    <n v="1308245574"/>
    <b v="0"/>
    <x v="84"/>
    <x v="1"/>
    <s v="games/video games"/>
    <x v="1670"/>
    <x v="31"/>
    <x v="6"/>
    <x v="17"/>
  </r>
  <r>
    <s v="Army vs Aliens - Currently in Alpha"/>
    <x v="2158"/>
    <n v="10000"/>
    <x v="1079"/>
    <x v="2"/>
    <x v="0"/>
    <s v="USD"/>
    <n v="1337447105"/>
    <n v="1334855105"/>
    <b v="0"/>
    <x v="38"/>
    <x v="1"/>
    <s v="games/video games"/>
    <x v="1671"/>
    <x v="1603"/>
    <x v="6"/>
    <x v="17"/>
  </r>
  <r>
    <s v="CallMeGhost DEBUT ALBUM preorder!"/>
    <x v="2159"/>
    <n v="400"/>
    <x v="1501"/>
    <x v="0"/>
    <x v="0"/>
    <s v="USD"/>
    <n v="1443040059"/>
    <n v="1440448059"/>
    <b v="0"/>
    <x v="62"/>
    <x v="0"/>
    <s v="music/rock"/>
    <x v="1672"/>
    <x v="1604"/>
    <x v="4"/>
    <x v="11"/>
  </r>
  <r>
    <s v="&quot;Then &amp; Now&quot;"/>
    <x v="2160"/>
    <n v="4500"/>
    <x v="1502"/>
    <x v="0"/>
    <x v="0"/>
    <s v="USD"/>
    <n v="1406226191"/>
    <n v="1403547791"/>
    <b v="0"/>
    <x v="6"/>
    <x v="0"/>
    <s v="music/rock"/>
    <x v="1146"/>
    <x v="1605"/>
    <x v="4"/>
    <x v="11"/>
  </r>
  <r>
    <s v="Help MONGREL record our new cd !"/>
    <x v="2161"/>
    <n v="2500"/>
    <x v="1503"/>
    <x v="0"/>
    <x v="0"/>
    <s v="USD"/>
    <n v="1433735400"/>
    <n v="1429306520"/>
    <b v="0"/>
    <x v="34"/>
    <x v="0"/>
    <s v="music/rock"/>
    <x v="1673"/>
    <x v="1606"/>
    <x v="4"/>
    <x v="11"/>
  </r>
  <r>
    <s v="Rosaline debut record"/>
    <x v="2162"/>
    <n v="5500"/>
    <x v="1504"/>
    <x v="0"/>
    <x v="0"/>
    <s v="USD"/>
    <n v="1466827140"/>
    <n v="1464196414"/>
    <b v="0"/>
    <x v="183"/>
    <x v="0"/>
    <s v="music/rock"/>
    <x v="1674"/>
    <x v="1607"/>
    <x v="4"/>
    <x v="11"/>
  </r>
  <r>
    <s v="Le Temps Nous Est ComtÃ©"/>
    <x v="2163"/>
    <n v="2500"/>
    <x v="1505"/>
    <x v="0"/>
    <x v="6"/>
    <s v="EUR"/>
    <n v="1460127635"/>
    <n v="1457539235"/>
    <b v="0"/>
    <x v="27"/>
    <x v="0"/>
    <s v="music/rock"/>
    <x v="1675"/>
    <x v="1608"/>
    <x v="4"/>
    <x v="11"/>
  </r>
  <r>
    <s v="Johnny Rock &amp; Friends: For The Record"/>
    <x v="2164"/>
    <n v="2000"/>
    <x v="1506"/>
    <x v="0"/>
    <x v="0"/>
    <s v="USD"/>
    <n v="1417813618"/>
    <n v="1413922018"/>
    <b v="0"/>
    <x v="58"/>
    <x v="0"/>
    <s v="music/rock"/>
    <x v="1676"/>
    <x v="1609"/>
    <x v="4"/>
    <x v="11"/>
  </r>
  <r>
    <s v="Planes and Planets needs to get their EP finished!!"/>
    <x v="2165"/>
    <n v="150"/>
    <x v="147"/>
    <x v="0"/>
    <x v="0"/>
    <s v="USD"/>
    <n v="1347672937"/>
    <n v="1346463337"/>
    <b v="0"/>
    <x v="22"/>
    <x v="0"/>
    <s v="music/rock"/>
    <x v="43"/>
    <x v="381"/>
    <x v="4"/>
    <x v="11"/>
  </r>
  <r>
    <s v="PIZAZZ: Pigeons Playing Ping Pong's New Album"/>
    <x v="2166"/>
    <n v="18000"/>
    <x v="1507"/>
    <x v="0"/>
    <x v="0"/>
    <s v="USD"/>
    <n v="1486702800"/>
    <n v="1484058261"/>
    <b v="0"/>
    <x v="158"/>
    <x v="0"/>
    <s v="music/rock"/>
    <x v="1677"/>
    <x v="1610"/>
    <x v="4"/>
    <x v="11"/>
  </r>
  <r>
    <s v="Pedals and Effects Arena Corner"/>
    <x v="2167"/>
    <n v="153"/>
    <x v="358"/>
    <x v="0"/>
    <x v="0"/>
    <s v="USD"/>
    <n v="1488473351"/>
    <n v="1488214151"/>
    <b v="0"/>
    <x v="63"/>
    <x v="0"/>
    <s v="music/rock"/>
    <x v="31"/>
    <x v="1611"/>
    <x v="4"/>
    <x v="11"/>
  </r>
  <r>
    <s v="STETSON'S NEW EP"/>
    <x v="2168"/>
    <n v="350"/>
    <x v="1508"/>
    <x v="0"/>
    <x v="0"/>
    <s v="USD"/>
    <n v="1440266422"/>
    <n v="1436810422"/>
    <b v="0"/>
    <x v="10"/>
    <x v="0"/>
    <s v="music/rock"/>
    <x v="1678"/>
    <x v="1612"/>
    <x v="4"/>
    <x v="11"/>
  </r>
  <r>
    <s v="Brainspoonâ€™s New Record"/>
    <x v="2169"/>
    <n v="4000"/>
    <x v="1509"/>
    <x v="0"/>
    <x v="0"/>
    <s v="USD"/>
    <n v="1434949200"/>
    <n v="1431903495"/>
    <b v="0"/>
    <x v="5"/>
    <x v="0"/>
    <s v="music/rock"/>
    <x v="1679"/>
    <x v="1613"/>
    <x v="4"/>
    <x v="11"/>
  </r>
  <r>
    <s v="Hollow point 9, Sins Of Yesterday CD"/>
    <x v="2170"/>
    <n v="1000"/>
    <x v="325"/>
    <x v="0"/>
    <x v="0"/>
    <s v="USD"/>
    <n v="1429365320"/>
    <n v="1426773320"/>
    <b v="0"/>
    <x v="62"/>
    <x v="0"/>
    <s v="music/rock"/>
    <x v="31"/>
    <x v="926"/>
    <x v="4"/>
    <x v="11"/>
  </r>
  <r>
    <s v="Brother K's first full length album, One Eyed King"/>
    <x v="2171"/>
    <n v="4200"/>
    <x v="1510"/>
    <x v="0"/>
    <x v="0"/>
    <s v="USD"/>
    <n v="1378785540"/>
    <n v="1376066243"/>
    <b v="0"/>
    <x v="240"/>
    <x v="0"/>
    <s v="music/rock"/>
    <x v="1680"/>
    <x v="1614"/>
    <x v="4"/>
    <x v="11"/>
  </r>
  <r>
    <s v="Chivo Funge and the Extensions"/>
    <x v="2172"/>
    <n v="4000"/>
    <x v="1511"/>
    <x v="0"/>
    <x v="1"/>
    <s v="GBP"/>
    <n v="1462453307"/>
    <n v="1459861307"/>
    <b v="0"/>
    <x v="287"/>
    <x v="0"/>
    <s v="music/rock"/>
    <x v="1681"/>
    <x v="1615"/>
    <x v="4"/>
    <x v="11"/>
  </r>
  <r>
    <s v="Repulsur's First Record"/>
    <x v="2173"/>
    <n v="700"/>
    <x v="1512"/>
    <x v="0"/>
    <x v="0"/>
    <s v="USD"/>
    <n v="1469059986"/>
    <n v="1468455186"/>
    <b v="0"/>
    <x v="55"/>
    <x v="0"/>
    <s v="music/rock"/>
    <x v="1682"/>
    <x v="1616"/>
    <x v="4"/>
    <x v="11"/>
  </r>
  <r>
    <s v="Mike Farley Band - New Album!"/>
    <x v="2174"/>
    <n v="5000"/>
    <x v="1513"/>
    <x v="0"/>
    <x v="0"/>
    <s v="USD"/>
    <n v="1430579509"/>
    <n v="1427987509"/>
    <b v="0"/>
    <x v="26"/>
    <x v="0"/>
    <s v="music/rock"/>
    <x v="1683"/>
    <x v="1617"/>
    <x v="4"/>
    <x v="11"/>
  </r>
  <r>
    <s v="Nobody Rides For Free ~ Stone Horse"/>
    <x v="2175"/>
    <n v="2500"/>
    <x v="1514"/>
    <x v="0"/>
    <x v="0"/>
    <s v="USD"/>
    <n v="1465192867"/>
    <n v="1463032867"/>
    <b v="0"/>
    <x v="44"/>
    <x v="0"/>
    <s v="music/rock"/>
    <x v="1684"/>
    <x v="1618"/>
    <x v="4"/>
    <x v="11"/>
  </r>
  <r>
    <s v="The Letter Black - New Record"/>
    <x v="2176"/>
    <n v="25000"/>
    <x v="1515"/>
    <x v="0"/>
    <x v="0"/>
    <s v="USD"/>
    <n v="1484752597"/>
    <n v="1482160597"/>
    <b v="0"/>
    <x v="410"/>
    <x v="0"/>
    <s v="music/rock"/>
    <x v="1675"/>
    <x v="1619"/>
    <x v="4"/>
    <x v="11"/>
  </r>
  <r>
    <s v="Woodhouse EP"/>
    <x v="2177"/>
    <n v="1000"/>
    <x v="1516"/>
    <x v="0"/>
    <x v="0"/>
    <s v="USD"/>
    <n v="1428725192"/>
    <n v="1426133192"/>
    <b v="0"/>
    <x v="64"/>
    <x v="0"/>
    <s v="music/rock"/>
    <x v="1685"/>
    <x v="1620"/>
    <x v="4"/>
    <x v="11"/>
  </r>
  <r>
    <s v="FOUR STAR MARY &quot;PIECES&quot;"/>
    <x v="2178"/>
    <n v="5000"/>
    <x v="1517"/>
    <x v="0"/>
    <x v="0"/>
    <s v="USD"/>
    <n v="1447434268"/>
    <n v="1443801868"/>
    <b v="0"/>
    <x v="76"/>
    <x v="0"/>
    <s v="music/rock"/>
    <x v="1686"/>
    <x v="1621"/>
    <x v="4"/>
    <x v="11"/>
  </r>
  <r>
    <s v="Broken Contract Rulebook Relaunch"/>
    <x v="2179"/>
    <n v="2000"/>
    <x v="1518"/>
    <x v="0"/>
    <x v="0"/>
    <s v="USD"/>
    <n v="1487635653"/>
    <n v="1486426053"/>
    <b v="0"/>
    <x v="28"/>
    <x v="0"/>
    <s v="games/tabletop games"/>
    <x v="1687"/>
    <x v="1622"/>
    <x v="6"/>
    <x v="32"/>
  </r>
  <r>
    <s v="Broken World - A Post-Apocalypse Tabletop RPG"/>
    <x v="2180"/>
    <n v="3000"/>
    <x v="1519"/>
    <x v="0"/>
    <x v="5"/>
    <s v="CAD"/>
    <n v="1412285825"/>
    <n v="1409261825"/>
    <b v="0"/>
    <x v="289"/>
    <x v="0"/>
    <s v="games/tabletop games"/>
    <x v="1688"/>
    <x v="1623"/>
    <x v="6"/>
    <x v="32"/>
  </r>
  <r>
    <s v="D12 Trap Dice + Trapped The Dice Game"/>
    <x v="2181"/>
    <n v="1800"/>
    <x v="1520"/>
    <x v="0"/>
    <x v="0"/>
    <s v="USD"/>
    <n v="1486616400"/>
    <n v="1484037977"/>
    <b v="0"/>
    <x v="411"/>
    <x v="0"/>
    <s v="games/tabletop games"/>
    <x v="1689"/>
    <x v="1624"/>
    <x v="6"/>
    <x v="32"/>
  </r>
  <r>
    <s v="Liguria"/>
    <x v="2182"/>
    <n v="10000"/>
    <x v="1521"/>
    <x v="0"/>
    <x v="0"/>
    <s v="USD"/>
    <n v="1453737600"/>
    <n v="1452530041"/>
    <b v="1"/>
    <x v="161"/>
    <x v="0"/>
    <s v="games/tabletop games"/>
    <x v="1690"/>
    <x v="1625"/>
    <x v="6"/>
    <x v="32"/>
  </r>
  <r>
    <s v="Empire of the Dead: REQUIEM"/>
    <x v="2183"/>
    <n v="5000"/>
    <x v="1522"/>
    <x v="0"/>
    <x v="1"/>
    <s v="GBP"/>
    <n v="1364286239"/>
    <n v="1360830239"/>
    <b v="0"/>
    <x v="412"/>
    <x v="0"/>
    <s v="games/tabletop games"/>
    <x v="1691"/>
    <x v="1626"/>
    <x v="6"/>
    <x v="32"/>
  </r>
  <r>
    <s v="Latitude 90Â° : The Origin"/>
    <x v="2184"/>
    <n v="20000"/>
    <x v="1523"/>
    <x v="0"/>
    <x v="0"/>
    <s v="USD"/>
    <n v="1473213600"/>
    <n v="1470062743"/>
    <b v="0"/>
    <x v="413"/>
    <x v="0"/>
    <s v="games/tabletop games"/>
    <x v="1692"/>
    <x v="1627"/>
    <x v="6"/>
    <x v="32"/>
  </r>
  <r>
    <s v="Tesla vs. Edison"/>
    <x v="2185"/>
    <n v="20000"/>
    <x v="1524"/>
    <x v="0"/>
    <x v="0"/>
    <s v="USD"/>
    <n v="1428033540"/>
    <n v="1425531666"/>
    <b v="1"/>
    <x v="414"/>
    <x v="0"/>
    <s v="games/tabletop games"/>
    <x v="1693"/>
    <x v="1628"/>
    <x v="6"/>
    <x v="32"/>
  </r>
  <r>
    <s v="PHOENIX DICE: A New Approach to an Outdated Gaming Tool"/>
    <x v="2186"/>
    <n v="5494"/>
    <x v="1525"/>
    <x v="0"/>
    <x v="2"/>
    <s v="AUD"/>
    <n v="1477414800"/>
    <n v="1474380241"/>
    <b v="0"/>
    <x v="415"/>
    <x v="0"/>
    <s v="games/tabletop games"/>
    <x v="1694"/>
    <x v="1629"/>
    <x v="6"/>
    <x v="32"/>
  </r>
  <r>
    <s v="Odyssey: ARGONAUTS"/>
    <x v="2187"/>
    <n v="1200"/>
    <x v="1526"/>
    <x v="0"/>
    <x v="1"/>
    <s v="GBP"/>
    <n v="1461276000"/>
    <n v="1460055300"/>
    <b v="0"/>
    <x v="106"/>
    <x v="0"/>
    <s v="games/tabletop games"/>
    <x v="1695"/>
    <x v="1630"/>
    <x v="6"/>
    <x v="32"/>
  </r>
  <r>
    <s v="Overlords of Infamy - A Board Game of Silly Super-Villainy!"/>
    <x v="2188"/>
    <n v="19000"/>
    <x v="1527"/>
    <x v="0"/>
    <x v="0"/>
    <s v="USD"/>
    <n v="1458716340"/>
    <n v="1455721204"/>
    <b v="0"/>
    <x v="416"/>
    <x v="0"/>
    <s v="games/tabletop games"/>
    <x v="1696"/>
    <x v="1631"/>
    <x v="6"/>
    <x v="32"/>
  </r>
  <r>
    <s v="SpecForce Rangers: Outlanders Phase 4"/>
    <x v="2189"/>
    <n v="750"/>
    <x v="1528"/>
    <x v="0"/>
    <x v="1"/>
    <s v="GBP"/>
    <n v="1487102427"/>
    <n v="1486065627"/>
    <b v="0"/>
    <x v="20"/>
    <x v="0"/>
    <s v="games/tabletop games"/>
    <x v="1697"/>
    <x v="1632"/>
    <x v="6"/>
    <x v="32"/>
  </r>
  <r>
    <s v="Legends Untold: As deep as an RPG, as fast as a card game!"/>
    <x v="2190"/>
    <n v="12000"/>
    <x v="1529"/>
    <x v="0"/>
    <x v="1"/>
    <s v="GBP"/>
    <n v="1481842800"/>
    <n v="1479414344"/>
    <b v="0"/>
    <x v="417"/>
    <x v="0"/>
    <s v="games/tabletop games"/>
    <x v="1698"/>
    <x v="1633"/>
    <x v="6"/>
    <x v="32"/>
  </r>
  <r>
    <s v="Astonishing Swordsmen &amp; Sorcerers of Hyperborea 2E"/>
    <x v="2191"/>
    <n v="15000"/>
    <x v="1530"/>
    <x v="0"/>
    <x v="0"/>
    <s v="USD"/>
    <n v="1479704340"/>
    <n v="1477043072"/>
    <b v="0"/>
    <x v="418"/>
    <x v="0"/>
    <s v="games/tabletop games"/>
    <x v="1699"/>
    <x v="1634"/>
    <x v="6"/>
    <x v="32"/>
  </r>
  <r>
    <s v="Monster Lab"/>
    <x v="2192"/>
    <n v="10000"/>
    <x v="1531"/>
    <x v="0"/>
    <x v="0"/>
    <s v="USD"/>
    <n v="1459012290"/>
    <n v="1456423890"/>
    <b v="0"/>
    <x v="419"/>
    <x v="0"/>
    <s v="games/tabletop games"/>
    <x v="1700"/>
    <x v="1635"/>
    <x v="6"/>
    <x v="32"/>
  </r>
  <r>
    <s v="Purgatoria: City of Angels"/>
    <x v="2193"/>
    <n v="4600"/>
    <x v="968"/>
    <x v="0"/>
    <x v="0"/>
    <s v="USD"/>
    <n v="1439317900"/>
    <n v="1436725900"/>
    <b v="0"/>
    <x v="248"/>
    <x v="0"/>
    <s v="games/tabletop games"/>
    <x v="1187"/>
    <x v="1636"/>
    <x v="6"/>
    <x v="32"/>
  </r>
  <r>
    <s v="LACORSA Grand Prix Game (relaunch)"/>
    <x v="2194"/>
    <n v="14000"/>
    <x v="1532"/>
    <x v="0"/>
    <x v="0"/>
    <s v="USD"/>
    <n v="1480662000"/>
    <n v="1478000502"/>
    <b v="0"/>
    <x v="302"/>
    <x v="0"/>
    <s v="games/tabletop games"/>
    <x v="1701"/>
    <x v="1637"/>
    <x v="6"/>
    <x v="32"/>
  </r>
  <r>
    <s v="Trickerion - Legends of Illusion"/>
    <x v="2195"/>
    <n v="30000"/>
    <x v="1533"/>
    <x v="0"/>
    <x v="0"/>
    <s v="USD"/>
    <n v="1425132059"/>
    <n v="1422540059"/>
    <b v="0"/>
    <x v="420"/>
    <x v="0"/>
    <s v="games/tabletop games"/>
    <x v="1702"/>
    <x v="1638"/>
    <x v="6"/>
    <x v="32"/>
  </r>
  <r>
    <s v="Rivals: Masters of the Deep"/>
    <x v="2196"/>
    <n v="40000"/>
    <x v="1534"/>
    <x v="0"/>
    <x v="0"/>
    <s v="USD"/>
    <n v="1447507200"/>
    <n v="1444911600"/>
    <b v="0"/>
    <x v="421"/>
    <x v="0"/>
    <s v="games/tabletop games"/>
    <x v="1703"/>
    <x v="1639"/>
    <x v="6"/>
    <x v="32"/>
  </r>
  <r>
    <s v="Decadolo. Flip it!"/>
    <x v="2197"/>
    <n v="9000"/>
    <x v="1535"/>
    <x v="0"/>
    <x v="17"/>
    <s v="EUR"/>
    <n v="1444903198"/>
    <n v="1442311198"/>
    <b v="1"/>
    <x v="140"/>
    <x v="0"/>
    <s v="games/tabletop games"/>
    <x v="1704"/>
    <x v="1640"/>
    <x v="6"/>
    <x v="32"/>
  </r>
  <r>
    <s v="Concept Cards for Fantasy RPGs -Monsters, Treasures and more"/>
    <x v="2198"/>
    <n v="2000"/>
    <x v="1536"/>
    <x v="0"/>
    <x v="1"/>
    <s v="GBP"/>
    <n v="1436151600"/>
    <n v="1433775668"/>
    <b v="0"/>
    <x v="40"/>
    <x v="0"/>
    <s v="games/tabletop games"/>
    <x v="1705"/>
    <x v="1641"/>
    <x v="6"/>
    <x v="32"/>
  </r>
  <r>
    <s v="Superpowerless - Princess - Music Video"/>
    <x v="2199"/>
    <n v="110"/>
    <x v="1537"/>
    <x v="0"/>
    <x v="1"/>
    <s v="GBP"/>
    <n v="1358367565"/>
    <n v="1357157965"/>
    <b v="0"/>
    <x v="33"/>
    <x v="0"/>
    <s v="music/electronic music"/>
    <x v="1706"/>
    <x v="1642"/>
    <x v="4"/>
    <x v="15"/>
  </r>
  <r>
    <s v="zircon - &quot;Identity Sequence&quot;: A cyberpunk-inspired journey"/>
    <x v="2200"/>
    <n v="4000"/>
    <x v="1538"/>
    <x v="0"/>
    <x v="0"/>
    <s v="USD"/>
    <n v="1351801368"/>
    <n v="1349209368"/>
    <b v="0"/>
    <x v="422"/>
    <x v="0"/>
    <s v="music/electronic music"/>
    <x v="1707"/>
    <x v="1643"/>
    <x v="4"/>
    <x v="15"/>
  </r>
  <r>
    <s v="Andy's iLL - The Invisible City"/>
    <x v="2201"/>
    <n v="2000"/>
    <x v="1539"/>
    <x v="0"/>
    <x v="5"/>
    <s v="CAD"/>
    <n v="1443127082"/>
    <n v="1440535082"/>
    <b v="0"/>
    <x v="133"/>
    <x v="0"/>
    <s v="music/electronic music"/>
    <x v="1708"/>
    <x v="1644"/>
    <x v="4"/>
    <x v="15"/>
  </r>
  <r>
    <s v="Press Mirror Kisses' New Album &quot;Heartbeats&quot; on Vinyl"/>
    <x v="2202"/>
    <n v="1500"/>
    <x v="1540"/>
    <x v="0"/>
    <x v="0"/>
    <s v="USD"/>
    <n v="1362814119"/>
    <n v="1360222119"/>
    <b v="0"/>
    <x v="196"/>
    <x v="0"/>
    <s v="music/electronic music"/>
    <x v="1709"/>
    <x v="1645"/>
    <x v="4"/>
    <x v="15"/>
  </r>
  <r>
    <s v="Lestat - Midnight Toll Video"/>
    <x v="2203"/>
    <n v="750"/>
    <x v="1541"/>
    <x v="0"/>
    <x v="0"/>
    <s v="USD"/>
    <n v="1338579789"/>
    <n v="1335987789"/>
    <b v="0"/>
    <x v="74"/>
    <x v="0"/>
    <s v="music/electronic music"/>
    <x v="1710"/>
    <x v="1312"/>
    <x v="4"/>
    <x v="15"/>
  </r>
  <r>
    <s v="Arbor Oasis's First Album!"/>
    <x v="2204"/>
    <n v="1100"/>
    <x v="932"/>
    <x v="0"/>
    <x v="0"/>
    <s v="USD"/>
    <n v="1334556624"/>
    <n v="1333001424"/>
    <b v="0"/>
    <x v="69"/>
    <x v="0"/>
    <s v="music/electronic music"/>
    <x v="1711"/>
    <x v="1646"/>
    <x v="4"/>
    <x v="15"/>
  </r>
  <r>
    <s v="Piece of Happy"/>
    <x v="2205"/>
    <n v="2000"/>
    <x v="41"/>
    <x v="0"/>
    <x v="0"/>
    <s v="USD"/>
    <n v="1384580373"/>
    <n v="1381984773"/>
    <b v="0"/>
    <x v="63"/>
    <x v="0"/>
    <s v="music/electronic music"/>
    <x v="31"/>
    <x v="1647"/>
    <x v="4"/>
    <x v="15"/>
  </r>
  <r>
    <s v="HELP FUND SELF IMPLIED RESTRICTIONS DEBUT RELEASE"/>
    <x v="2206"/>
    <n v="1000"/>
    <x v="1542"/>
    <x v="0"/>
    <x v="0"/>
    <s v="USD"/>
    <n v="1333771200"/>
    <n v="1328649026"/>
    <b v="0"/>
    <x v="54"/>
    <x v="0"/>
    <s v="music/electronic music"/>
    <x v="264"/>
    <x v="1648"/>
    <x v="4"/>
    <x v="15"/>
  </r>
  <r>
    <s v="NYPC's North American (+ Colombia!) Tour May 2014 - Part 2"/>
    <x v="2207"/>
    <n v="500"/>
    <x v="1543"/>
    <x v="0"/>
    <x v="1"/>
    <s v="GBP"/>
    <n v="1397516400"/>
    <n v="1396524644"/>
    <b v="0"/>
    <x v="41"/>
    <x v="0"/>
    <s v="music/electronic music"/>
    <x v="1712"/>
    <x v="1649"/>
    <x v="4"/>
    <x v="15"/>
  </r>
  <r>
    <s v="The Seshen's Debut Album Release"/>
    <x v="2208"/>
    <n v="4000"/>
    <x v="1544"/>
    <x v="0"/>
    <x v="0"/>
    <s v="USD"/>
    <n v="1334424960"/>
    <n v="1329442510"/>
    <b v="0"/>
    <x v="250"/>
    <x v="0"/>
    <s v="music/electronic music"/>
    <x v="1713"/>
    <x v="1650"/>
    <x v="4"/>
    <x v="15"/>
  </r>
  <r>
    <s v="Kickstart the Future (of Telefuture)"/>
    <x v="2209"/>
    <n v="2500"/>
    <x v="1545"/>
    <x v="0"/>
    <x v="0"/>
    <s v="USD"/>
    <n v="1397113140"/>
    <n v="1395168625"/>
    <b v="0"/>
    <x v="148"/>
    <x v="0"/>
    <s v="music/electronic music"/>
    <x v="1714"/>
    <x v="610"/>
    <x v="4"/>
    <x v="15"/>
  </r>
  <r>
    <s v="Dragon's Eye Recordings: Label Relaunch"/>
    <x v="2210"/>
    <n v="6000"/>
    <x v="1546"/>
    <x v="0"/>
    <x v="0"/>
    <s v="USD"/>
    <n v="1383526800"/>
    <n v="1380650177"/>
    <b v="0"/>
    <x v="252"/>
    <x v="0"/>
    <s v="music/electronic music"/>
    <x v="1715"/>
    <x v="1651"/>
    <x v="4"/>
    <x v="15"/>
  </r>
  <r>
    <s v="WINTER WALK WITH ME ~ Hasenfang Album"/>
    <x v="2211"/>
    <n v="5"/>
    <x v="115"/>
    <x v="0"/>
    <x v="0"/>
    <s v="USD"/>
    <n v="1431719379"/>
    <n v="1429127379"/>
    <b v="0"/>
    <x v="29"/>
    <x v="0"/>
    <s v="music/electronic music"/>
    <x v="1716"/>
    <x v="119"/>
    <x v="4"/>
    <x v="15"/>
  </r>
  <r>
    <s v="Spiff is ready to join the digital age!"/>
    <x v="2212"/>
    <n v="600"/>
    <x v="1547"/>
    <x v="0"/>
    <x v="0"/>
    <s v="USD"/>
    <n v="1391713248"/>
    <n v="1389121248"/>
    <b v="0"/>
    <x v="54"/>
    <x v="0"/>
    <s v="music/electronic music"/>
    <x v="1717"/>
    <x v="1652"/>
    <x v="4"/>
    <x v="15"/>
  </r>
  <r>
    <s v="&quot;Something to See, Not to Say&quot; - Anemometer's First EP Album"/>
    <x v="2213"/>
    <n v="550"/>
    <x v="1548"/>
    <x v="0"/>
    <x v="0"/>
    <s v="USD"/>
    <n v="1331621940"/>
    <n v="1329671572"/>
    <b v="0"/>
    <x v="51"/>
    <x v="0"/>
    <s v="music/electronic music"/>
    <x v="1718"/>
    <x v="1653"/>
    <x v="4"/>
    <x v="15"/>
  </r>
  <r>
    <s v="Femme Fatality 'Stranger' T-shirt and/or Tote bag"/>
    <x v="2214"/>
    <n v="300"/>
    <x v="1549"/>
    <x v="0"/>
    <x v="0"/>
    <s v="USD"/>
    <n v="1437674545"/>
    <n v="1436464945"/>
    <b v="0"/>
    <x v="25"/>
    <x v="0"/>
    <s v="music/electronic music"/>
    <x v="1719"/>
    <x v="1654"/>
    <x v="4"/>
    <x v="15"/>
  </r>
  <r>
    <s v="Hung Yung Terrarist Needs to Order More Cassettes 4 Jacknife"/>
    <x v="2215"/>
    <n v="420"/>
    <x v="94"/>
    <x v="0"/>
    <x v="0"/>
    <s v="USD"/>
    <n v="1446451200"/>
    <n v="1445539113"/>
    <b v="0"/>
    <x v="82"/>
    <x v="0"/>
    <s v="music/electronic music"/>
    <x v="1720"/>
    <x v="1655"/>
    <x v="4"/>
    <x v="15"/>
  </r>
  <r>
    <s v="Idiot Stare &quot;Unknown to Millions&quot; CD"/>
    <x v="2216"/>
    <n v="2000"/>
    <x v="1550"/>
    <x v="0"/>
    <x v="0"/>
    <s v="USD"/>
    <n v="1346198400"/>
    <n v="1344281383"/>
    <b v="0"/>
    <x v="88"/>
    <x v="0"/>
    <s v="music/electronic music"/>
    <x v="1721"/>
    <x v="1656"/>
    <x v="4"/>
    <x v="15"/>
  </r>
  <r>
    <s v="Moments by eBurner"/>
    <x v="2217"/>
    <n v="1000"/>
    <x v="1101"/>
    <x v="0"/>
    <x v="0"/>
    <s v="USD"/>
    <n v="1440004512"/>
    <n v="1437412512"/>
    <b v="0"/>
    <x v="10"/>
    <x v="0"/>
    <s v="music/electronic music"/>
    <x v="1240"/>
    <x v="1657"/>
    <x v="4"/>
    <x v="15"/>
  </r>
  <r>
    <s v="Be Part of Darkpine's Debut EP"/>
    <x v="2218"/>
    <n v="3500"/>
    <x v="1551"/>
    <x v="0"/>
    <x v="0"/>
    <s v="USD"/>
    <n v="1374888436"/>
    <n v="1372296436"/>
    <b v="0"/>
    <x v="50"/>
    <x v="0"/>
    <s v="music/electronic music"/>
    <x v="1722"/>
    <x v="1658"/>
    <x v="4"/>
    <x v="15"/>
  </r>
  <r>
    <s v="Dice Bazaar - Dice rolling, card trading, family fun"/>
    <x v="2219"/>
    <n v="7500"/>
    <x v="1552"/>
    <x v="0"/>
    <x v="0"/>
    <s v="USD"/>
    <n v="1461369600"/>
    <n v="1458748809"/>
    <b v="0"/>
    <x v="423"/>
    <x v="0"/>
    <s v="games/tabletop games"/>
    <x v="1723"/>
    <x v="1659"/>
    <x v="6"/>
    <x v="32"/>
  </r>
  <r>
    <s v="Passing Shot: Dice Tennis Game"/>
    <x v="2220"/>
    <n v="500"/>
    <x v="1553"/>
    <x v="0"/>
    <x v="0"/>
    <s v="USD"/>
    <n v="1327776847"/>
    <n v="1325184847"/>
    <b v="0"/>
    <x v="209"/>
    <x v="0"/>
    <s v="games/tabletop games"/>
    <x v="1724"/>
    <x v="1660"/>
    <x v="6"/>
    <x v="32"/>
  </r>
  <r>
    <s v="M4 Collapsible Cardboard Scenery"/>
    <x v="2221"/>
    <n v="19500"/>
    <x v="1554"/>
    <x v="0"/>
    <x v="5"/>
    <s v="CAD"/>
    <n v="1435418568"/>
    <n v="1432826568"/>
    <b v="0"/>
    <x v="61"/>
    <x v="0"/>
    <s v="games/tabletop games"/>
    <x v="1725"/>
    <x v="1661"/>
    <x v="6"/>
    <x v="32"/>
  </r>
  <r>
    <s v="The Dread House (Pathfinder/5th Edition/Call of Cthulhu)"/>
    <x v="2222"/>
    <n v="10000"/>
    <x v="1555"/>
    <x v="0"/>
    <x v="0"/>
    <s v="USD"/>
    <n v="1477767600"/>
    <n v="1475337675"/>
    <b v="0"/>
    <x v="228"/>
    <x v="0"/>
    <s v="games/tabletop games"/>
    <x v="1726"/>
    <x v="1662"/>
    <x v="6"/>
    <x v="32"/>
  </r>
  <r>
    <s v="Battle Systemsâ„¢ Fantasy Dungeon Terrain"/>
    <x v="2223"/>
    <n v="21000"/>
    <x v="1556"/>
    <x v="0"/>
    <x v="1"/>
    <s v="GBP"/>
    <n v="1411326015"/>
    <n v="1408734015"/>
    <b v="0"/>
    <x v="424"/>
    <x v="0"/>
    <s v="games/tabletop games"/>
    <x v="1727"/>
    <x v="1663"/>
    <x v="6"/>
    <x v="32"/>
  </r>
  <r>
    <s v="Street Kings Boardgame"/>
    <x v="2224"/>
    <n v="18000"/>
    <x v="1557"/>
    <x v="0"/>
    <x v="0"/>
    <s v="USD"/>
    <n v="1455253140"/>
    <n v="1452625822"/>
    <b v="0"/>
    <x v="306"/>
    <x v="0"/>
    <s v="games/tabletop games"/>
    <x v="1728"/>
    <x v="1664"/>
    <x v="6"/>
    <x v="32"/>
  </r>
  <r>
    <s v="Mechabrick - A Minifig/Mecha board game and models"/>
    <x v="2225"/>
    <n v="13000"/>
    <x v="1558"/>
    <x v="0"/>
    <x v="1"/>
    <s v="GBP"/>
    <n v="1384374155"/>
    <n v="1381778555"/>
    <b v="0"/>
    <x v="425"/>
    <x v="0"/>
    <s v="games/tabletop games"/>
    <x v="1729"/>
    <x v="1665"/>
    <x v="6"/>
    <x v="32"/>
  </r>
  <r>
    <s v="Tournament &amp; Transport Solution for X-Wing, STAW and D&amp;D AW"/>
    <x v="2226"/>
    <n v="1000"/>
    <x v="1559"/>
    <x v="0"/>
    <x v="12"/>
    <s v="EUR"/>
    <n v="1439707236"/>
    <n v="1437115236"/>
    <b v="0"/>
    <x v="296"/>
    <x v="0"/>
    <s v="games/tabletop games"/>
    <x v="1730"/>
    <x v="1666"/>
    <x v="6"/>
    <x v="32"/>
  </r>
  <r>
    <s v="Tessen - A quick-playing card game set in feudal Japan"/>
    <x v="2227"/>
    <n v="8012"/>
    <x v="1560"/>
    <x v="0"/>
    <x v="0"/>
    <s v="USD"/>
    <n v="1378180800"/>
    <n v="1375113391"/>
    <b v="0"/>
    <x v="380"/>
    <x v="0"/>
    <s v="games/tabletop games"/>
    <x v="1731"/>
    <x v="1667"/>
    <x v="6"/>
    <x v="32"/>
  </r>
  <r>
    <s v="Little Dungeon: Turtle Rock"/>
    <x v="2228"/>
    <n v="8500"/>
    <x v="1561"/>
    <x v="0"/>
    <x v="0"/>
    <s v="USD"/>
    <n v="1398460127"/>
    <n v="1395868127"/>
    <b v="0"/>
    <x v="156"/>
    <x v="0"/>
    <s v="games/tabletop games"/>
    <x v="1732"/>
    <x v="1668"/>
    <x v="6"/>
    <x v="32"/>
  </r>
  <r>
    <s v="Kingdom"/>
    <x v="2229"/>
    <n v="2500"/>
    <x v="1562"/>
    <x v="0"/>
    <x v="0"/>
    <s v="USD"/>
    <n v="1372136400"/>
    <n v="1369864301"/>
    <b v="0"/>
    <x v="426"/>
    <x v="0"/>
    <s v="games/tabletop games"/>
    <x v="1733"/>
    <x v="1669"/>
    <x v="6"/>
    <x v="32"/>
  </r>
  <r>
    <s v="Backstory Cards"/>
    <x v="2230"/>
    <n v="5000"/>
    <x v="1563"/>
    <x v="0"/>
    <x v="0"/>
    <s v="USD"/>
    <n v="1405738800"/>
    <n v="1402945408"/>
    <b v="0"/>
    <x v="427"/>
    <x v="0"/>
    <s v="games/tabletop games"/>
    <x v="1734"/>
    <x v="1670"/>
    <x v="6"/>
    <x v="32"/>
  </r>
  <r>
    <s v="Cadaver - A Card Game For Aspiring Necromancers"/>
    <x v="2231"/>
    <n v="2500"/>
    <x v="1564"/>
    <x v="0"/>
    <x v="1"/>
    <s v="GBP"/>
    <n v="1450051200"/>
    <n v="1448269539"/>
    <b v="0"/>
    <x v="428"/>
    <x v="0"/>
    <s v="games/tabletop games"/>
    <x v="1735"/>
    <x v="1671"/>
    <x v="6"/>
    <x v="32"/>
  </r>
  <r>
    <s v="Pine Tar Baseball: 1936 Negro League + 1960 Season"/>
    <x v="2232"/>
    <n v="100"/>
    <x v="1565"/>
    <x v="0"/>
    <x v="0"/>
    <s v="USD"/>
    <n v="1483645647"/>
    <n v="1481053647"/>
    <b v="0"/>
    <x v="33"/>
    <x v="0"/>
    <s v="games/tabletop games"/>
    <x v="1736"/>
    <x v="1672"/>
    <x v="6"/>
    <x v="32"/>
  </r>
  <r>
    <s v="Miniature Scenery Terrain for Tabletop gaming and Wargames"/>
    <x v="2233"/>
    <n v="13000"/>
    <x v="1566"/>
    <x v="0"/>
    <x v="5"/>
    <s v="CAD"/>
    <n v="1427585511"/>
    <n v="1424997111"/>
    <b v="0"/>
    <x v="206"/>
    <x v="0"/>
    <s v="games/tabletop games"/>
    <x v="1737"/>
    <x v="1673"/>
    <x v="6"/>
    <x v="32"/>
  </r>
  <r>
    <s v="Alienation - an intergalactic card drafting game"/>
    <x v="2234"/>
    <n v="2800"/>
    <x v="1567"/>
    <x v="0"/>
    <x v="0"/>
    <s v="USD"/>
    <n v="1454338123"/>
    <n v="1451746123"/>
    <b v="0"/>
    <x v="340"/>
    <x v="0"/>
    <s v="games/tabletop games"/>
    <x v="1738"/>
    <x v="1674"/>
    <x v="6"/>
    <x v="32"/>
  </r>
  <r>
    <s v="Monster Mansion"/>
    <x v="2235"/>
    <n v="18000"/>
    <x v="1568"/>
    <x v="0"/>
    <x v="0"/>
    <s v="USD"/>
    <n v="1415779140"/>
    <n v="1412294683"/>
    <b v="0"/>
    <x v="429"/>
    <x v="0"/>
    <s v="games/tabletop games"/>
    <x v="1739"/>
    <x v="1675"/>
    <x v="6"/>
    <x v="32"/>
  </r>
  <r>
    <s v="28mm Fantasy Miniature range Feral Orcs!"/>
    <x v="2236"/>
    <n v="4000"/>
    <x v="1569"/>
    <x v="0"/>
    <x v="12"/>
    <s v="EUR"/>
    <n v="1489157716"/>
    <n v="1486565716"/>
    <b v="0"/>
    <x v="1"/>
    <x v="0"/>
    <s v="games/tabletop games"/>
    <x v="1740"/>
    <x v="1676"/>
    <x v="6"/>
    <x v="32"/>
  </r>
  <r>
    <s v="Pro Tabletop Gaming Audio Collection"/>
    <x v="2237"/>
    <n v="25000"/>
    <x v="1570"/>
    <x v="0"/>
    <x v="0"/>
    <s v="USD"/>
    <n v="1385870520"/>
    <n v="1382742014"/>
    <b v="0"/>
    <x v="374"/>
    <x v="0"/>
    <s v="games/tabletop games"/>
    <x v="1741"/>
    <x v="1677"/>
    <x v="6"/>
    <x v="32"/>
  </r>
  <r>
    <s v="Dice Base 2: Vault - Case - Rolling Surface"/>
    <x v="2238"/>
    <n v="5000"/>
    <x v="1571"/>
    <x v="0"/>
    <x v="0"/>
    <s v="USD"/>
    <n v="1461354544"/>
    <n v="1458762544"/>
    <b v="0"/>
    <x v="93"/>
    <x v="0"/>
    <s v="games/tabletop games"/>
    <x v="1742"/>
    <x v="1678"/>
    <x v="6"/>
    <x v="32"/>
  </r>
  <r>
    <s v="Savage Worlds Zombie Squad"/>
    <x v="2239"/>
    <n v="1000"/>
    <x v="1572"/>
    <x v="0"/>
    <x v="1"/>
    <s v="GBP"/>
    <n v="1488484300"/>
    <n v="1485892300"/>
    <b v="0"/>
    <x v="430"/>
    <x v="0"/>
    <s v="games/tabletop games"/>
    <x v="1743"/>
    <x v="1679"/>
    <x v="6"/>
    <x v="32"/>
  </r>
  <r>
    <s v="The Princess Bride Playing Cards from USPCC"/>
    <x v="2240"/>
    <n v="10000"/>
    <x v="1573"/>
    <x v="0"/>
    <x v="0"/>
    <s v="USD"/>
    <n v="1385521320"/>
    <n v="1382449733"/>
    <b v="0"/>
    <x v="431"/>
    <x v="0"/>
    <s v="games/tabletop games"/>
    <x v="1744"/>
    <x v="1680"/>
    <x v="6"/>
    <x v="32"/>
  </r>
  <r>
    <s v="Innocents, a truly terrifying roleplaying game"/>
    <x v="2241"/>
    <n v="1"/>
    <x v="1574"/>
    <x v="0"/>
    <x v="0"/>
    <s v="USD"/>
    <n v="1489374000"/>
    <n v="1488823290"/>
    <b v="0"/>
    <x v="432"/>
    <x v="0"/>
    <s v="games/tabletop games"/>
    <x v="1745"/>
    <x v="1681"/>
    <x v="6"/>
    <x v="32"/>
  </r>
  <r>
    <s v="Warbands of the Cold North III"/>
    <x v="2242"/>
    <n v="5000"/>
    <x v="1575"/>
    <x v="0"/>
    <x v="0"/>
    <s v="USD"/>
    <n v="1476649800"/>
    <n v="1475609946"/>
    <b v="0"/>
    <x v="126"/>
    <x v="0"/>
    <s v="games/tabletop games"/>
    <x v="1746"/>
    <x v="1682"/>
    <x v="6"/>
    <x v="32"/>
  </r>
  <r>
    <s v="TimeWatch: GUMSHOE Investigative Time Travel RPG"/>
    <x v="2243"/>
    <n v="4000"/>
    <x v="1576"/>
    <x v="0"/>
    <x v="0"/>
    <s v="USD"/>
    <n v="1393005600"/>
    <n v="1390323617"/>
    <b v="0"/>
    <x v="433"/>
    <x v="0"/>
    <s v="games/tabletop games"/>
    <x v="1747"/>
    <x v="1683"/>
    <x v="6"/>
    <x v="32"/>
  </r>
  <r>
    <s v="The BESPOKE GEEK: Cosplay for Everyday"/>
    <x v="2244"/>
    <n v="2500"/>
    <x v="1514"/>
    <x v="0"/>
    <x v="1"/>
    <s v="GBP"/>
    <n v="1441393210"/>
    <n v="1438801210"/>
    <b v="0"/>
    <x v="7"/>
    <x v="0"/>
    <s v="games/tabletop games"/>
    <x v="1684"/>
    <x v="1684"/>
    <x v="6"/>
    <x v="32"/>
  </r>
  <r>
    <s v="Foragers"/>
    <x v="2245"/>
    <n v="18500"/>
    <x v="1577"/>
    <x v="0"/>
    <x v="0"/>
    <s v="USD"/>
    <n v="1438185565"/>
    <n v="1436975965"/>
    <b v="0"/>
    <x v="434"/>
    <x v="0"/>
    <s v="games/tabletop games"/>
    <x v="1748"/>
    <x v="1685"/>
    <x v="6"/>
    <x v="32"/>
  </r>
  <r>
    <s v="The Roots of Magic Miniatures Game: Students of Sorcery"/>
    <x v="2246"/>
    <n v="7000"/>
    <x v="1578"/>
    <x v="0"/>
    <x v="1"/>
    <s v="GBP"/>
    <n v="1481749278"/>
    <n v="1479157278"/>
    <b v="0"/>
    <x v="130"/>
    <x v="0"/>
    <s v="games/tabletop games"/>
    <x v="1749"/>
    <x v="1686"/>
    <x v="6"/>
    <x v="32"/>
  </r>
  <r>
    <s v="Centurion: Legionaries of Rome"/>
    <x v="2247"/>
    <n v="3500"/>
    <x v="1579"/>
    <x v="0"/>
    <x v="0"/>
    <s v="USD"/>
    <n v="1364917965"/>
    <n v="1362329565"/>
    <b v="0"/>
    <x v="387"/>
    <x v="0"/>
    <s v="games/tabletop games"/>
    <x v="1750"/>
    <x v="1687"/>
    <x v="6"/>
    <x v="32"/>
  </r>
  <r>
    <s v="The Game Anywhere Table"/>
    <x v="2248"/>
    <n v="25000"/>
    <x v="1580"/>
    <x v="0"/>
    <x v="0"/>
    <s v="USD"/>
    <n v="1480727273"/>
    <n v="1478131673"/>
    <b v="0"/>
    <x v="435"/>
    <x v="0"/>
    <s v="games/tabletop games"/>
    <x v="1751"/>
    <x v="1688"/>
    <x v="6"/>
    <x v="32"/>
  </r>
  <r>
    <s v="Werewolf: Full Moon Expansion"/>
    <x v="2249"/>
    <n v="8500"/>
    <x v="1581"/>
    <x v="0"/>
    <x v="0"/>
    <s v="USD"/>
    <n v="1408177077"/>
    <n v="1406362677"/>
    <b v="0"/>
    <x v="436"/>
    <x v="0"/>
    <s v="games/tabletop games"/>
    <x v="1752"/>
    <x v="1689"/>
    <x v="6"/>
    <x v="32"/>
  </r>
  <r>
    <s v="Punkapocalyptic - Black Blood Children Band"/>
    <x v="2250"/>
    <n v="9000"/>
    <x v="1582"/>
    <x v="0"/>
    <x v="3"/>
    <s v="EUR"/>
    <n v="1470469938"/>
    <n v="1469173938"/>
    <b v="0"/>
    <x v="437"/>
    <x v="0"/>
    <s v="games/tabletop games"/>
    <x v="1753"/>
    <x v="1690"/>
    <x v="6"/>
    <x v="32"/>
  </r>
  <r>
    <s v="ZoMbushed! - A Zombie Co-Op Survival Card Game"/>
    <x v="2251"/>
    <n v="8000"/>
    <x v="1583"/>
    <x v="0"/>
    <x v="0"/>
    <s v="USD"/>
    <n v="1447862947"/>
    <n v="1445267347"/>
    <b v="0"/>
    <x v="87"/>
    <x v="0"/>
    <s v="games/tabletop games"/>
    <x v="1754"/>
    <x v="1691"/>
    <x v="6"/>
    <x v="32"/>
  </r>
  <r>
    <s v="Green Couch Games Limited: FrogFlip!"/>
    <x v="2252"/>
    <n v="500"/>
    <x v="1584"/>
    <x v="0"/>
    <x v="0"/>
    <s v="USD"/>
    <n v="1485271968"/>
    <n v="1484667168"/>
    <b v="0"/>
    <x v="438"/>
    <x v="0"/>
    <s v="games/tabletop games"/>
    <x v="1755"/>
    <x v="1692"/>
    <x v="6"/>
    <x v="32"/>
  </r>
  <r>
    <s v="Jumbo Jets - Jet Set Expansion Set #2"/>
    <x v="2253"/>
    <n v="3950"/>
    <x v="1585"/>
    <x v="0"/>
    <x v="0"/>
    <s v="USD"/>
    <n v="1462661451"/>
    <n v="1460069451"/>
    <b v="0"/>
    <x v="197"/>
    <x v="0"/>
    <s v="games/tabletop games"/>
    <x v="1756"/>
    <x v="1693"/>
    <x v="6"/>
    <x v="32"/>
  </r>
  <r>
    <s v="Bitcoin Empire"/>
    <x v="2254"/>
    <n v="480"/>
    <x v="1586"/>
    <x v="0"/>
    <x v="1"/>
    <s v="GBP"/>
    <n v="1479811846"/>
    <n v="1478602246"/>
    <b v="0"/>
    <x v="133"/>
    <x v="0"/>
    <s v="games/tabletop games"/>
    <x v="1757"/>
    <x v="1694"/>
    <x v="6"/>
    <x v="32"/>
  </r>
  <r>
    <s v="&quot;The Hab Block&quot; multi build 28mm gaming terrain building"/>
    <x v="2255"/>
    <n v="2500"/>
    <x v="1587"/>
    <x v="0"/>
    <x v="1"/>
    <s v="GBP"/>
    <n v="1466377200"/>
    <n v="1463351329"/>
    <b v="0"/>
    <x v="39"/>
    <x v="0"/>
    <s v="games/tabletop games"/>
    <x v="1758"/>
    <x v="1695"/>
    <x v="6"/>
    <x v="32"/>
  </r>
  <r>
    <s v="A Sundered World"/>
    <x v="2256"/>
    <n v="2200"/>
    <x v="1588"/>
    <x v="0"/>
    <x v="0"/>
    <s v="USD"/>
    <n v="1434045687"/>
    <n v="1431453687"/>
    <b v="0"/>
    <x v="242"/>
    <x v="0"/>
    <s v="games/tabletop games"/>
    <x v="1759"/>
    <x v="1696"/>
    <x v="6"/>
    <x v="32"/>
  </r>
  <r>
    <s v="The Second Breakfast"/>
    <x v="2257"/>
    <n v="1000"/>
    <x v="1589"/>
    <x v="0"/>
    <x v="1"/>
    <s v="GBP"/>
    <n v="1481224736"/>
    <n v="1480360736"/>
    <b v="0"/>
    <x v="190"/>
    <x v="0"/>
    <s v="games/tabletop games"/>
    <x v="1760"/>
    <x v="1697"/>
    <x v="6"/>
    <x v="32"/>
  </r>
  <r>
    <s v="Cryptex Dice Vault"/>
    <x v="2258"/>
    <n v="2500"/>
    <x v="1590"/>
    <x v="0"/>
    <x v="0"/>
    <s v="USD"/>
    <n v="1395876250"/>
    <n v="1393287850"/>
    <b v="0"/>
    <x v="87"/>
    <x v="0"/>
    <s v="games/tabletop games"/>
    <x v="1761"/>
    <x v="1698"/>
    <x v="6"/>
    <x v="32"/>
  </r>
  <r>
    <s v="Hero: Aluminum dice inspired by super heroes :)"/>
    <x v="2259"/>
    <n v="1000"/>
    <x v="1591"/>
    <x v="0"/>
    <x v="2"/>
    <s v="AUD"/>
    <n v="1487093020"/>
    <n v="1485278620"/>
    <b v="0"/>
    <x v="439"/>
    <x v="0"/>
    <s v="games/tabletop games"/>
    <x v="1762"/>
    <x v="1699"/>
    <x v="6"/>
    <x v="32"/>
  </r>
  <r>
    <s v="Riders: A Game About Cheating Doomsday"/>
    <x v="2260"/>
    <n v="3300"/>
    <x v="1592"/>
    <x v="0"/>
    <x v="0"/>
    <s v="USD"/>
    <n v="1416268800"/>
    <n v="1413295358"/>
    <b v="0"/>
    <x v="331"/>
    <x v="0"/>
    <s v="games/tabletop games"/>
    <x v="1763"/>
    <x v="1700"/>
    <x v="6"/>
    <x v="32"/>
  </r>
  <r>
    <s v="Corvus Corax Miniatures - Outcasts"/>
    <x v="2261"/>
    <n v="7500"/>
    <x v="1593"/>
    <x v="0"/>
    <x v="11"/>
    <s v="SEK"/>
    <n v="1422734313"/>
    <n v="1420919913"/>
    <b v="0"/>
    <x v="65"/>
    <x v="0"/>
    <s v="games/tabletop games"/>
    <x v="1764"/>
    <x v="1701"/>
    <x v="6"/>
    <x v="32"/>
  </r>
  <r>
    <s v="Thunder Alley : Crew Chief by Richard Launius - Final Lap!"/>
    <x v="2262"/>
    <n v="6000"/>
    <x v="1594"/>
    <x v="0"/>
    <x v="0"/>
    <s v="USD"/>
    <n v="1463972400"/>
    <n v="1462543114"/>
    <b v="0"/>
    <x v="440"/>
    <x v="0"/>
    <s v="games/tabletop games"/>
    <x v="1765"/>
    <x v="1702"/>
    <x v="6"/>
    <x v="32"/>
  </r>
  <r>
    <s v="Blind Beggar Miniatures presents Second Chance Specials!"/>
    <x v="2263"/>
    <n v="200"/>
    <x v="1595"/>
    <x v="0"/>
    <x v="1"/>
    <s v="GBP"/>
    <n v="1479846507"/>
    <n v="1479241707"/>
    <b v="0"/>
    <x v="57"/>
    <x v="0"/>
    <s v="games/tabletop games"/>
    <x v="1766"/>
    <x v="1703"/>
    <x v="6"/>
    <x v="32"/>
  </r>
  <r>
    <s v="GOAT LORDS."/>
    <x v="2264"/>
    <n v="1500"/>
    <x v="1596"/>
    <x v="0"/>
    <x v="0"/>
    <s v="USD"/>
    <n v="1461722400"/>
    <n v="1460235592"/>
    <b v="0"/>
    <x v="441"/>
    <x v="0"/>
    <s v="games/tabletop games"/>
    <x v="1767"/>
    <x v="1704"/>
    <x v="6"/>
    <x v="32"/>
  </r>
  <r>
    <s v="Stones Dungeon Tiles"/>
    <x v="2265"/>
    <n v="20000"/>
    <x v="1597"/>
    <x v="0"/>
    <x v="0"/>
    <s v="USD"/>
    <n v="1419123600"/>
    <n v="1416945297"/>
    <b v="0"/>
    <x v="442"/>
    <x v="0"/>
    <s v="games/tabletop games"/>
    <x v="1768"/>
    <x v="1705"/>
    <x v="6"/>
    <x v="32"/>
  </r>
  <r>
    <s v="Chardonnay Go"/>
    <x v="2266"/>
    <n v="28000"/>
    <x v="1598"/>
    <x v="0"/>
    <x v="0"/>
    <s v="USD"/>
    <n v="1489283915"/>
    <n v="1486691915"/>
    <b v="0"/>
    <x v="441"/>
    <x v="0"/>
    <s v="games/tabletop games"/>
    <x v="946"/>
    <x v="1706"/>
    <x v="6"/>
    <x v="32"/>
  </r>
  <r>
    <s v="Treasure Decks for 5th Edition - Only $12!"/>
    <x v="2267"/>
    <n v="2500"/>
    <x v="1599"/>
    <x v="0"/>
    <x v="0"/>
    <s v="USD"/>
    <n v="1488862800"/>
    <n v="1486745663"/>
    <b v="0"/>
    <x v="443"/>
    <x v="0"/>
    <s v="games/tabletop games"/>
    <x v="1769"/>
    <x v="1707"/>
    <x v="6"/>
    <x v="32"/>
  </r>
  <r>
    <s v="MCG Premium Sleeves &amp; Accessories"/>
    <x v="2268"/>
    <n v="25000"/>
    <x v="1600"/>
    <x v="0"/>
    <x v="0"/>
    <s v="USD"/>
    <n v="1484085540"/>
    <n v="1482353513"/>
    <b v="0"/>
    <x v="444"/>
    <x v="0"/>
    <s v="games/tabletop games"/>
    <x v="1770"/>
    <x v="1708"/>
    <x v="6"/>
    <x v="32"/>
  </r>
  <r>
    <s v="Man vs Meeple Season One Kickstarter"/>
    <x v="2269"/>
    <n v="20000"/>
    <x v="1601"/>
    <x v="0"/>
    <x v="0"/>
    <s v="USD"/>
    <n v="1481328004"/>
    <n v="1478736004"/>
    <b v="0"/>
    <x v="445"/>
    <x v="0"/>
    <s v="games/tabletop games"/>
    <x v="1771"/>
    <x v="1709"/>
    <x v="6"/>
    <x v="32"/>
  </r>
  <r>
    <s v="Pick the Lock"/>
    <x v="2270"/>
    <n v="1000"/>
    <x v="1602"/>
    <x v="0"/>
    <x v="0"/>
    <s v="USD"/>
    <n v="1449506836"/>
    <n v="1446914836"/>
    <b v="0"/>
    <x v="446"/>
    <x v="0"/>
    <s v="games/tabletop games"/>
    <x v="1772"/>
    <x v="1710"/>
    <x v="6"/>
    <x v="32"/>
  </r>
  <r>
    <s v="Get Adler! Premium Edition"/>
    <x v="2271"/>
    <n v="2500"/>
    <x v="1603"/>
    <x v="0"/>
    <x v="5"/>
    <s v="CAD"/>
    <n v="1489320642"/>
    <n v="1487164242"/>
    <b v="0"/>
    <x v="206"/>
    <x v="0"/>
    <s v="games/tabletop games"/>
    <x v="1773"/>
    <x v="1711"/>
    <x v="6"/>
    <x v="32"/>
  </r>
  <r>
    <s v="Ryubix Manor--Madness, Betrayal, Murder, Vengeance... Family"/>
    <x v="2272"/>
    <n v="2500"/>
    <x v="1604"/>
    <x v="0"/>
    <x v="0"/>
    <s v="USD"/>
    <n v="1393156857"/>
    <n v="1390564857"/>
    <b v="0"/>
    <x v="221"/>
    <x v="0"/>
    <s v="games/tabletop games"/>
    <x v="1774"/>
    <x v="1712"/>
    <x v="6"/>
    <x v="32"/>
  </r>
  <r>
    <s v="Samurai Dwarves (Korobokuru)"/>
    <x v="2273"/>
    <n v="650"/>
    <x v="1605"/>
    <x v="0"/>
    <x v="1"/>
    <s v="GBP"/>
    <n v="1419259679"/>
    <n v="1416667679"/>
    <b v="0"/>
    <x v="1"/>
    <x v="0"/>
    <s v="games/tabletop games"/>
    <x v="1775"/>
    <x v="1713"/>
    <x v="6"/>
    <x v="32"/>
  </r>
  <r>
    <s v="Giggle Chips:  ABC Computer Science Game Cards"/>
    <x v="2274"/>
    <n v="4589"/>
    <x v="1606"/>
    <x v="0"/>
    <x v="0"/>
    <s v="USD"/>
    <n v="1388936289"/>
    <n v="1386344289"/>
    <b v="0"/>
    <x v="11"/>
    <x v="0"/>
    <s v="games/tabletop games"/>
    <x v="1776"/>
    <x v="1714"/>
    <x v="6"/>
    <x v="32"/>
  </r>
  <r>
    <s v="Police Precinct"/>
    <x v="2275"/>
    <n v="8500"/>
    <x v="1607"/>
    <x v="0"/>
    <x v="0"/>
    <s v="USD"/>
    <n v="1330359423"/>
    <n v="1327767423"/>
    <b v="0"/>
    <x v="447"/>
    <x v="0"/>
    <s v="games/tabletop games"/>
    <x v="1777"/>
    <x v="1715"/>
    <x v="6"/>
    <x v="32"/>
  </r>
  <r>
    <s v="Eternity Dice - Regular and D6 Charms Edition"/>
    <x v="2276"/>
    <n v="2000"/>
    <x v="1608"/>
    <x v="0"/>
    <x v="13"/>
    <s v="EUR"/>
    <n v="1451861940"/>
    <n v="1448902867"/>
    <b v="0"/>
    <x v="332"/>
    <x v="0"/>
    <s v="games/tabletop games"/>
    <x v="1778"/>
    <x v="1716"/>
    <x v="6"/>
    <x v="32"/>
  </r>
  <r>
    <s v="Zombie Apocalypse Geocaching"/>
    <x v="2277"/>
    <n v="1000"/>
    <x v="1609"/>
    <x v="0"/>
    <x v="0"/>
    <s v="USD"/>
    <n v="1423022400"/>
    <n v="1421436099"/>
    <b v="0"/>
    <x v="58"/>
    <x v="0"/>
    <s v="games/tabletop games"/>
    <x v="1779"/>
    <x v="1717"/>
    <x v="6"/>
    <x v="32"/>
  </r>
  <r>
    <s v="Song of Blades: Hammer and Forge"/>
    <x v="2278"/>
    <n v="9800"/>
    <x v="1610"/>
    <x v="0"/>
    <x v="0"/>
    <s v="USD"/>
    <n v="1442501991"/>
    <n v="1439909991"/>
    <b v="0"/>
    <x v="436"/>
    <x v="0"/>
    <s v="games/tabletop games"/>
    <x v="1780"/>
    <x v="1718"/>
    <x v="6"/>
    <x v="32"/>
  </r>
  <r>
    <s v="Lewis Robertson Band EP!"/>
    <x v="2279"/>
    <n v="300"/>
    <x v="1611"/>
    <x v="0"/>
    <x v="0"/>
    <s v="USD"/>
    <n v="1311576600"/>
    <n v="1306219897"/>
    <b v="0"/>
    <x v="202"/>
    <x v="0"/>
    <s v="music/rock"/>
    <x v="1781"/>
    <x v="1719"/>
    <x v="4"/>
    <x v="11"/>
  </r>
  <r>
    <s v="Sage King's Debut Album"/>
    <x v="2280"/>
    <n v="750"/>
    <x v="1612"/>
    <x v="0"/>
    <x v="0"/>
    <s v="USD"/>
    <n v="1452744686"/>
    <n v="1447560686"/>
    <b v="0"/>
    <x v="8"/>
    <x v="0"/>
    <s v="music/rock"/>
    <x v="1782"/>
    <x v="1720"/>
    <x v="4"/>
    <x v="11"/>
  </r>
  <r>
    <s v="KEEP THE HEART BEATING! HELP US FUND OUR FULL LENGTH RECORD!"/>
    <x v="2281"/>
    <n v="3000"/>
    <x v="1613"/>
    <x v="0"/>
    <x v="0"/>
    <s v="USD"/>
    <n v="1336528804"/>
    <n v="1331348404"/>
    <b v="0"/>
    <x v="53"/>
    <x v="0"/>
    <s v="music/rock"/>
    <x v="1783"/>
    <x v="1721"/>
    <x v="4"/>
    <x v="11"/>
  </r>
  <r>
    <s v="Make a record, write a song, take the Vinyl Skyway. "/>
    <x v="2282"/>
    <n v="6000"/>
    <x v="1614"/>
    <x v="0"/>
    <x v="0"/>
    <s v="USD"/>
    <n v="1299902400"/>
    <n v="1297451245"/>
    <b v="0"/>
    <x v="211"/>
    <x v="0"/>
    <s v="music/rock"/>
    <x v="1784"/>
    <x v="1722"/>
    <x v="4"/>
    <x v="11"/>
  </r>
  <r>
    <s v="Blue Sky Alert &amp; The Retro Rock Machine of Fun"/>
    <x v="2283"/>
    <n v="3000"/>
    <x v="1615"/>
    <x v="0"/>
    <x v="0"/>
    <s v="USD"/>
    <n v="1340944043"/>
    <n v="1338352043"/>
    <b v="0"/>
    <x v="1"/>
    <x v="0"/>
    <s v="music/rock"/>
    <x v="1785"/>
    <x v="1723"/>
    <x v="4"/>
    <x v="11"/>
  </r>
  <r>
    <s v="Arson In The Suburbs"/>
    <x v="2284"/>
    <n v="1500"/>
    <x v="1616"/>
    <x v="0"/>
    <x v="0"/>
    <s v="USD"/>
    <n v="1378439940"/>
    <n v="1376003254"/>
    <b v="0"/>
    <x v="25"/>
    <x v="0"/>
    <s v="music/rock"/>
    <x v="1395"/>
    <x v="1724"/>
    <x v="4"/>
    <x v="11"/>
  </r>
  <r>
    <s v="Crushed Out - TEETH - album pre-order / 12&quot; vinyl LP debut"/>
    <x v="2285"/>
    <n v="4500"/>
    <x v="1617"/>
    <x v="0"/>
    <x v="0"/>
    <s v="USD"/>
    <n v="1403539260"/>
    <n v="1401724860"/>
    <b v="0"/>
    <x v="448"/>
    <x v="0"/>
    <s v="music/rock"/>
    <x v="1786"/>
    <x v="1725"/>
    <x v="4"/>
    <x v="11"/>
  </r>
  <r>
    <s v="Press Michael Zucker's 2012 album Technocracy on VINYL!"/>
    <x v="2286"/>
    <n v="1000"/>
    <x v="1099"/>
    <x v="0"/>
    <x v="0"/>
    <s v="USD"/>
    <n v="1340733600"/>
    <n v="1339098689"/>
    <b v="0"/>
    <x v="20"/>
    <x v="0"/>
    <s v="music/rock"/>
    <x v="1787"/>
    <x v="1726"/>
    <x v="4"/>
    <x v="11"/>
  </r>
  <r>
    <s v="Blind Man Deaf Boy Tour!"/>
    <x v="2287"/>
    <n v="1500"/>
    <x v="1618"/>
    <x v="0"/>
    <x v="0"/>
    <s v="USD"/>
    <n v="1386372120"/>
    <n v="1382659060"/>
    <b v="0"/>
    <x v="20"/>
    <x v="0"/>
    <s v="music/rock"/>
    <x v="202"/>
    <x v="1727"/>
    <x v="4"/>
    <x v="11"/>
  </r>
  <r>
    <s v="American Standard Needs to Release Their Debut EP"/>
    <x v="2288"/>
    <n v="1500"/>
    <x v="1619"/>
    <x v="0"/>
    <x v="0"/>
    <s v="USD"/>
    <n v="1259686800"/>
    <n v="1252908330"/>
    <b v="0"/>
    <x v="60"/>
    <x v="0"/>
    <s v="music/rock"/>
    <x v="1788"/>
    <x v="1728"/>
    <x v="4"/>
    <x v="11"/>
  </r>
  <r>
    <s v="Create thatwasthen's new album with them!"/>
    <x v="2289"/>
    <n v="2500"/>
    <x v="1620"/>
    <x v="0"/>
    <x v="0"/>
    <s v="USD"/>
    <n v="1335153600"/>
    <n v="1332199618"/>
    <b v="0"/>
    <x v="68"/>
    <x v="0"/>
    <s v="music/rock"/>
    <x v="1789"/>
    <x v="1729"/>
    <x v="4"/>
    <x v="11"/>
  </r>
  <r>
    <s v="BE A PART OF HISTORY!"/>
    <x v="2290"/>
    <n v="2000"/>
    <x v="1621"/>
    <x v="0"/>
    <x v="0"/>
    <s v="USD"/>
    <n v="1334767476"/>
    <n v="1332175476"/>
    <b v="0"/>
    <x v="67"/>
    <x v="0"/>
    <s v="music/rock"/>
    <x v="1790"/>
    <x v="1730"/>
    <x v="4"/>
    <x v="11"/>
  </r>
  <r>
    <s v="&quot;Hurt N' Wrong&quot; New Album Fundraiser!"/>
    <x v="2291"/>
    <n v="850"/>
    <x v="1622"/>
    <x v="0"/>
    <x v="0"/>
    <s v="USD"/>
    <n v="1348545540"/>
    <n v="1346345999"/>
    <b v="0"/>
    <x v="74"/>
    <x v="0"/>
    <s v="music/rock"/>
    <x v="1791"/>
    <x v="1731"/>
    <x v="4"/>
    <x v="11"/>
  </r>
  <r>
    <s v="Monte Pittman's new album &quot;M.P.3: The Power Of Three, Pt. 2&quot;"/>
    <x v="2292"/>
    <n v="5000"/>
    <x v="1623"/>
    <x v="0"/>
    <x v="0"/>
    <s v="USD"/>
    <n v="1358702480"/>
    <n v="1356110480"/>
    <b v="0"/>
    <x v="300"/>
    <x v="0"/>
    <s v="music/rock"/>
    <x v="1792"/>
    <x v="1732"/>
    <x v="4"/>
    <x v="11"/>
  </r>
  <r>
    <s v="SHADOWRAPTR: The Second Coming. (Sophomore LP)"/>
    <x v="2293"/>
    <n v="1200"/>
    <x v="1624"/>
    <x v="0"/>
    <x v="0"/>
    <s v="USD"/>
    <n v="1359240856"/>
    <n v="1356648856"/>
    <b v="0"/>
    <x v="69"/>
    <x v="0"/>
    <s v="music/rock"/>
    <x v="1410"/>
    <x v="1733"/>
    <x v="4"/>
    <x v="11"/>
  </r>
  <r>
    <s v="HAMELL ON TRIAL IS RECORDING AN ALBUM"/>
    <x v="2294"/>
    <n v="7000"/>
    <x v="1625"/>
    <x v="0"/>
    <x v="0"/>
    <s v="USD"/>
    <n v="1330018426"/>
    <n v="1326994426"/>
    <b v="0"/>
    <x v="108"/>
    <x v="0"/>
    <s v="music/rock"/>
    <x v="1793"/>
    <x v="1734"/>
    <x v="4"/>
    <x v="11"/>
  </r>
  <r>
    <s v="Company Company: Debut EP"/>
    <x v="2295"/>
    <n v="1000"/>
    <x v="1626"/>
    <x v="0"/>
    <x v="0"/>
    <s v="USD"/>
    <n v="1331697540"/>
    <n v="1328749249"/>
    <b v="0"/>
    <x v="10"/>
    <x v="0"/>
    <s v="music/rock"/>
    <x v="1794"/>
    <x v="1735"/>
    <x v="4"/>
    <x v="11"/>
  </r>
  <r>
    <s v="Jonny Gray: First Full Length Album"/>
    <x v="2296"/>
    <n v="30000"/>
    <x v="1627"/>
    <x v="0"/>
    <x v="0"/>
    <s v="USD"/>
    <n v="1395861033"/>
    <n v="1393272633"/>
    <b v="0"/>
    <x v="449"/>
    <x v="0"/>
    <s v="music/rock"/>
    <x v="1795"/>
    <x v="1736"/>
    <x v="4"/>
    <x v="11"/>
  </r>
  <r>
    <s v="HELP FLY RADIO FINISH THEIR FULL LENGTH ALBUM!"/>
    <x v="2297"/>
    <n v="300"/>
    <x v="1628"/>
    <x v="0"/>
    <x v="0"/>
    <s v="USD"/>
    <n v="1296953209"/>
    <n v="1295657209"/>
    <b v="0"/>
    <x v="25"/>
    <x v="0"/>
    <s v="music/rock"/>
    <x v="1796"/>
    <x v="1737"/>
    <x v="4"/>
    <x v="11"/>
  </r>
  <r>
    <s v="Keep The Prison Van Rolling"/>
    <x v="2298"/>
    <n v="800"/>
    <x v="1629"/>
    <x v="0"/>
    <x v="0"/>
    <s v="USD"/>
    <n v="1340904416"/>
    <n v="1339694816"/>
    <b v="0"/>
    <x v="63"/>
    <x v="0"/>
    <s v="music/rock"/>
    <x v="982"/>
    <x v="1738"/>
    <x v="4"/>
    <x v="11"/>
  </r>
  <r>
    <s v="Time Crash"/>
    <x v="2299"/>
    <n v="5000"/>
    <x v="1630"/>
    <x v="0"/>
    <x v="0"/>
    <s v="USD"/>
    <n v="1371785496"/>
    <n v="1369193496"/>
    <b v="1"/>
    <x v="263"/>
    <x v="0"/>
    <s v="music/indie rock"/>
    <x v="1797"/>
    <x v="1739"/>
    <x v="4"/>
    <x v="14"/>
  </r>
  <r>
    <s v="Wildcat Strike's 2nd album release - Digital Age"/>
    <x v="2300"/>
    <n v="2300"/>
    <x v="1631"/>
    <x v="0"/>
    <x v="0"/>
    <s v="USD"/>
    <n v="1388473200"/>
    <n v="1385585434"/>
    <b v="1"/>
    <x v="268"/>
    <x v="0"/>
    <s v="music/indie rock"/>
    <x v="1798"/>
    <x v="1740"/>
    <x v="4"/>
    <x v="14"/>
  </r>
  <r>
    <s v="Abby Travis Vinyl Picture Disc/ Limited edition CD"/>
    <x v="2301"/>
    <n v="6450"/>
    <x v="1632"/>
    <x v="0"/>
    <x v="0"/>
    <s v="USD"/>
    <n v="1323747596"/>
    <n v="1320287996"/>
    <b v="1"/>
    <x v="273"/>
    <x v="0"/>
    <s v="music/indie rock"/>
    <x v="1799"/>
    <x v="1741"/>
    <x v="4"/>
    <x v="14"/>
  </r>
  <r>
    <s v="Anna Ash â˜† Recording Project â˜† 2011         â™˜"/>
    <x v="2302"/>
    <n v="6000"/>
    <x v="1633"/>
    <x v="0"/>
    <x v="0"/>
    <s v="USD"/>
    <n v="1293857940"/>
    <n v="1290281691"/>
    <b v="1"/>
    <x v="116"/>
    <x v="0"/>
    <s v="music/indie rock"/>
    <x v="1800"/>
    <x v="1742"/>
    <x v="4"/>
    <x v="14"/>
  </r>
  <r>
    <s v="HANK &amp; CUPCAKES 'CA$H 4 GOLD' MEGA TOUR!"/>
    <x v="2303"/>
    <n v="18000"/>
    <x v="1634"/>
    <x v="0"/>
    <x v="0"/>
    <s v="USD"/>
    <n v="1407520800"/>
    <n v="1405356072"/>
    <b v="1"/>
    <x v="157"/>
    <x v="0"/>
    <s v="music/indie rock"/>
    <x v="1801"/>
    <x v="1743"/>
    <x v="4"/>
    <x v="14"/>
  </r>
  <r>
    <s v="Cook Up a Record with Dewveall"/>
    <x v="2304"/>
    <n v="3500"/>
    <x v="1635"/>
    <x v="0"/>
    <x v="0"/>
    <s v="USD"/>
    <n v="1331352129"/>
    <n v="1328760129"/>
    <b v="1"/>
    <x v="196"/>
    <x v="0"/>
    <s v="music/indie rock"/>
    <x v="1802"/>
    <x v="1744"/>
    <x v="4"/>
    <x v="14"/>
  </r>
  <r>
    <s v="Bones - The New EP by Matt Phillips"/>
    <x v="2305"/>
    <n v="1964.47"/>
    <x v="1636"/>
    <x v="0"/>
    <x v="0"/>
    <s v="USD"/>
    <n v="1336245328"/>
    <n v="1333653333"/>
    <b v="1"/>
    <x v="11"/>
    <x v="0"/>
    <s v="music/indie rock"/>
    <x v="1803"/>
    <x v="1745"/>
    <x v="4"/>
    <x v="14"/>
  </r>
  <r>
    <s v="The Ember Days Audio/Visual Experience"/>
    <x v="2306"/>
    <n v="50000"/>
    <x v="1637"/>
    <x v="0"/>
    <x v="0"/>
    <s v="USD"/>
    <n v="1409274000"/>
    <n v="1406847996"/>
    <b v="1"/>
    <x v="450"/>
    <x v="0"/>
    <s v="music/indie rock"/>
    <x v="1804"/>
    <x v="1746"/>
    <x v="4"/>
    <x v="14"/>
  </r>
  <r>
    <s v="// Marny Lion Proudfit /\/\/\ Album Release \\"/>
    <x v="2307"/>
    <n v="6000"/>
    <x v="1638"/>
    <x v="0"/>
    <x v="0"/>
    <s v="USD"/>
    <n v="1362872537"/>
    <n v="1359848537"/>
    <b v="1"/>
    <x v="329"/>
    <x v="0"/>
    <s v="music/indie rock"/>
    <x v="1805"/>
    <x v="1747"/>
    <x v="4"/>
    <x v="14"/>
  </r>
  <r>
    <s v="John Vanderslice's DAGGER BEACH: The New Album"/>
    <x v="2308"/>
    <n v="18500"/>
    <x v="1639"/>
    <x v="0"/>
    <x v="0"/>
    <s v="USD"/>
    <n v="1363889015"/>
    <n v="1361300615"/>
    <b v="1"/>
    <x v="451"/>
    <x v="0"/>
    <s v="music/indie rock"/>
    <x v="1806"/>
    <x v="1748"/>
    <x v="4"/>
    <x v="14"/>
  </r>
  <r>
    <s v="Mary Fagan's CD Project!"/>
    <x v="2309"/>
    <n v="9000"/>
    <x v="1640"/>
    <x v="0"/>
    <x v="0"/>
    <s v="USD"/>
    <n v="1399421189"/>
    <n v="1396829189"/>
    <b v="1"/>
    <x v="201"/>
    <x v="0"/>
    <s v="music/indie rock"/>
    <x v="1807"/>
    <x v="1749"/>
    <x v="4"/>
    <x v="14"/>
  </r>
  <r>
    <s v="DINOWALRUS: 3RD RECORD ON VINYL"/>
    <x v="2310"/>
    <n v="3000"/>
    <x v="1641"/>
    <x v="0"/>
    <x v="0"/>
    <s v="USD"/>
    <n v="1397862000"/>
    <n v="1395155478"/>
    <b v="1"/>
    <x v="1"/>
    <x v="0"/>
    <s v="music/indie rock"/>
    <x v="1808"/>
    <x v="1750"/>
    <x v="4"/>
    <x v="14"/>
  </r>
  <r>
    <s v="A SUNNY DAY IN GLASGOW"/>
    <x v="2311"/>
    <n v="5000"/>
    <x v="1642"/>
    <x v="0"/>
    <x v="0"/>
    <s v="USD"/>
    <n v="1336086026"/>
    <n v="1333494026"/>
    <b v="1"/>
    <x v="328"/>
    <x v="0"/>
    <s v="music/indie rock"/>
    <x v="1809"/>
    <x v="1751"/>
    <x v="4"/>
    <x v="14"/>
  </r>
  <r>
    <s v="Eliot &amp; Ead's First Studio Album, &quot;The Flyover States&quot;"/>
    <x v="2312"/>
    <n v="1200"/>
    <x v="1643"/>
    <x v="0"/>
    <x v="0"/>
    <s v="USD"/>
    <n v="1339074857"/>
    <n v="1336482857"/>
    <b v="1"/>
    <x v="133"/>
    <x v="0"/>
    <s v="music/indie rock"/>
    <x v="1810"/>
    <x v="1752"/>
    <x v="4"/>
    <x v="14"/>
  </r>
  <r>
    <s v="RICE Presses Their Debut Album 'Keep Warm' On Vinyl"/>
    <x v="2313"/>
    <n v="2500"/>
    <x v="1644"/>
    <x v="0"/>
    <x v="0"/>
    <s v="USD"/>
    <n v="1336238743"/>
    <n v="1333646743"/>
    <b v="1"/>
    <x v="31"/>
    <x v="0"/>
    <s v="music/indie rock"/>
    <x v="946"/>
    <x v="1753"/>
    <x v="4"/>
    <x v="14"/>
  </r>
  <r>
    <s v="&quot;The Universal Thump&quot; - The New Album by Greta Gertler"/>
    <x v="2314"/>
    <n v="15000"/>
    <x v="1645"/>
    <x v="0"/>
    <x v="0"/>
    <s v="USD"/>
    <n v="1260383040"/>
    <n v="1253726650"/>
    <b v="1"/>
    <x v="452"/>
    <x v="0"/>
    <s v="music/indie rock"/>
    <x v="1811"/>
    <x v="1754"/>
    <x v="4"/>
    <x v="14"/>
  </r>
  <r>
    <s v="ibreatheFUR / He Can Jog split Cassette"/>
    <x v="2315"/>
    <n v="400"/>
    <x v="1646"/>
    <x v="0"/>
    <x v="0"/>
    <s v="USD"/>
    <n v="1266210000"/>
    <n v="1263474049"/>
    <b v="1"/>
    <x v="19"/>
    <x v="0"/>
    <s v="music/indie rock"/>
    <x v="87"/>
    <x v="1755"/>
    <x v="4"/>
    <x v="14"/>
  </r>
  <r>
    <s v="Songs For Unusual Creatures"/>
    <x v="2316"/>
    <n v="5000"/>
    <x v="1647"/>
    <x v="0"/>
    <x v="0"/>
    <s v="USD"/>
    <n v="1253937540"/>
    <n v="1251214014"/>
    <b v="1"/>
    <x v="430"/>
    <x v="0"/>
    <s v="music/indie rock"/>
    <x v="1812"/>
    <x v="1756"/>
    <x v="4"/>
    <x v="14"/>
  </r>
  <r>
    <s v="Nevada Color recording first full-length album &quot;Adventures&quot;"/>
    <x v="2317"/>
    <n v="3000"/>
    <x v="1648"/>
    <x v="0"/>
    <x v="0"/>
    <s v="USD"/>
    <n v="1387072685"/>
    <n v="1384480685"/>
    <b v="1"/>
    <x v="99"/>
    <x v="0"/>
    <s v="music/indie rock"/>
    <x v="1813"/>
    <x v="1757"/>
    <x v="4"/>
    <x v="14"/>
  </r>
  <r>
    <s v="Ocean Versus Daughter's New Album!"/>
    <x v="2318"/>
    <n v="5000"/>
    <x v="1649"/>
    <x v="0"/>
    <x v="0"/>
    <s v="USD"/>
    <n v="1396463800"/>
    <n v="1393443400"/>
    <b v="1"/>
    <x v="30"/>
    <x v="0"/>
    <s v="music/indie rock"/>
    <x v="1814"/>
    <x v="1758"/>
    <x v="4"/>
    <x v="14"/>
  </r>
  <r>
    <s v="WienerWÃ¼rze"/>
    <x v="2319"/>
    <n v="10557"/>
    <x v="1650"/>
    <x v="3"/>
    <x v="15"/>
    <s v="EUR"/>
    <n v="1491282901"/>
    <n v="1488694501"/>
    <b v="0"/>
    <x v="31"/>
    <x v="1"/>
    <s v="food/small batch"/>
    <x v="1815"/>
    <x v="1759"/>
    <x v="7"/>
    <x v="33"/>
  </r>
  <r>
    <s v="Jen bakes shortbread needs a commercial kitchen!"/>
    <x v="2320"/>
    <n v="2700"/>
    <x v="1079"/>
    <x v="3"/>
    <x v="0"/>
    <s v="USD"/>
    <n v="1491769769"/>
    <n v="1489181369"/>
    <b v="0"/>
    <x v="80"/>
    <x v="1"/>
    <s v="food/small batch"/>
    <x v="1816"/>
    <x v="1241"/>
    <x v="7"/>
    <x v="33"/>
  </r>
  <r>
    <s v="Beef Sticks, the Ultimate Protein Snack"/>
    <x v="2321"/>
    <n v="250"/>
    <x v="678"/>
    <x v="3"/>
    <x v="0"/>
    <s v="USD"/>
    <n v="1490033247"/>
    <n v="1489428447"/>
    <b v="0"/>
    <x v="80"/>
    <x v="1"/>
    <s v="food/small batch"/>
    <x v="1817"/>
    <x v="180"/>
    <x v="7"/>
    <x v="33"/>
  </r>
  <r>
    <s v="Pies not Lies"/>
    <x v="2322"/>
    <n v="7500"/>
    <x v="970"/>
    <x v="3"/>
    <x v="1"/>
    <s v="GBP"/>
    <n v="1490559285"/>
    <n v="1487970885"/>
    <b v="0"/>
    <x v="42"/>
    <x v="1"/>
    <s v="food/small batch"/>
    <x v="1818"/>
    <x v="1760"/>
    <x v="7"/>
    <x v="33"/>
  </r>
  <r>
    <s v="MAGA Private Label Spicy Sauce"/>
    <x v="2323"/>
    <n v="1000"/>
    <x v="439"/>
    <x v="3"/>
    <x v="0"/>
    <s v="USD"/>
    <n v="1490830331"/>
    <n v="1488241931"/>
    <b v="0"/>
    <x v="63"/>
    <x v="1"/>
    <s v="food/small batch"/>
    <x v="1819"/>
    <x v="1761"/>
    <x v="7"/>
    <x v="33"/>
  </r>
  <r>
    <s v="Gourmet Steak Hot Dogs By The Savage Wienerâ„¢"/>
    <x v="2324"/>
    <n v="15000"/>
    <x v="1651"/>
    <x v="3"/>
    <x v="0"/>
    <s v="USD"/>
    <n v="1493571600"/>
    <n v="1489106948"/>
    <b v="0"/>
    <x v="29"/>
    <x v="1"/>
    <s v="food/small batch"/>
    <x v="174"/>
    <x v="1762"/>
    <x v="7"/>
    <x v="33"/>
  </r>
  <r>
    <s v="Kraut Source - Fermentation Made Simple"/>
    <x v="2325"/>
    <n v="35000"/>
    <x v="1652"/>
    <x v="0"/>
    <x v="0"/>
    <s v="USD"/>
    <n v="1409090440"/>
    <n v="1406066440"/>
    <b v="1"/>
    <x v="453"/>
    <x v="0"/>
    <s v="food/small batch"/>
    <x v="1820"/>
    <x v="1763"/>
    <x v="7"/>
    <x v="33"/>
  </r>
  <r>
    <s v="Bravado Spice | Bigger &amp; Bolder"/>
    <x v="2326"/>
    <n v="10000"/>
    <x v="1653"/>
    <x v="0"/>
    <x v="0"/>
    <s v="USD"/>
    <n v="1434307537"/>
    <n v="1431715537"/>
    <b v="1"/>
    <x v="416"/>
    <x v="0"/>
    <s v="food/small batch"/>
    <x v="1821"/>
    <x v="1764"/>
    <x v="7"/>
    <x v="33"/>
  </r>
  <r>
    <s v="Half Moon Bay Distillery"/>
    <x v="2327"/>
    <n v="25000"/>
    <x v="1654"/>
    <x v="0"/>
    <x v="0"/>
    <s v="USD"/>
    <n v="1405609146"/>
    <n v="1403017146"/>
    <b v="1"/>
    <x v="207"/>
    <x v="0"/>
    <s v="food/small batch"/>
    <x v="1822"/>
    <x v="1765"/>
    <x v="7"/>
    <x v="33"/>
  </r>
  <r>
    <s v="Let's Launch Griffo Distillery's Whiskey Barrel Program!"/>
    <x v="2328"/>
    <n v="35000"/>
    <x v="1655"/>
    <x v="0"/>
    <x v="0"/>
    <s v="USD"/>
    <n v="1451001600"/>
    <n v="1448400943"/>
    <b v="1"/>
    <x v="430"/>
    <x v="0"/>
    <s v="food/small batch"/>
    <x v="1823"/>
    <x v="1766"/>
    <x v="7"/>
    <x v="33"/>
  </r>
  <r>
    <s v="Meadowlands Chocolate"/>
    <x v="2329"/>
    <n v="8000"/>
    <x v="1656"/>
    <x v="0"/>
    <x v="0"/>
    <s v="USD"/>
    <n v="1408320490"/>
    <n v="1405728490"/>
    <b v="1"/>
    <x v="454"/>
    <x v="0"/>
    <s v="food/small batch"/>
    <x v="1824"/>
    <x v="1767"/>
    <x v="7"/>
    <x v="33"/>
  </r>
  <r>
    <s v="Organic, Small Batch Dried Pastas Made in Los Angeles"/>
    <x v="2330"/>
    <n v="25000"/>
    <x v="1657"/>
    <x v="0"/>
    <x v="0"/>
    <s v="USD"/>
    <n v="1423235071"/>
    <n v="1420643071"/>
    <b v="1"/>
    <x v="455"/>
    <x v="0"/>
    <s v="food/small batch"/>
    <x v="1825"/>
    <x v="1768"/>
    <x v="7"/>
    <x v="33"/>
  </r>
  <r>
    <s v="Two Hundred Chocolate Truffles"/>
    <x v="2331"/>
    <n v="600"/>
    <x v="610"/>
    <x v="0"/>
    <x v="0"/>
    <s v="USD"/>
    <n v="1401385800"/>
    <n v="1399563390"/>
    <b v="1"/>
    <x v="225"/>
    <x v="0"/>
    <s v="food/small batch"/>
    <x v="1826"/>
    <x v="1769"/>
    <x v="7"/>
    <x v="33"/>
  </r>
  <r>
    <s v="Picnic Pops in Your Grocery Store!"/>
    <x v="2332"/>
    <n v="4000"/>
    <x v="1658"/>
    <x v="0"/>
    <x v="0"/>
    <s v="USD"/>
    <n v="1415208840"/>
    <n v="1412611498"/>
    <b v="1"/>
    <x v="85"/>
    <x v="0"/>
    <s v="food/small batch"/>
    <x v="1827"/>
    <x v="1770"/>
    <x v="7"/>
    <x v="33"/>
  </r>
  <r>
    <s v="A Modern-Day Salt Works in Gloucester, Mass.!"/>
    <x v="2333"/>
    <n v="25000"/>
    <x v="1659"/>
    <x v="0"/>
    <x v="0"/>
    <s v="USD"/>
    <n v="1402494243"/>
    <n v="1399902243"/>
    <b v="1"/>
    <x v="170"/>
    <x v="0"/>
    <s v="food/small batch"/>
    <x v="1828"/>
    <x v="1771"/>
    <x v="7"/>
    <x v="33"/>
  </r>
  <r>
    <s v="SOSU Barrel-Aged Sriracha"/>
    <x v="2334"/>
    <n v="20000"/>
    <x v="1660"/>
    <x v="0"/>
    <x v="0"/>
    <s v="USD"/>
    <n v="1394316695"/>
    <n v="1390860695"/>
    <b v="1"/>
    <x v="456"/>
    <x v="0"/>
    <s v="food/small batch"/>
    <x v="1829"/>
    <x v="1772"/>
    <x v="7"/>
    <x v="33"/>
  </r>
  <r>
    <s v="The Hudson Standard Bitters and Shrubs"/>
    <x v="2335"/>
    <n v="12000"/>
    <x v="1661"/>
    <x v="0"/>
    <x v="0"/>
    <s v="USD"/>
    <n v="1403796143"/>
    <n v="1401204143"/>
    <b v="1"/>
    <x v="122"/>
    <x v="0"/>
    <s v="food/small batch"/>
    <x v="1830"/>
    <x v="1773"/>
    <x v="7"/>
    <x v="33"/>
  </r>
  <r>
    <s v="Mountain Morsels: Nutritious, Tasty, Fruit &amp; Nut Treats!"/>
    <x v="2336"/>
    <n v="15000"/>
    <x v="1662"/>
    <x v="0"/>
    <x v="0"/>
    <s v="USD"/>
    <n v="1404077484"/>
    <n v="1401485484"/>
    <b v="1"/>
    <x v="252"/>
    <x v="0"/>
    <s v="food/small batch"/>
    <x v="1831"/>
    <x v="1774"/>
    <x v="7"/>
    <x v="33"/>
  </r>
  <r>
    <s v="CACOCO - The Drinking Chocolate Revival"/>
    <x v="2337"/>
    <n v="25000"/>
    <x v="1663"/>
    <x v="0"/>
    <x v="0"/>
    <s v="USD"/>
    <n v="1482134340"/>
    <n v="1479496309"/>
    <b v="1"/>
    <x v="457"/>
    <x v="0"/>
    <s v="food/small batch"/>
    <x v="1832"/>
    <x v="1775"/>
    <x v="7"/>
    <x v="33"/>
  </r>
  <r>
    <s v="Doughnuts with love by Strange Matter Coffee"/>
    <x v="2338"/>
    <n v="40000"/>
    <x v="1664"/>
    <x v="0"/>
    <x v="0"/>
    <s v="USD"/>
    <n v="1477841138"/>
    <n v="1475249138"/>
    <b v="1"/>
    <x v="458"/>
    <x v="0"/>
    <s v="food/small batch"/>
    <x v="1833"/>
    <x v="1776"/>
    <x v="7"/>
    <x v="33"/>
  </r>
  <r>
    <s v="Cutting Edge Fitness Website (Canceled)"/>
    <x v="2339"/>
    <n v="5000"/>
    <x v="117"/>
    <x v="1"/>
    <x v="0"/>
    <s v="USD"/>
    <n v="1436729504"/>
    <n v="1434137504"/>
    <b v="0"/>
    <x v="78"/>
    <x v="1"/>
    <s v="technology/web"/>
    <x v="109"/>
    <x v="121"/>
    <x v="2"/>
    <x v="7"/>
  </r>
  <r>
    <s v="The Future Mind of Business Project (Canceled)"/>
    <x v="2340"/>
    <n v="5500"/>
    <x v="117"/>
    <x v="1"/>
    <x v="0"/>
    <s v="USD"/>
    <n v="1412571600"/>
    <n v="1410799870"/>
    <b v="0"/>
    <x v="78"/>
    <x v="1"/>
    <s v="technology/web"/>
    <x v="109"/>
    <x v="121"/>
    <x v="2"/>
    <x v="7"/>
  </r>
  <r>
    <s v="Mobile Excellence Awards (Canceled)"/>
    <x v="2341"/>
    <n v="10000"/>
    <x v="452"/>
    <x v="1"/>
    <x v="0"/>
    <s v="USD"/>
    <n v="1452282420"/>
    <n v="1447962505"/>
    <b v="0"/>
    <x v="29"/>
    <x v="1"/>
    <s v="technology/web"/>
    <x v="419"/>
    <x v="468"/>
    <x v="2"/>
    <x v="7"/>
  </r>
  <r>
    <s v="Tired of Corporation Negotiation? THINK MIDDLE MEDIATION!"/>
    <x v="2342"/>
    <n v="1000"/>
    <x v="116"/>
    <x v="1"/>
    <x v="5"/>
    <s v="CAD"/>
    <n v="1466789269"/>
    <n v="1464197269"/>
    <b v="0"/>
    <x v="29"/>
    <x v="1"/>
    <s v="technology/web"/>
    <x v="370"/>
    <x v="120"/>
    <x v="2"/>
    <x v="7"/>
  </r>
  <r>
    <s v="Social Media Website (Canceled)"/>
    <x v="2343"/>
    <n v="3000"/>
    <x v="117"/>
    <x v="1"/>
    <x v="0"/>
    <s v="USD"/>
    <n v="1427845140"/>
    <n v="1424822556"/>
    <b v="0"/>
    <x v="78"/>
    <x v="1"/>
    <s v="technology/web"/>
    <x v="109"/>
    <x v="121"/>
    <x v="2"/>
    <x v="7"/>
  </r>
  <r>
    <s v="Ez 2c 3D Viewers (Canceled)"/>
    <x v="2344"/>
    <n v="60000"/>
    <x v="1665"/>
    <x v="1"/>
    <x v="0"/>
    <s v="USD"/>
    <n v="1476731431"/>
    <n v="1472843431"/>
    <b v="0"/>
    <x v="83"/>
    <x v="1"/>
    <s v="technology/web"/>
    <x v="1834"/>
    <x v="31"/>
    <x v="2"/>
    <x v="7"/>
  </r>
  <r>
    <s v="Course: Create Complete Web Apps without Coding (Canceled)"/>
    <x v="2345"/>
    <n v="1000"/>
    <x v="493"/>
    <x v="1"/>
    <x v="0"/>
    <s v="USD"/>
    <n v="1472135676"/>
    <n v="1469543676"/>
    <b v="0"/>
    <x v="29"/>
    <x v="1"/>
    <s v="technology/web"/>
    <x v="1835"/>
    <x v="2"/>
    <x v="2"/>
    <x v="7"/>
  </r>
  <r>
    <s v="Business &amp; Entertainment In 3D World! (Canceled)"/>
    <x v="2346"/>
    <n v="70000"/>
    <x v="795"/>
    <x v="1"/>
    <x v="0"/>
    <s v="USD"/>
    <n v="1456006938"/>
    <n v="1450822938"/>
    <b v="0"/>
    <x v="81"/>
    <x v="1"/>
    <s v="technology/web"/>
    <x v="1836"/>
    <x v="1237"/>
    <x v="2"/>
    <x v="7"/>
  </r>
  <r>
    <s v="POLIWORD - an internet project that could change the world"/>
    <x v="2347"/>
    <n v="474900"/>
    <x v="117"/>
    <x v="1"/>
    <x v="11"/>
    <s v="SEK"/>
    <n v="1439318228"/>
    <n v="1436812628"/>
    <b v="0"/>
    <x v="78"/>
    <x v="1"/>
    <s v="technology/web"/>
    <x v="109"/>
    <x v="121"/>
    <x v="2"/>
    <x v="7"/>
  </r>
  <r>
    <s v="HoxWi - Simple and reliable online customer services (Canceled)"/>
    <x v="2348"/>
    <n v="50000"/>
    <x v="117"/>
    <x v="1"/>
    <x v="17"/>
    <s v="EUR"/>
    <n v="1483474370"/>
    <n v="1480882370"/>
    <b v="0"/>
    <x v="78"/>
    <x v="1"/>
    <s v="technology/web"/>
    <x v="109"/>
    <x v="121"/>
    <x v="2"/>
    <x v="7"/>
  </r>
  <r>
    <s v="NZ Auction site.  No listing or success fees. Only $2 p/m"/>
    <x v="2349"/>
    <n v="18900"/>
    <x v="1651"/>
    <x v="1"/>
    <x v="4"/>
    <s v="NZD"/>
    <n v="1430360739"/>
    <n v="1427768739"/>
    <b v="0"/>
    <x v="63"/>
    <x v="1"/>
    <s v="technology/web"/>
    <x v="1837"/>
    <x v="1777"/>
    <x v="2"/>
    <x v="7"/>
  </r>
  <r>
    <s v="The Seeker's School of Thought and Philosophy (Canceled)"/>
    <x v="2350"/>
    <n v="2000"/>
    <x v="117"/>
    <x v="1"/>
    <x v="0"/>
    <s v="USD"/>
    <n v="1433603552"/>
    <n v="1428419552"/>
    <b v="0"/>
    <x v="78"/>
    <x v="1"/>
    <s v="technology/web"/>
    <x v="109"/>
    <x v="121"/>
    <x v="2"/>
    <x v="7"/>
  </r>
  <r>
    <s v="A Brony and Pegasister dating website (Canceled)"/>
    <x v="2351"/>
    <n v="1000"/>
    <x v="117"/>
    <x v="1"/>
    <x v="0"/>
    <s v="USD"/>
    <n v="1429632822"/>
    <n v="1428596022"/>
    <b v="0"/>
    <x v="78"/>
    <x v="1"/>
    <s v="technology/web"/>
    <x v="109"/>
    <x v="121"/>
    <x v="2"/>
    <x v="7"/>
  </r>
  <r>
    <s v="Dissertation (Canceled)"/>
    <x v="2352"/>
    <n v="35000"/>
    <x v="379"/>
    <x v="1"/>
    <x v="0"/>
    <s v="USD"/>
    <n v="1420910460"/>
    <n v="1415726460"/>
    <b v="0"/>
    <x v="29"/>
    <x v="1"/>
    <s v="technology/web"/>
    <x v="1838"/>
    <x v="384"/>
    <x v="2"/>
    <x v="7"/>
  </r>
  <r>
    <s v="PriceItUpPlease (Canceled)"/>
    <x v="2353"/>
    <n v="8000"/>
    <x v="434"/>
    <x v="1"/>
    <x v="2"/>
    <s v="AUD"/>
    <n v="1430604136"/>
    <n v="1428012136"/>
    <b v="0"/>
    <x v="84"/>
    <x v="1"/>
    <s v="technology/web"/>
    <x v="1839"/>
    <x v="446"/>
    <x v="2"/>
    <x v="7"/>
  </r>
  <r>
    <s v="HardstyleUnited.com (Canceled)"/>
    <x v="2354"/>
    <n v="10000"/>
    <x v="117"/>
    <x v="1"/>
    <x v="9"/>
    <s v="EUR"/>
    <n v="1433530104"/>
    <n v="1430938104"/>
    <b v="0"/>
    <x v="78"/>
    <x v="1"/>
    <s v="technology/web"/>
    <x v="109"/>
    <x v="121"/>
    <x v="2"/>
    <x v="7"/>
  </r>
  <r>
    <s v="Online therapist directory - Click For Therapy (Canceled)"/>
    <x v="2355"/>
    <n v="27000"/>
    <x v="117"/>
    <x v="1"/>
    <x v="1"/>
    <s v="GBP"/>
    <n v="1445093578"/>
    <n v="1442501578"/>
    <b v="0"/>
    <x v="78"/>
    <x v="1"/>
    <s v="technology/web"/>
    <x v="109"/>
    <x v="121"/>
    <x v="2"/>
    <x v="7"/>
  </r>
  <r>
    <s v="Auction, Sell Swap without excessive fees, the next ebay."/>
    <x v="2356"/>
    <n v="1500"/>
    <x v="117"/>
    <x v="1"/>
    <x v="1"/>
    <s v="GBP"/>
    <n v="1422664740"/>
    <n v="1417818036"/>
    <b v="0"/>
    <x v="78"/>
    <x v="1"/>
    <s v="technology/web"/>
    <x v="109"/>
    <x v="121"/>
    <x v="2"/>
    <x v="7"/>
  </r>
  <r>
    <s v="crowd-funded public genome sequencing (Canceled)"/>
    <x v="2357"/>
    <n v="7500"/>
    <x v="1666"/>
    <x v="1"/>
    <x v="0"/>
    <s v="USD"/>
    <n v="1438616124"/>
    <n v="1433432124"/>
    <b v="0"/>
    <x v="83"/>
    <x v="1"/>
    <s v="technology/web"/>
    <x v="1840"/>
    <x v="1778"/>
    <x v="2"/>
    <x v="7"/>
  </r>
  <r>
    <s v="Bee Bay Microjobs (Canceled)"/>
    <x v="2358"/>
    <n v="5000"/>
    <x v="369"/>
    <x v="1"/>
    <x v="5"/>
    <s v="CAD"/>
    <n v="1454864280"/>
    <n v="1452272280"/>
    <b v="0"/>
    <x v="29"/>
    <x v="1"/>
    <s v="technology/web"/>
    <x v="167"/>
    <x v="453"/>
    <x v="2"/>
    <x v="7"/>
  </r>
  <r>
    <s v="Lemme Grab it (Canceled)"/>
    <x v="2359"/>
    <n v="200"/>
    <x v="117"/>
    <x v="1"/>
    <x v="5"/>
    <s v="CAD"/>
    <n v="1462053600"/>
    <n v="1459975008"/>
    <b v="0"/>
    <x v="78"/>
    <x v="1"/>
    <s v="technology/web"/>
    <x v="109"/>
    <x v="121"/>
    <x v="2"/>
    <x v="7"/>
  </r>
  <r>
    <s v="Help CRB obtain 501(c)(3) status! (Canceled)"/>
    <x v="2360"/>
    <n v="420"/>
    <x v="678"/>
    <x v="1"/>
    <x v="0"/>
    <s v="USD"/>
    <n v="1418315470"/>
    <n v="1415723470"/>
    <b v="0"/>
    <x v="84"/>
    <x v="1"/>
    <s v="technology/web"/>
    <x v="1841"/>
    <x v="88"/>
    <x v="2"/>
    <x v="7"/>
  </r>
  <r>
    <s v="Top~Notch - Helping Every Day People Change Their Future"/>
    <x v="2361"/>
    <n v="175000"/>
    <x v="117"/>
    <x v="1"/>
    <x v="0"/>
    <s v="USD"/>
    <n v="1451348200"/>
    <n v="1447460200"/>
    <b v="0"/>
    <x v="78"/>
    <x v="1"/>
    <s v="technology/web"/>
    <x v="109"/>
    <x v="121"/>
    <x v="2"/>
    <x v="7"/>
  </r>
  <r>
    <s v="Minecraft Server and Website Help (Name: Forge Realms)"/>
    <x v="2362"/>
    <n v="128"/>
    <x v="117"/>
    <x v="1"/>
    <x v="0"/>
    <s v="USD"/>
    <n v="1445898356"/>
    <n v="1441146356"/>
    <b v="0"/>
    <x v="78"/>
    <x v="1"/>
    <s v="technology/web"/>
    <x v="109"/>
    <x v="121"/>
    <x v="2"/>
    <x v="7"/>
  </r>
  <r>
    <s v="IMI - It's My Identity (Canceled)"/>
    <x v="2363"/>
    <n v="1000"/>
    <x v="117"/>
    <x v="1"/>
    <x v="13"/>
    <s v="EUR"/>
    <n v="1453071600"/>
    <n v="1449596425"/>
    <b v="0"/>
    <x v="78"/>
    <x v="1"/>
    <s v="technology/web"/>
    <x v="109"/>
    <x v="121"/>
    <x v="2"/>
    <x v="7"/>
  </r>
  <r>
    <s v="iDEA On Demand Virtual Activities. Get Active! (Canceled)"/>
    <x v="2364"/>
    <n v="25000"/>
    <x v="1310"/>
    <x v="1"/>
    <x v="1"/>
    <s v="GBP"/>
    <n v="1445431533"/>
    <n v="1442839533"/>
    <b v="0"/>
    <x v="74"/>
    <x v="1"/>
    <s v="technology/web"/>
    <x v="1842"/>
    <x v="1779"/>
    <x v="2"/>
    <x v="7"/>
  </r>
  <r>
    <s v="Help us Make a Website Like Chegg but Free and wayyy Better!"/>
    <x v="2365"/>
    <n v="50000"/>
    <x v="1667"/>
    <x v="1"/>
    <x v="0"/>
    <s v="USD"/>
    <n v="1461622616"/>
    <n v="1456442216"/>
    <b v="0"/>
    <x v="25"/>
    <x v="1"/>
    <s v="technology/web"/>
    <x v="1843"/>
    <x v="1780"/>
    <x v="2"/>
    <x v="7"/>
  </r>
  <r>
    <s v="Lavvoro - A new LinkedIn and Facebook for the job market"/>
    <x v="2366"/>
    <n v="40000"/>
    <x v="173"/>
    <x v="1"/>
    <x v="0"/>
    <s v="USD"/>
    <n v="1429028365"/>
    <n v="1425143965"/>
    <b v="0"/>
    <x v="84"/>
    <x v="1"/>
    <s v="technology/web"/>
    <x v="1161"/>
    <x v="73"/>
    <x v="2"/>
    <x v="7"/>
  </r>
  <r>
    <s v="Site so businesses can offer deals to community - Let's Go!"/>
    <x v="2367"/>
    <n v="25000"/>
    <x v="117"/>
    <x v="1"/>
    <x v="0"/>
    <s v="USD"/>
    <n v="1455132611"/>
    <n v="1452540611"/>
    <b v="0"/>
    <x v="78"/>
    <x v="1"/>
    <s v="technology/web"/>
    <x v="109"/>
    <x v="121"/>
    <x v="2"/>
    <x v="7"/>
  </r>
  <r>
    <s v="TaxSaver USA Affordable Tax App Development and Launch"/>
    <x v="2368"/>
    <n v="25000"/>
    <x v="376"/>
    <x v="1"/>
    <x v="0"/>
    <s v="USD"/>
    <n v="1418877141"/>
    <n v="1416285141"/>
    <b v="0"/>
    <x v="80"/>
    <x v="1"/>
    <s v="technology/web"/>
    <x v="1844"/>
    <x v="442"/>
    <x v="2"/>
    <x v="7"/>
  </r>
  <r>
    <s v="ProjectPetal.com (Canceled)"/>
    <x v="2369"/>
    <n v="2000"/>
    <x v="117"/>
    <x v="1"/>
    <x v="0"/>
    <s v="USD"/>
    <n v="1435257596"/>
    <n v="1432665596"/>
    <b v="0"/>
    <x v="78"/>
    <x v="1"/>
    <s v="technology/web"/>
    <x v="109"/>
    <x v="121"/>
    <x v="2"/>
    <x v="7"/>
  </r>
  <r>
    <s v="Finding Pets - Bringing Lost Pets Home (Canceled)"/>
    <x v="2370"/>
    <n v="5500"/>
    <x v="147"/>
    <x v="1"/>
    <x v="2"/>
    <s v="AUD"/>
    <n v="1429839571"/>
    <n v="1427247571"/>
    <b v="0"/>
    <x v="79"/>
    <x v="1"/>
    <s v="technology/web"/>
    <x v="1845"/>
    <x v="180"/>
    <x v="2"/>
    <x v="7"/>
  </r>
  <r>
    <s v="Cykelauktion.com (Canceled)"/>
    <x v="2371"/>
    <n v="850000"/>
    <x v="155"/>
    <x v="1"/>
    <x v="11"/>
    <s v="SEK"/>
    <n v="1440863624"/>
    <n v="1438271624"/>
    <b v="0"/>
    <x v="29"/>
    <x v="1"/>
    <s v="technology/web"/>
    <x v="1846"/>
    <x v="73"/>
    <x v="2"/>
    <x v="7"/>
  </r>
  <r>
    <s v="Alcohol On Call (Canceled)"/>
    <x v="2372"/>
    <n v="22000"/>
    <x v="115"/>
    <x v="1"/>
    <x v="0"/>
    <s v="USD"/>
    <n v="1423772060"/>
    <n v="1421180060"/>
    <b v="0"/>
    <x v="29"/>
    <x v="1"/>
    <s v="technology/web"/>
    <x v="1847"/>
    <x v="119"/>
    <x v="2"/>
    <x v="7"/>
  </r>
  <r>
    <s v="Slice Trade- Phone Trade-In, Made Simple (Canceled)"/>
    <x v="2373"/>
    <n v="10000"/>
    <x v="117"/>
    <x v="1"/>
    <x v="0"/>
    <s v="USD"/>
    <n v="1473451437"/>
    <n v="1470859437"/>
    <b v="0"/>
    <x v="78"/>
    <x v="1"/>
    <s v="technology/web"/>
    <x v="109"/>
    <x v="121"/>
    <x v="2"/>
    <x v="7"/>
  </r>
  <r>
    <s v="Phone Tags: lost and found stickers (Canceled)"/>
    <x v="2374"/>
    <n v="3000"/>
    <x v="1668"/>
    <x v="1"/>
    <x v="0"/>
    <s v="USD"/>
    <n v="1449785566"/>
    <n v="1447193566"/>
    <b v="0"/>
    <x v="80"/>
    <x v="1"/>
    <s v="technology/web"/>
    <x v="1848"/>
    <x v="1781"/>
    <x v="2"/>
    <x v="7"/>
  </r>
  <r>
    <s v="Fluttify - New Canadian Tech Start Up (Canceled)"/>
    <x v="2375"/>
    <n v="2500"/>
    <x v="117"/>
    <x v="1"/>
    <x v="5"/>
    <s v="CAD"/>
    <n v="1480110783"/>
    <n v="1477515183"/>
    <b v="0"/>
    <x v="78"/>
    <x v="1"/>
    <s v="technology/web"/>
    <x v="109"/>
    <x v="121"/>
    <x v="2"/>
    <x v="7"/>
  </r>
  <r>
    <s v="KEEPUP INC (Canceled)"/>
    <x v="2376"/>
    <n v="110000"/>
    <x v="117"/>
    <x v="1"/>
    <x v="0"/>
    <s v="USD"/>
    <n v="1440548330"/>
    <n v="1438042730"/>
    <b v="0"/>
    <x v="78"/>
    <x v="1"/>
    <s v="technology/web"/>
    <x v="109"/>
    <x v="121"/>
    <x v="2"/>
    <x v="7"/>
  </r>
  <r>
    <s v="SelectCooks.com (Canceled)"/>
    <x v="2377"/>
    <n v="30000"/>
    <x v="117"/>
    <x v="1"/>
    <x v="0"/>
    <s v="USD"/>
    <n v="1444004616"/>
    <n v="1440116616"/>
    <b v="0"/>
    <x v="78"/>
    <x v="1"/>
    <s v="technology/web"/>
    <x v="109"/>
    <x v="121"/>
    <x v="2"/>
    <x v="7"/>
  </r>
  <r>
    <s v="Finit - Hashtag Chatting (Canceled)"/>
    <x v="2378"/>
    <n v="15000"/>
    <x v="434"/>
    <x v="1"/>
    <x v="0"/>
    <s v="USD"/>
    <n v="1443726142"/>
    <n v="1441134142"/>
    <b v="0"/>
    <x v="83"/>
    <x v="1"/>
    <s v="technology/web"/>
    <x v="456"/>
    <x v="1782"/>
    <x v="2"/>
    <x v="7"/>
  </r>
  <r>
    <s v="Cannabis Connection (Canceled)"/>
    <x v="2379"/>
    <n v="86350"/>
    <x v="1669"/>
    <x v="1"/>
    <x v="0"/>
    <s v="USD"/>
    <n v="1428704848"/>
    <n v="1426112848"/>
    <b v="0"/>
    <x v="63"/>
    <x v="1"/>
    <s v="technology/web"/>
    <x v="1849"/>
    <x v="1783"/>
    <x v="2"/>
    <x v="7"/>
  </r>
  <r>
    <s v="These Easy Days (Canceled)"/>
    <x v="2380"/>
    <n v="3000"/>
    <x v="735"/>
    <x v="1"/>
    <x v="0"/>
    <s v="USD"/>
    <n v="1438662603"/>
    <n v="1436502603"/>
    <b v="0"/>
    <x v="84"/>
    <x v="1"/>
    <s v="technology/web"/>
    <x v="453"/>
    <x v="839"/>
    <x v="2"/>
    <x v="7"/>
  </r>
  <r>
    <s v="KindaQuirky (Canceled)"/>
    <x v="2381"/>
    <n v="10000"/>
    <x v="140"/>
    <x v="1"/>
    <x v="4"/>
    <s v="NZD"/>
    <n v="1424568107"/>
    <n v="1421976107"/>
    <b v="0"/>
    <x v="83"/>
    <x v="1"/>
    <s v="technology/web"/>
    <x v="1850"/>
    <x v="1784"/>
    <x v="2"/>
    <x v="7"/>
  </r>
  <r>
    <s v="Social Rewards - A new twist on social media (Canceled)"/>
    <x v="2382"/>
    <n v="1000"/>
    <x v="138"/>
    <x v="1"/>
    <x v="0"/>
    <s v="USD"/>
    <n v="1415932643"/>
    <n v="1413337043"/>
    <b v="0"/>
    <x v="22"/>
    <x v="1"/>
    <s v="technology/web"/>
    <x v="417"/>
    <x v="120"/>
    <x v="2"/>
    <x v="7"/>
  </r>
  <r>
    <s v="Search every sneaker site and local store at once (Canceled)"/>
    <x v="2383"/>
    <n v="65000"/>
    <x v="1670"/>
    <x v="1"/>
    <x v="0"/>
    <s v="USD"/>
    <n v="1438793432"/>
    <n v="1436201432"/>
    <b v="0"/>
    <x v="63"/>
    <x v="1"/>
    <s v="technology/web"/>
    <x v="1851"/>
    <x v="1785"/>
    <x v="2"/>
    <x v="7"/>
  </r>
  <r>
    <s v="Realjobmatch.com (Canceled)"/>
    <x v="2384"/>
    <n v="30000"/>
    <x v="117"/>
    <x v="1"/>
    <x v="5"/>
    <s v="CAD"/>
    <n v="1420920424"/>
    <n v="1415736424"/>
    <b v="0"/>
    <x v="78"/>
    <x v="1"/>
    <s v="technology/web"/>
    <x v="109"/>
    <x v="121"/>
    <x v="2"/>
    <x v="7"/>
  </r>
  <r>
    <s v="Building an interactive web-based health community."/>
    <x v="2385"/>
    <n v="150000"/>
    <x v="772"/>
    <x v="1"/>
    <x v="0"/>
    <s v="USD"/>
    <n v="1469199740"/>
    <n v="1465311740"/>
    <b v="0"/>
    <x v="83"/>
    <x v="1"/>
    <s v="technology/web"/>
    <x v="1852"/>
    <x v="1786"/>
    <x v="2"/>
    <x v="7"/>
  </r>
  <r>
    <s v="Virtual Restart - Stock Market For You and Your Loved Ones"/>
    <x v="2386"/>
    <n v="37000"/>
    <x v="1501"/>
    <x v="1"/>
    <x v="0"/>
    <s v="USD"/>
    <n v="1421350140"/>
    <n v="1418761759"/>
    <b v="0"/>
    <x v="22"/>
    <x v="1"/>
    <s v="technology/web"/>
    <x v="1853"/>
    <x v="1787"/>
    <x v="2"/>
    <x v="7"/>
  </r>
  <r>
    <s v="Et si Kiwwi vous trouvait un job ? (Canceled)"/>
    <x v="2387"/>
    <n v="16000"/>
    <x v="134"/>
    <x v="1"/>
    <x v="6"/>
    <s v="EUR"/>
    <n v="1437861540"/>
    <n v="1435160452"/>
    <b v="0"/>
    <x v="29"/>
    <x v="1"/>
    <s v="technology/web"/>
    <x v="1854"/>
    <x v="180"/>
    <x v="2"/>
    <x v="7"/>
  </r>
  <r>
    <s v="iHorizon Pty Ltd (Enterprise Planning &amp; Forecasting)"/>
    <x v="2388"/>
    <n v="510000"/>
    <x v="117"/>
    <x v="1"/>
    <x v="2"/>
    <s v="AUD"/>
    <n v="1420352264"/>
    <n v="1416896264"/>
    <b v="0"/>
    <x v="78"/>
    <x v="1"/>
    <s v="technology/web"/>
    <x v="109"/>
    <x v="121"/>
    <x v="2"/>
    <x v="7"/>
  </r>
  <r>
    <s v="oToBOTS.com - Freedom from high cost auto repairs (Canceled)"/>
    <x v="2389"/>
    <n v="20000"/>
    <x v="379"/>
    <x v="1"/>
    <x v="0"/>
    <s v="USD"/>
    <n v="1427825044"/>
    <n v="1425236644"/>
    <b v="0"/>
    <x v="29"/>
    <x v="1"/>
    <s v="technology/web"/>
    <x v="415"/>
    <x v="384"/>
    <x v="2"/>
    <x v="7"/>
  </r>
  <r>
    <s v="WILLAMETTE EXTRA BOARD (Canceled)"/>
    <x v="2390"/>
    <n v="4200"/>
    <x v="117"/>
    <x v="1"/>
    <x v="0"/>
    <s v="USD"/>
    <n v="1446087223"/>
    <n v="1443495223"/>
    <b v="0"/>
    <x v="78"/>
    <x v="1"/>
    <s v="technology/web"/>
    <x v="109"/>
    <x v="121"/>
    <x v="2"/>
    <x v="7"/>
  </r>
  <r>
    <s v="Game Swapper (Canceled)"/>
    <x v="2391"/>
    <n v="100000"/>
    <x v="155"/>
    <x v="1"/>
    <x v="0"/>
    <s v="USD"/>
    <n v="1439048017"/>
    <n v="1436456017"/>
    <b v="0"/>
    <x v="29"/>
    <x v="1"/>
    <s v="technology/web"/>
    <x v="833"/>
    <x v="73"/>
    <x v="2"/>
    <x v="7"/>
  </r>
  <r>
    <s v="Wriyon - WRIte Your Own (Canceled)"/>
    <x v="2392"/>
    <n v="5000"/>
    <x v="158"/>
    <x v="1"/>
    <x v="17"/>
    <s v="EUR"/>
    <n v="1424940093"/>
    <n v="1422348093"/>
    <b v="0"/>
    <x v="84"/>
    <x v="1"/>
    <s v="technology/web"/>
    <x v="1855"/>
    <x v="1788"/>
    <x v="2"/>
    <x v="7"/>
  </r>
  <r>
    <s v="VENT it out (Canceled)"/>
    <x v="2393"/>
    <n v="33000"/>
    <x v="117"/>
    <x v="1"/>
    <x v="0"/>
    <s v="USD"/>
    <n v="1484038620"/>
    <n v="1481597687"/>
    <b v="0"/>
    <x v="78"/>
    <x v="1"/>
    <s v="technology/web"/>
    <x v="109"/>
    <x v="121"/>
    <x v="2"/>
    <x v="7"/>
  </r>
  <r>
    <s v="Projektwebseite (Canceled)"/>
    <x v="2394"/>
    <n v="5000"/>
    <x v="115"/>
    <x v="1"/>
    <x v="16"/>
    <s v="CHF"/>
    <n v="1444940558"/>
    <n v="1442348558"/>
    <b v="0"/>
    <x v="29"/>
    <x v="1"/>
    <s v="technology/web"/>
    <x v="418"/>
    <x v="119"/>
    <x v="2"/>
    <x v="7"/>
  </r>
  <r>
    <s v="#ADOPTROHINGYA PROJECT (Canceled)"/>
    <x v="2395"/>
    <n v="124000"/>
    <x v="117"/>
    <x v="1"/>
    <x v="0"/>
    <s v="USD"/>
    <n v="1420233256"/>
    <n v="1417641256"/>
    <b v="0"/>
    <x v="78"/>
    <x v="1"/>
    <s v="technology/web"/>
    <x v="109"/>
    <x v="121"/>
    <x v="2"/>
    <x v="7"/>
  </r>
  <r>
    <s v="Roekee.com (Canceled)"/>
    <x v="2396"/>
    <n v="4000"/>
    <x v="117"/>
    <x v="1"/>
    <x v="0"/>
    <s v="USD"/>
    <n v="1435874384"/>
    <n v="1433282384"/>
    <b v="0"/>
    <x v="78"/>
    <x v="1"/>
    <s v="technology/web"/>
    <x v="109"/>
    <x v="121"/>
    <x v="2"/>
    <x v="7"/>
  </r>
  <r>
    <s v="SheLifts - the #1 Female Bodybuilding HUB (Canceled)"/>
    <x v="2397"/>
    <n v="13000"/>
    <x v="117"/>
    <x v="1"/>
    <x v="11"/>
    <s v="SEK"/>
    <n v="1418934506"/>
    <n v="1415910506"/>
    <b v="0"/>
    <x v="78"/>
    <x v="1"/>
    <s v="technology/web"/>
    <x v="109"/>
    <x v="121"/>
    <x v="2"/>
    <x v="7"/>
  </r>
  <r>
    <s v="NEW 2016 Social Media Litesbook (Canceled)"/>
    <x v="2398"/>
    <n v="50000"/>
    <x v="117"/>
    <x v="1"/>
    <x v="2"/>
    <s v="AUD"/>
    <n v="1460615164"/>
    <n v="1458023164"/>
    <b v="0"/>
    <x v="78"/>
    <x v="1"/>
    <s v="technology/web"/>
    <x v="109"/>
    <x v="121"/>
    <x v="2"/>
    <x v="7"/>
  </r>
  <r>
    <s v="The Dancing Elephant, Traditional Dosa and Indian Cuisine"/>
    <x v="2399"/>
    <n v="28000"/>
    <x v="1671"/>
    <x v="2"/>
    <x v="0"/>
    <s v="USD"/>
    <n v="1457207096"/>
    <n v="1452023096"/>
    <b v="0"/>
    <x v="82"/>
    <x v="1"/>
    <s v="food/food trucks"/>
    <x v="1856"/>
    <x v="1789"/>
    <x v="7"/>
    <x v="19"/>
  </r>
  <r>
    <s v="Cupcake Truck Unite"/>
    <x v="2400"/>
    <n v="12000"/>
    <x v="401"/>
    <x v="2"/>
    <x v="0"/>
    <s v="USD"/>
    <n v="1431533931"/>
    <n v="1428941931"/>
    <b v="0"/>
    <x v="29"/>
    <x v="1"/>
    <s v="food/food trucks"/>
    <x v="414"/>
    <x v="368"/>
    <x v="7"/>
    <x v="19"/>
  </r>
  <r>
    <s v="Think Green, Think Tea Trike! - A mobile cafe &amp; online shop."/>
    <x v="2401"/>
    <n v="1200"/>
    <x v="1672"/>
    <x v="2"/>
    <x v="1"/>
    <s v="GBP"/>
    <n v="1459368658"/>
    <n v="1454188258"/>
    <b v="0"/>
    <x v="8"/>
    <x v="1"/>
    <s v="food/food trucks"/>
    <x v="1857"/>
    <x v="1790"/>
    <x v="7"/>
    <x v="19"/>
  </r>
  <r>
    <s v="Square Donuts Truck"/>
    <x v="2402"/>
    <n v="15000"/>
    <x v="117"/>
    <x v="2"/>
    <x v="0"/>
    <s v="USD"/>
    <n v="1451782607"/>
    <n v="1449190607"/>
    <b v="0"/>
    <x v="78"/>
    <x v="1"/>
    <s v="food/food trucks"/>
    <x v="109"/>
    <x v="121"/>
    <x v="7"/>
    <x v="19"/>
  </r>
  <r>
    <s v="JoyShtick Food Truck"/>
    <x v="2403"/>
    <n v="5000"/>
    <x v="1673"/>
    <x v="2"/>
    <x v="0"/>
    <s v="USD"/>
    <n v="1472911375"/>
    <n v="1471096975"/>
    <b v="0"/>
    <x v="9"/>
    <x v="1"/>
    <s v="food/food trucks"/>
    <x v="1858"/>
    <x v="1791"/>
    <x v="7"/>
    <x v="19"/>
  </r>
  <r>
    <s v="Arnold's Happy Days Food Truck"/>
    <x v="2404"/>
    <n v="3250"/>
    <x v="1674"/>
    <x v="2"/>
    <x v="0"/>
    <s v="USD"/>
    <n v="1421635190"/>
    <n v="1418179190"/>
    <b v="0"/>
    <x v="38"/>
    <x v="1"/>
    <s v="food/food trucks"/>
    <x v="1859"/>
    <x v="1792"/>
    <x v="7"/>
    <x v="19"/>
  </r>
  <r>
    <s v="&quot;PASHUT&quot;-(Means â€˜simpleâ€™ in Hebrew)"/>
    <x v="2405"/>
    <n v="22000"/>
    <x v="1675"/>
    <x v="2"/>
    <x v="0"/>
    <s v="USD"/>
    <n v="1428732000"/>
    <n v="1426772928"/>
    <b v="0"/>
    <x v="51"/>
    <x v="1"/>
    <s v="food/food trucks"/>
    <x v="1860"/>
    <x v="1793"/>
    <x v="7"/>
    <x v="19"/>
  </r>
  <r>
    <s v="Sabroso On Wheels"/>
    <x v="2406"/>
    <n v="15000"/>
    <x v="134"/>
    <x v="2"/>
    <x v="0"/>
    <s v="USD"/>
    <n v="1415247757"/>
    <n v="1412652157"/>
    <b v="0"/>
    <x v="84"/>
    <x v="1"/>
    <s v="food/food trucks"/>
    <x v="418"/>
    <x v="2"/>
    <x v="7"/>
    <x v="19"/>
  </r>
  <r>
    <s v="Johnny's Food Truck a Puerto Rican and BBQ infusion"/>
    <x v="2407"/>
    <n v="25000"/>
    <x v="75"/>
    <x v="2"/>
    <x v="0"/>
    <s v="USD"/>
    <n v="1439931675"/>
    <n v="1437339675"/>
    <b v="0"/>
    <x v="79"/>
    <x v="1"/>
    <s v="food/food trucks"/>
    <x v="1861"/>
    <x v="474"/>
    <x v="7"/>
    <x v="19"/>
  </r>
  <r>
    <s v="Websters grill truck       slow cooked meats"/>
    <x v="2408"/>
    <n v="15000"/>
    <x v="117"/>
    <x v="2"/>
    <x v="2"/>
    <s v="AUD"/>
    <n v="1441619275"/>
    <n v="1439027275"/>
    <b v="0"/>
    <x v="78"/>
    <x v="1"/>
    <s v="food/food trucks"/>
    <x v="109"/>
    <x v="121"/>
    <x v="7"/>
    <x v="19"/>
  </r>
  <r>
    <s v="Was ist das"/>
    <x v="2409"/>
    <n v="25000"/>
    <x v="118"/>
    <x v="2"/>
    <x v="0"/>
    <s v="USD"/>
    <n v="1440524082"/>
    <n v="1437932082"/>
    <b v="0"/>
    <x v="83"/>
    <x v="1"/>
    <s v="food/food trucks"/>
    <x v="1862"/>
    <x v="690"/>
    <x v="7"/>
    <x v="19"/>
  </r>
  <r>
    <s v="Food-truck 100 % carnivore : &quot;Le camion qui grille&quot;"/>
    <x v="2410"/>
    <n v="8000"/>
    <x v="117"/>
    <x v="2"/>
    <x v="6"/>
    <s v="EUR"/>
    <n v="1480185673"/>
    <n v="1476294073"/>
    <b v="0"/>
    <x v="78"/>
    <x v="1"/>
    <s v="food/food trucks"/>
    <x v="109"/>
    <x v="121"/>
    <x v="7"/>
    <x v="19"/>
  </r>
  <r>
    <s v="Lone Pine Coffee Brewery"/>
    <x v="2411"/>
    <n v="3000"/>
    <x v="379"/>
    <x v="2"/>
    <x v="0"/>
    <s v="USD"/>
    <n v="1401579000"/>
    <n v="1398911882"/>
    <b v="0"/>
    <x v="83"/>
    <x v="1"/>
    <s v="food/food trucks"/>
    <x v="1863"/>
    <x v="1585"/>
    <x v="7"/>
    <x v="19"/>
  </r>
  <r>
    <s v="Help 95th St.Tacos get a food truck in Atlanta"/>
    <x v="2412"/>
    <n v="15000"/>
    <x v="75"/>
    <x v="2"/>
    <x v="0"/>
    <s v="USD"/>
    <n v="1440215940"/>
    <n v="1436805660"/>
    <b v="0"/>
    <x v="62"/>
    <x v="1"/>
    <s v="food/food trucks"/>
    <x v="1864"/>
    <x v="1794"/>
    <x v="7"/>
    <x v="19"/>
  </r>
  <r>
    <s v="Local Food Truck is Off the Hoof!"/>
    <x v="2413"/>
    <n v="60000"/>
    <x v="400"/>
    <x v="2"/>
    <x v="0"/>
    <s v="USD"/>
    <n v="1468615346"/>
    <n v="1466023346"/>
    <b v="0"/>
    <x v="79"/>
    <x v="1"/>
    <s v="food/food trucks"/>
    <x v="1865"/>
    <x v="1795"/>
    <x v="7"/>
    <x v="19"/>
  </r>
  <r>
    <s v="Smokin' J's BBQ. food truck"/>
    <x v="2414"/>
    <n v="20000"/>
    <x v="139"/>
    <x v="2"/>
    <x v="0"/>
    <s v="USD"/>
    <n v="1426345200"/>
    <n v="1421343743"/>
    <b v="0"/>
    <x v="29"/>
    <x v="1"/>
    <s v="food/food trucks"/>
    <x v="1866"/>
    <x v="144"/>
    <x v="7"/>
    <x v="19"/>
  </r>
  <r>
    <s v="I want to make the best fried chicken!!"/>
    <x v="2415"/>
    <n v="1000"/>
    <x v="117"/>
    <x v="2"/>
    <x v="0"/>
    <s v="USD"/>
    <n v="1407705187"/>
    <n v="1405113187"/>
    <b v="0"/>
    <x v="78"/>
    <x v="1"/>
    <s v="food/food trucks"/>
    <x v="109"/>
    <x v="121"/>
    <x v="7"/>
    <x v="19"/>
  </r>
  <r>
    <s v="Mexican food truck"/>
    <x v="2416"/>
    <n v="25000"/>
    <x v="139"/>
    <x v="2"/>
    <x v="0"/>
    <s v="USD"/>
    <n v="1427225644"/>
    <n v="1422045244"/>
    <b v="0"/>
    <x v="81"/>
    <x v="1"/>
    <s v="food/food trucks"/>
    <x v="459"/>
    <x v="120"/>
    <x v="7"/>
    <x v="19"/>
  </r>
  <r>
    <s v="Grateful Gourmet Grub! farm to table: food truck &amp; hot dog !"/>
    <x v="2417"/>
    <n v="3000"/>
    <x v="117"/>
    <x v="2"/>
    <x v="0"/>
    <s v="USD"/>
    <n v="1424281389"/>
    <n v="1419097389"/>
    <b v="0"/>
    <x v="78"/>
    <x v="1"/>
    <s v="food/food trucks"/>
    <x v="109"/>
    <x v="121"/>
    <x v="7"/>
    <x v="19"/>
  </r>
  <r>
    <s v="Pangea Cuisines &quot;Continental Drift&quot; A Paleo food Truck!"/>
    <x v="2418"/>
    <n v="16870"/>
    <x v="1676"/>
    <x v="2"/>
    <x v="0"/>
    <s v="USD"/>
    <n v="1415583695"/>
    <n v="1410396095"/>
    <b v="0"/>
    <x v="17"/>
    <x v="1"/>
    <s v="food/food trucks"/>
    <x v="1867"/>
    <x v="1796"/>
    <x v="7"/>
    <x v="19"/>
  </r>
  <r>
    <s v="hot dog cart"/>
    <x v="2419"/>
    <n v="6000"/>
    <x v="116"/>
    <x v="2"/>
    <x v="0"/>
    <s v="USD"/>
    <n v="1424536196"/>
    <n v="1421944196"/>
    <b v="0"/>
    <x v="29"/>
    <x v="1"/>
    <s v="food/food trucks"/>
    <x v="374"/>
    <x v="120"/>
    <x v="7"/>
    <x v="19"/>
  </r>
  <r>
    <s v="Help starting a family owned food truck"/>
    <x v="2420"/>
    <n v="500"/>
    <x v="116"/>
    <x v="2"/>
    <x v="0"/>
    <s v="USD"/>
    <n v="1426091036"/>
    <n v="1423502636"/>
    <b v="0"/>
    <x v="29"/>
    <x v="1"/>
    <s v="food/food trucks"/>
    <x v="418"/>
    <x v="120"/>
    <x v="7"/>
    <x v="19"/>
  </r>
  <r>
    <s v="FBTR BBQ"/>
    <x v="2421"/>
    <n v="60000"/>
    <x v="138"/>
    <x v="2"/>
    <x v="0"/>
    <s v="USD"/>
    <n v="1420044890"/>
    <n v="1417452890"/>
    <b v="0"/>
    <x v="29"/>
    <x v="1"/>
    <s v="food/food trucks"/>
    <x v="473"/>
    <x v="1797"/>
    <x v="7"/>
    <x v="19"/>
  </r>
  <r>
    <s v="Lily and Memphs"/>
    <x v="2422"/>
    <n v="25000"/>
    <x v="622"/>
    <x v="2"/>
    <x v="0"/>
    <s v="USD"/>
    <n v="1414445108"/>
    <n v="1411853108"/>
    <b v="0"/>
    <x v="82"/>
    <x v="1"/>
    <s v="food/food trucks"/>
    <x v="1868"/>
    <x v="1798"/>
    <x v="7"/>
    <x v="19"/>
  </r>
  <r>
    <s v="Food Cart Tour With Raz Simone and Macklemore"/>
    <x v="2423"/>
    <n v="3500"/>
    <x v="116"/>
    <x v="2"/>
    <x v="0"/>
    <s v="USD"/>
    <n v="1464386640"/>
    <n v="1463090149"/>
    <b v="0"/>
    <x v="29"/>
    <x v="1"/>
    <s v="food/food trucks"/>
    <x v="1869"/>
    <x v="120"/>
    <x v="7"/>
    <x v="19"/>
  </r>
  <r>
    <s v="The Low-Calorie Food Truck"/>
    <x v="2424"/>
    <n v="20000"/>
    <x v="117"/>
    <x v="2"/>
    <x v="0"/>
    <s v="USD"/>
    <n v="1439006692"/>
    <n v="1433822692"/>
    <b v="0"/>
    <x v="78"/>
    <x v="1"/>
    <s v="food/food trucks"/>
    <x v="109"/>
    <x v="121"/>
    <x v="7"/>
    <x v="19"/>
  </r>
  <r>
    <s v="Wraps in a snap. Fast lunch with a gourmet punch!"/>
    <x v="2425"/>
    <n v="50000"/>
    <x v="116"/>
    <x v="2"/>
    <x v="0"/>
    <s v="USD"/>
    <n v="1458715133"/>
    <n v="1455262733"/>
    <b v="0"/>
    <x v="29"/>
    <x v="1"/>
    <s v="food/food trucks"/>
    <x v="133"/>
    <x v="120"/>
    <x v="7"/>
    <x v="19"/>
  </r>
  <r>
    <s v="Premium Burgers"/>
    <x v="2426"/>
    <n v="35000"/>
    <x v="116"/>
    <x v="2"/>
    <x v="0"/>
    <s v="USD"/>
    <n v="1426182551"/>
    <n v="1423594151"/>
    <b v="0"/>
    <x v="29"/>
    <x v="1"/>
    <s v="food/food trucks"/>
    <x v="1870"/>
    <x v="120"/>
    <x v="7"/>
    <x v="19"/>
  </r>
  <r>
    <s v="MEATloko, ekte BBQ fra spesialbygd vedfyrt rÃ¸ykovn i foodbus"/>
    <x v="2427"/>
    <n v="140000"/>
    <x v="557"/>
    <x v="2"/>
    <x v="10"/>
    <s v="NOK"/>
    <n v="1486313040"/>
    <n v="1483131966"/>
    <b v="0"/>
    <x v="80"/>
    <x v="1"/>
    <s v="food/food trucks"/>
    <x v="1871"/>
    <x v="1799"/>
    <x v="7"/>
    <x v="19"/>
  </r>
  <r>
    <s v="It's so cute! - Great food!"/>
    <x v="2428"/>
    <n v="3000"/>
    <x v="577"/>
    <x v="2"/>
    <x v="0"/>
    <s v="USD"/>
    <n v="1455246504"/>
    <n v="1452654504"/>
    <b v="0"/>
    <x v="84"/>
    <x v="1"/>
    <s v="food/food trucks"/>
    <x v="449"/>
    <x v="689"/>
    <x v="7"/>
    <x v="19"/>
  </r>
  <r>
    <s v="Murphy's good eatin'"/>
    <x v="2429"/>
    <n v="100000"/>
    <x v="369"/>
    <x v="2"/>
    <x v="0"/>
    <s v="USD"/>
    <n v="1467080613"/>
    <n v="1461896613"/>
    <b v="0"/>
    <x v="84"/>
    <x v="1"/>
    <s v="food/food trucks"/>
    <x v="133"/>
    <x v="120"/>
    <x v="7"/>
    <x v="19"/>
  </r>
  <r>
    <s v="funding for bbq trailer"/>
    <x v="2430"/>
    <n v="14000"/>
    <x v="369"/>
    <x v="2"/>
    <x v="0"/>
    <s v="USD"/>
    <n v="1425791697"/>
    <n v="1423199697"/>
    <b v="0"/>
    <x v="84"/>
    <x v="1"/>
    <s v="food/food trucks"/>
    <x v="107"/>
    <x v="120"/>
    <x v="7"/>
    <x v="19"/>
  </r>
  <r>
    <s v="TWIZTID CREATIONS"/>
    <x v="2431"/>
    <n v="10000"/>
    <x v="117"/>
    <x v="2"/>
    <x v="0"/>
    <s v="USD"/>
    <n v="1456608943"/>
    <n v="1454016943"/>
    <b v="0"/>
    <x v="78"/>
    <x v="1"/>
    <s v="food/food trucks"/>
    <x v="109"/>
    <x v="121"/>
    <x v="7"/>
    <x v="19"/>
  </r>
  <r>
    <s v="Fresh fruit and veggies for the hood!"/>
    <x v="2432"/>
    <n v="20000"/>
    <x v="375"/>
    <x v="2"/>
    <x v="0"/>
    <s v="USD"/>
    <n v="1438662474"/>
    <n v="1435206474"/>
    <b v="0"/>
    <x v="84"/>
    <x v="1"/>
    <s v="food/food trucks"/>
    <x v="1872"/>
    <x v="31"/>
    <x v="7"/>
    <x v="19"/>
  </r>
  <r>
    <s v="Paleo food as a Take Away-food, order and pay in the app"/>
    <x v="2433"/>
    <n v="250000"/>
    <x v="1677"/>
    <x v="2"/>
    <x v="11"/>
    <s v="SEK"/>
    <n v="1444027186"/>
    <n v="1441435186"/>
    <b v="0"/>
    <x v="80"/>
    <x v="1"/>
    <s v="food/food trucks"/>
    <x v="1873"/>
    <x v="1800"/>
    <x v="7"/>
    <x v="19"/>
  </r>
  <r>
    <s v="Waistband: Solar Powered Vegan Quality of Life Truck"/>
    <x v="2434"/>
    <n v="117000"/>
    <x v="372"/>
    <x v="2"/>
    <x v="5"/>
    <s v="CAD"/>
    <n v="1454078770"/>
    <n v="1448894770"/>
    <b v="0"/>
    <x v="84"/>
    <x v="1"/>
    <s v="food/food trucks"/>
    <x v="1874"/>
    <x v="381"/>
    <x v="7"/>
    <x v="19"/>
  </r>
  <r>
    <s v="Cuppa Gumbos"/>
    <x v="2435"/>
    <n v="8000"/>
    <x v="117"/>
    <x v="2"/>
    <x v="0"/>
    <s v="USD"/>
    <n v="1426615200"/>
    <n v="1422400188"/>
    <b v="0"/>
    <x v="78"/>
    <x v="1"/>
    <s v="food/food trucks"/>
    <x v="109"/>
    <x v="121"/>
    <x v="7"/>
    <x v="19"/>
  </r>
  <r>
    <s v="FOOD|Art"/>
    <x v="2436"/>
    <n v="15000"/>
    <x v="155"/>
    <x v="2"/>
    <x v="0"/>
    <s v="USD"/>
    <n v="1449529062"/>
    <n v="1444341462"/>
    <b v="0"/>
    <x v="29"/>
    <x v="1"/>
    <s v="food/food trucks"/>
    <x v="119"/>
    <x v="73"/>
    <x v="7"/>
    <x v="19"/>
  </r>
  <r>
    <s v="Pillow Puffs Concessions"/>
    <x v="2437"/>
    <n v="10000"/>
    <x v="117"/>
    <x v="2"/>
    <x v="0"/>
    <s v="USD"/>
    <n v="1445197129"/>
    <n v="1442605129"/>
    <b v="0"/>
    <x v="78"/>
    <x v="1"/>
    <s v="food/food trucks"/>
    <x v="109"/>
    <x v="121"/>
    <x v="7"/>
    <x v="19"/>
  </r>
  <r>
    <s v="The first green Food Truck in Phnom Penh"/>
    <x v="2438"/>
    <n v="5000"/>
    <x v="115"/>
    <x v="2"/>
    <x v="18"/>
    <s v="EUR"/>
    <n v="1455399313"/>
    <n v="1452807313"/>
    <b v="0"/>
    <x v="84"/>
    <x v="1"/>
    <s v="food/food trucks"/>
    <x v="418"/>
    <x v="144"/>
    <x v="7"/>
    <x v="19"/>
  </r>
  <r>
    <s v="Bring Alchemy Pops to the People!"/>
    <x v="2439"/>
    <n v="7500"/>
    <x v="1678"/>
    <x v="0"/>
    <x v="0"/>
    <s v="USD"/>
    <n v="1437627540"/>
    <n v="1435806054"/>
    <b v="0"/>
    <x v="280"/>
    <x v="0"/>
    <s v="food/small batch"/>
    <x v="1875"/>
    <x v="1801"/>
    <x v="7"/>
    <x v="33"/>
  </r>
  <r>
    <s v="Young Mountain Tea: A New White Tea from India's Himalayas"/>
    <x v="2440"/>
    <n v="24000"/>
    <x v="1679"/>
    <x v="0"/>
    <x v="0"/>
    <s v="USD"/>
    <n v="1426777228"/>
    <n v="1424188828"/>
    <b v="0"/>
    <x v="459"/>
    <x v="0"/>
    <s v="food/small batch"/>
    <x v="1876"/>
    <x v="1802"/>
    <x v="7"/>
    <x v="33"/>
  </r>
  <r>
    <s v="VEGA: One-of-A-Kind Coffee that Changes Lives"/>
    <x v="2441"/>
    <n v="20000"/>
    <x v="1680"/>
    <x v="0"/>
    <x v="0"/>
    <s v="USD"/>
    <n v="1408114822"/>
    <n v="1405522822"/>
    <b v="0"/>
    <x v="409"/>
    <x v="0"/>
    <s v="food/small batch"/>
    <x v="1877"/>
    <x v="1803"/>
    <x v="7"/>
    <x v="33"/>
  </r>
  <r>
    <s v="Trish's Truffles &amp; Sweet Treats."/>
    <x v="2442"/>
    <n v="3000"/>
    <x v="1681"/>
    <x v="0"/>
    <x v="0"/>
    <s v="USD"/>
    <n v="1464199591"/>
    <n v="1461607591"/>
    <b v="0"/>
    <x v="42"/>
    <x v="0"/>
    <s v="food/small batch"/>
    <x v="1878"/>
    <x v="1804"/>
    <x v="7"/>
    <x v="33"/>
  </r>
  <r>
    <s v="Joe's Cellar Phase 1 - Sit down, shut up &amp; EAT!"/>
    <x v="2443"/>
    <n v="5000"/>
    <x v="1682"/>
    <x v="0"/>
    <x v="0"/>
    <s v="USD"/>
    <n v="1443242021"/>
    <n v="1440650021"/>
    <b v="0"/>
    <x v="248"/>
    <x v="0"/>
    <s v="food/small batch"/>
    <x v="1789"/>
    <x v="1805"/>
    <x v="7"/>
    <x v="33"/>
  </r>
  <r>
    <s v="Brooklyn Cookie Company is growing!"/>
    <x v="2444"/>
    <n v="5000"/>
    <x v="1683"/>
    <x v="0"/>
    <x v="0"/>
    <s v="USD"/>
    <n v="1480174071"/>
    <n v="1477578471"/>
    <b v="0"/>
    <x v="112"/>
    <x v="0"/>
    <s v="food/small batch"/>
    <x v="1879"/>
    <x v="1806"/>
    <x v="7"/>
    <x v="33"/>
  </r>
  <r>
    <s v="The Workingman's Cake by Delectabites"/>
    <x v="2445"/>
    <n v="2500"/>
    <x v="1684"/>
    <x v="0"/>
    <x v="0"/>
    <s v="USD"/>
    <n v="1478923200"/>
    <n v="1476184593"/>
    <b v="0"/>
    <x v="152"/>
    <x v="0"/>
    <s v="food/small batch"/>
    <x v="1880"/>
    <x v="1807"/>
    <x v="7"/>
    <x v="33"/>
  </r>
  <r>
    <s v="Ninja Narwhal Coffee Company 13oz. Campfire Coffee Mug"/>
    <x v="2446"/>
    <n v="400"/>
    <x v="357"/>
    <x v="0"/>
    <x v="0"/>
    <s v="USD"/>
    <n v="1472621760"/>
    <n v="1472110513"/>
    <b v="0"/>
    <x v="82"/>
    <x v="0"/>
    <s v="food/small batch"/>
    <x v="1881"/>
    <x v="1808"/>
    <x v="7"/>
    <x v="33"/>
  </r>
  <r>
    <s v="Born to Crunch - Jackson Holesome Granola"/>
    <x v="2447"/>
    <n v="10000"/>
    <x v="1685"/>
    <x v="0"/>
    <x v="0"/>
    <s v="USD"/>
    <n v="1417321515"/>
    <n v="1414725915"/>
    <b v="0"/>
    <x v="148"/>
    <x v="0"/>
    <s v="food/small batch"/>
    <x v="1277"/>
    <x v="472"/>
    <x v="7"/>
    <x v="33"/>
  </r>
  <r>
    <s v="Old Coast Ales: Brewery and Taproom"/>
    <x v="2448"/>
    <n v="15000"/>
    <x v="1686"/>
    <x v="0"/>
    <x v="0"/>
    <s v="USD"/>
    <n v="1414465860"/>
    <n v="1411177456"/>
    <b v="0"/>
    <x v="332"/>
    <x v="0"/>
    <s v="food/small batch"/>
    <x v="1882"/>
    <x v="1809"/>
    <x v="7"/>
    <x v="33"/>
  </r>
  <r>
    <s v="Boss Balls Protein Balls"/>
    <x v="2449"/>
    <n v="10000"/>
    <x v="1687"/>
    <x v="0"/>
    <x v="0"/>
    <s v="USD"/>
    <n v="1488750490"/>
    <n v="1487022490"/>
    <b v="0"/>
    <x v="153"/>
    <x v="0"/>
    <s v="food/small batch"/>
    <x v="1883"/>
    <x v="1810"/>
    <x v="7"/>
    <x v="33"/>
  </r>
  <r>
    <s v="Kickstart for a Startup Nebraska Food Business"/>
    <x v="2450"/>
    <n v="600"/>
    <x v="1688"/>
    <x v="0"/>
    <x v="0"/>
    <s v="USD"/>
    <n v="1451430000"/>
    <n v="1448914500"/>
    <b v="0"/>
    <x v="41"/>
    <x v="0"/>
    <s v="food/small batch"/>
    <x v="1884"/>
    <x v="1811"/>
    <x v="7"/>
    <x v="33"/>
  </r>
  <r>
    <s v="Bounce Jerky - Natural - Hand-Crafted - Quality"/>
    <x v="2451"/>
    <n v="3000"/>
    <x v="1689"/>
    <x v="0"/>
    <x v="0"/>
    <s v="USD"/>
    <n v="1486053409"/>
    <n v="1483461409"/>
    <b v="0"/>
    <x v="85"/>
    <x v="0"/>
    <s v="food/small batch"/>
    <x v="1885"/>
    <x v="1812"/>
    <x v="7"/>
    <x v="33"/>
  </r>
  <r>
    <s v="Bine Brewing - Brewed Within Reach"/>
    <x v="2452"/>
    <n v="35000"/>
    <x v="1690"/>
    <x v="0"/>
    <x v="0"/>
    <s v="USD"/>
    <n v="1489207808"/>
    <n v="1486183808"/>
    <b v="0"/>
    <x v="208"/>
    <x v="0"/>
    <s v="food/small batch"/>
    <x v="1886"/>
    <x v="1813"/>
    <x v="7"/>
    <x v="33"/>
  </r>
  <r>
    <s v="Yo Mama's Sauces &amp; Rubs"/>
    <x v="2453"/>
    <n v="300"/>
    <x v="1691"/>
    <x v="0"/>
    <x v="0"/>
    <s v="USD"/>
    <n v="1461177950"/>
    <n v="1458758750"/>
    <b v="0"/>
    <x v="38"/>
    <x v="0"/>
    <s v="food/small batch"/>
    <x v="1887"/>
    <x v="1814"/>
    <x v="7"/>
    <x v="33"/>
  </r>
  <r>
    <s v="Beef Sticks to Chomp On!!"/>
    <x v="2454"/>
    <n v="1500"/>
    <x v="1692"/>
    <x v="0"/>
    <x v="0"/>
    <s v="USD"/>
    <n v="1488063839"/>
    <n v="1485471839"/>
    <b v="0"/>
    <x v="85"/>
    <x v="0"/>
    <s v="food/small batch"/>
    <x v="1888"/>
    <x v="1815"/>
    <x v="7"/>
    <x v="33"/>
  </r>
  <r>
    <s v="NDWK The North Dakota Wine Kitchen"/>
    <x v="2455"/>
    <n v="23000"/>
    <x v="1693"/>
    <x v="0"/>
    <x v="0"/>
    <s v="USD"/>
    <n v="1458826056"/>
    <n v="1456237656"/>
    <b v="0"/>
    <x v="204"/>
    <x v="0"/>
    <s v="food/small batch"/>
    <x v="1889"/>
    <x v="1816"/>
    <x v="7"/>
    <x v="33"/>
  </r>
  <r>
    <s v="Smoke, Loaf &amp; Saucer"/>
    <x v="2456"/>
    <n v="5000"/>
    <x v="1603"/>
    <x v="0"/>
    <x v="0"/>
    <s v="USD"/>
    <n v="1465498800"/>
    <n v="1462481718"/>
    <b v="0"/>
    <x v="144"/>
    <x v="0"/>
    <s v="food/small batch"/>
    <x v="1890"/>
    <x v="1817"/>
    <x v="7"/>
    <x v="33"/>
  </r>
  <r>
    <s v="Amy's Cupcake Shoppe, Bringing sweet treats to Hopkins"/>
    <x v="2457"/>
    <n v="30000"/>
    <x v="1694"/>
    <x v="0"/>
    <x v="0"/>
    <s v="USD"/>
    <n v="1458742685"/>
    <n v="1454858285"/>
    <b v="0"/>
    <x v="460"/>
    <x v="0"/>
    <s v="food/small batch"/>
    <x v="1891"/>
    <x v="1818"/>
    <x v="7"/>
    <x v="33"/>
  </r>
  <r>
    <s v="Grano: The Good Place to Get Great Bread"/>
    <x v="2458"/>
    <n v="8500"/>
    <x v="1695"/>
    <x v="0"/>
    <x v="0"/>
    <s v="USD"/>
    <n v="1483417020"/>
    <n v="1480480167"/>
    <b v="0"/>
    <x v="32"/>
    <x v="0"/>
    <s v="food/small batch"/>
    <x v="1892"/>
    <x v="1819"/>
    <x v="7"/>
    <x v="33"/>
  </r>
  <r>
    <s v="Christian &amp; The Sinners"/>
    <x v="2459"/>
    <n v="7500"/>
    <x v="1696"/>
    <x v="0"/>
    <x v="0"/>
    <s v="USD"/>
    <n v="1317438000"/>
    <n v="1314577097"/>
    <b v="0"/>
    <x v="48"/>
    <x v="0"/>
    <s v="music/indie rock"/>
    <x v="965"/>
    <x v="1820"/>
    <x v="4"/>
    <x v="14"/>
  </r>
  <r>
    <s v="Help CHURCHES turn this song into an LGBT anthem!"/>
    <x v="2460"/>
    <n v="3000"/>
    <x v="1697"/>
    <x v="0"/>
    <x v="0"/>
    <s v="USD"/>
    <n v="1342672096"/>
    <n v="1340944096"/>
    <b v="0"/>
    <x v="248"/>
    <x v="0"/>
    <s v="music/indie rock"/>
    <x v="1893"/>
    <x v="1821"/>
    <x v="4"/>
    <x v="14"/>
  </r>
  <r>
    <s v="Emma Ate the Lion &quot;Songs Two Count Too&quot;"/>
    <x v="2461"/>
    <n v="2000"/>
    <x v="66"/>
    <x v="0"/>
    <x v="0"/>
    <s v="USD"/>
    <n v="1366138800"/>
    <n v="1362710425"/>
    <b v="0"/>
    <x v="11"/>
    <x v="0"/>
    <s v="music/indie rock"/>
    <x v="63"/>
    <x v="1144"/>
    <x v="4"/>
    <x v="14"/>
  </r>
  <r>
    <s v="The Enemy Feathers NEW EP"/>
    <x v="2462"/>
    <n v="2000"/>
    <x v="580"/>
    <x v="0"/>
    <x v="5"/>
    <s v="CAD"/>
    <n v="1443641340"/>
    <n v="1441143397"/>
    <b v="0"/>
    <x v="68"/>
    <x v="0"/>
    <s v="music/indie rock"/>
    <x v="206"/>
    <x v="1822"/>
    <x v="4"/>
    <x v="14"/>
  </r>
  <r>
    <s v="The Lion Oh My - Our first full length release"/>
    <x v="2463"/>
    <n v="700"/>
    <x v="1698"/>
    <x v="0"/>
    <x v="0"/>
    <s v="USD"/>
    <n v="1348420548"/>
    <n v="1345828548"/>
    <b v="0"/>
    <x v="53"/>
    <x v="0"/>
    <s v="music/indie rock"/>
    <x v="1894"/>
    <x v="1823"/>
    <x v="4"/>
    <x v="14"/>
  </r>
  <r>
    <s v="Jesse Alexander's Independent Debut Album"/>
    <x v="2464"/>
    <n v="2500"/>
    <x v="911"/>
    <x v="0"/>
    <x v="0"/>
    <s v="USD"/>
    <n v="1368066453"/>
    <n v="1365474453"/>
    <b v="0"/>
    <x v="47"/>
    <x v="0"/>
    <s v="music/indie rock"/>
    <x v="31"/>
    <x v="1824"/>
    <x v="4"/>
    <x v="14"/>
  </r>
  <r>
    <s v="Nature Boy Explorer EP"/>
    <x v="2465"/>
    <n v="1000"/>
    <x v="1699"/>
    <x v="0"/>
    <x v="0"/>
    <s v="USD"/>
    <n v="1336669200"/>
    <n v="1335473931"/>
    <b v="0"/>
    <x v="68"/>
    <x v="0"/>
    <s v="music/indie rock"/>
    <x v="23"/>
    <x v="1825"/>
    <x v="4"/>
    <x v="14"/>
  </r>
  <r>
    <s v="New &quot;Jesse Denaro&quot; Album!"/>
    <x v="2466"/>
    <n v="2000"/>
    <x v="1700"/>
    <x v="0"/>
    <x v="0"/>
    <s v="USD"/>
    <n v="1351400400"/>
    <n v="1348285321"/>
    <b v="0"/>
    <x v="6"/>
    <x v="0"/>
    <s v="music/indie rock"/>
    <x v="1895"/>
    <x v="1826"/>
    <x v="4"/>
    <x v="14"/>
  </r>
  <r>
    <s v="Some Dark, Beautiful Morning - Greg Byers' EP"/>
    <x v="2467"/>
    <n v="1200"/>
    <x v="1701"/>
    <x v="0"/>
    <x v="0"/>
    <s v="USD"/>
    <n v="1297160329"/>
    <n v="1295000329"/>
    <b v="0"/>
    <x v="5"/>
    <x v="0"/>
    <s v="music/indie rock"/>
    <x v="981"/>
    <x v="1827"/>
    <x v="4"/>
    <x v="14"/>
  </r>
  <r>
    <s v="Geoff Zimmerman's Urban-Folk/ Indie-Rock Album"/>
    <x v="2468"/>
    <n v="1000"/>
    <x v="1702"/>
    <x v="0"/>
    <x v="0"/>
    <s v="USD"/>
    <n v="1337824055"/>
    <n v="1335232055"/>
    <b v="0"/>
    <x v="17"/>
    <x v="0"/>
    <s v="music/indie rock"/>
    <x v="1896"/>
    <x v="1828"/>
    <x v="4"/>
    <x v="14"/>
  </r>
  <r>
    <s v="Confused Disciples - &quot;Sleepamation&quot;"/>
    <x v="2469"/>
    <n v="500"/>
    <x v="141"/>
    <x v="0"/>
    <x v="0"/>
    <s v="USD"/>
    <n v="1327535392"/>
    <n v="1324079392"/>
    <b v="0"/>
    <x v="57"/>
    <x v="0"/>
    <s v="music/indie rock"/>
    <x v="602"/>
    <x v="1829"/>
    <x v="4"/>
    <x v="14"/>
  </r>
  <r>
    <s v="Help Ben Hardt Release 3 Albums In 9 Months!"/>
    <x v="2470"/>
    <n v="7500"/>
    <x v="1703"/>
    <x v="0"/>
    <x v="0"/>
    <s v="USD"/>
    <n v="1283562180"/>
    <n v="1277433980"/>
    <b v="0"/>
    <x v="201"/>
    <x v="0"/>
    <s v="music/indie rock"/>
    <x v="1897"/>
    <x v="1830"/>
    <x v="4"/>
    <x v="14"/>
  </r>
  <r>
    <s v="Mike Midwestern &quot;Oh My Soul&quot; Album"/>
    <x v="2471"/>
    <n v="2000"/>
    <x v="41"/>
    <x v="0"/>
    <x v="0"/>
    <s v="USD"/>
    <n v="1352573869"/>
    <n v="1349978269"/>
    <b v="0"/>
    <x v="5"/>
    <x v="0"/>
    <s v="music/indie rock"/>
    <x v="31"/>
    <x v="1831"/>
    <x v="4"/>
    <x v="14"/>
  </r>
  <r>
    <s v="Suggestion's Upcoming Album!"/>
    <x v="2472"/>
    <n v="5000"/>
    <x v="1704"/>
    <x v="0"/>
    <x v="0"/>
    <s v="USD"/>
    <n v="1286756176"/>
    <n v="1282868176"/>
    <b v="0"/>
    <x v="44"/>
    <x v="0"/>
    <s v="music/indie rock"/>
    <x v="1898"/>
    <x v="1832"/>
    <x v="4"/>
    <x v="14"/>
  </r>
  <r>
    <s v="BRANDTSON - &quot;Send Us A Signal&quot; Vinyl LP"/>
    <x v="2473"/>
    <n v="2500"/>
    <x v="1705"/>
    <x v="0"/>
    <x v="0"/>
    <s v="USD"/>
    <n v="1278799200"/>
    <n v="1273647255"/>
    <b v="0"/>
    <x v="75"/>
    <x v="0"/>
    <s v="music/indie rock"/>
    <x v="1262"/>
    <x v="1833"/>
    <x v="4"/>
    <x v="14"/>
  </r>
  <r>
    <s v="Arts &amp; Crafts"/>
    <x v="2474"/>
    <n v="3200"/>
    <x v="1706"/>
    <x v="0"/>
    <x v="0"/>
    <s v="USD"/>
    <n v="1415004770"/>
    <n v="1412149970"/>
    <b v="0"/>
    <x v="165"/>
    <x v="0"/>
    <s v="music/indie rock"/>
    <x v="1899"/>
    <x v="1834"/>
    <x v="4"/>
    <x v="14"/>
  </r>
  <r>
    <s v="Debut Album"/>
    <x v="2475"/>
    <n v="750"/>
    <x v="1707"/>
    <x v="0"/>
    <x v="0"/>
    <s v="USD"/>
    <n v="1344789345"/>
    <n v="1340901345"/>
    <b v="0"/>
    <x v="14"/>
    <x v="0"/>
    <s v="music/indie rock"/>
    <x v="1900"/>
    <x v="1835"/>
    <x v="4"/>
    <x v="14"/>
  </r>
  <r>
    <s v="&quot;Safer in the Sky&quot;: Should We Run's debut album launch."/>
    <x v="2476"/>
    <n v="8000"/>
    <x v="1708"/>
    <x v="0"/>
    <x v="0"/>
    <s v="USD"/>
    <n v="1358117313"/>
    <n v="1355525313"/>
    <b v="0"/>
    <x v="1"/>
    <x v="0"/>
    <s v="music/indie rock"/>
    <x v="1901"/>
    <x v="1836"/>
    <x v="4"/>
    <x v="14"/>
  </r>
  <r>
    <s v="FUEL FAKE NATIVES"/>
    <x v="2477"/>
    <n v="300"/>
    <x v="1709"/>
    <x v="0"/>
    <x v="0"/>
    <s v="USD"/>
    <n v="1343440800"/>
    <n v="1342545994"/>
    <b v="0"/>
    <x v="38"/>
    <x v="0"/>
    <s v="music/indie rock"/>
    <x v="1902"/>
    <x v="1837"/>
    <x v="4"/>
    <x v="14"/>
  </r>
  <r>
    <s v="Either, Either EP"/>
    <x v="2478"/>
    <n v="2000"/>
    <x v="41"/>
    <x v="0"/>
    <x v="0"/>
    <s v="USD"/>
    <n v="1444516084"/>
    <n v="1439332084"/>
    <b v="0"/>
    <x v="22"/>
    <x v="0"/>
    <s v="music/indie rock"/>
    <x v="31"/>
    <x v="409"/>
    <x v="4"/>
    <x v="14"/>
  </r>
  <r>
    <s v="The Chrome Cranks launch PR campaign for new album!"/>
    <x v="2479"/>
    <n v="4000"/>
    <x v="1710"/>
    <x v="0"/>
    <x v="0"/>
    <s v="USD"/>
    <n v="1335799808"/>
    <n v="1333207808"/>
    <b v="0"/>
    <x v="195"/>
    <x v="0"/>
    <s v="music/indie rock"/>
    <x v="1903"/>
    <x v="1838"/>
    <x v="4"/>
    <x v="14"/>
  </r>
  <r>
    <s v="Journey to Japan"/>
    <x v="2480"/>
    <n v="1000"/>
    <x v="1099"/>
    <x v="0"/>
    <x v="0"/>
    <s v="USD"/>
    <n v="1312224383"/>
    <n v="1308336383"/>
    <b v="0"/>
    <x v="20"/>
    <x v="0"/>
    <s v="music/indie rock"/>
    <x v="1787"/>
    <x v="1726"/>
    <x v="4"/>
    <x v="14"/>
  </r>
  <r>
    <s v="Intangible Animal's &quot;Oh The Humanity&quot; Tour"/>
    <x v="2481"/>
    <n v="1100"/>
    <x v="1711"/>
    <x v="0"/>
    <x v="0"/>
    <s v="USD"/>
    <n v="1335891603"/>
    <n v="1330711203"/>
    <b v="0"/>
    <x v="10"/>
    <x v="0"/>
    <s v="music/indie rock"/>
    <x v="1904"/>
    <x v="1839"/>
    <x v="4"/>
    <x v="14"/>
  </r>
  <r>
    <s v="Kickstart Kiya Heartwood's &quot;Bold Swimmer&quot; solo CD."/>
    <x v="2482"/>
    <n v="3500"/>
    <x v="1712"/>
    <x v="0"/>
    <x v="0"/>
    <s v="USD"/>
    <n v="1316124003"/>
    <n v="1313532003"/>
    <b v="0"/>
    <x v="240"/>
    <x v="0"/>
    <s v="music/indie rock"/>
    <x v="1905"/>
    <x v="1840"/>
    <x v="4"/>
    <x v="14"/>
  </r>
  <r>
    <s v="Calli Dollinger and The Dusters Fall Tour Fund"/>
    <x v="2483"/>
    <n v="2000"/>
    <x v="318"/>
    <x v="0"/>
    <x v="0"/>
    <s v="USD"/>
    <n v="1318463879"/>
    <n v="1315439879"/>
    <b v="0"/>
    <x v="14"/>
    <x v="0"/>
    <s v="music/indie rock"/>
    <x v="1906"/>
    <x v="1841"/>
    <x v="4"/>
    <x v="14"/>
  </r>
  <r>
    <s v="Help Michael Trieb make CD's for his new EP!"/>
    <x v="2484"/>
    <n v="300"/>
    <x v="1713"/>
    <x v="0"/>
    <x v="0"/>
    <s v="USD"/>
    <n v="1335113976"/>
    <n v="1332521976"/>
    <b v="0"/>
    <x v="209"/>
    <x v="0"/>
    <s v="music/indie rock"/>
    <x v="1907"/>
    <x v="1842"/>
    <x v="4"/>
    <x v="14"/>
  </r>
  <r>
    <s v="Copyrighting 1978 Champs Finished Album"/>
    <x v="2485"/>
    <n v="1500"/>
    <x v="1714"/>
    <x v="0"/>
    <x v="0"/>
    <s v="USD"/>
    <n v="1338083997"/>
    <n v="1335491997"/>
    <b v="0"/>
    <x v="44"/>
    <x v="0"/>
    <s v="music/indie rock"/>
    <x v="1908"/>
    <x v="1843"/>
    <x v="4"/>
    <x v="14"/>
  </r>
  <r>
    <s v="Pull Some Strings For Jameson Elder"/>
    <x v="2486"/>
    <n v="3000"/>
    <x v="1715"/>
    <x v="0"/>
    <x v="0"/>
    <s v="USD"/>
    <n v="1321459908"/>
    <n v="1318864308"/>
    <b v="0"/>
    <x v="71"/>
    <x v="0"/>
    <s v="music/indie rock"/>
    <x v="1909"/>
    <x v="1844"/>
    <x v="4"/>
    <x v="14"/>
  </r>
  <r>
    <s v="&quot;Death Anxiety&quot;, a new album by Pocket Vinyl"/>
    <x v="2487"/>
    <n v="3500"/>
    <x v="1716"/>
    <x v="0"/>
    <x v="0"/>
    <s v="USD"/>
    <n v="1368117239"/>
    <n v="1365525239"/>
    <b v="0"/>
    <x v="11"/>
    <x v="0"/>
    <s v="music/indie rock"/>
    <x v="1910"/>
    <x v="1845"/>
    <x v="4"/>
    <x v="14"/>
  </r>
  <r>
    <s v="The Offbeats Summer Tour 2012"/>
    <x v="2488"/>
    <n v="500"/>
    <x v="1493"/>
    <x v="0"/>
    <x v="0"/>
    <s v="USD"/>
    <n v="1340429276"/>
    <n v="1335245276"/>
    <b v="0"/>
    <x v="38"/>
    <x v="0"/>
    <s v="music/indie rock"/>
    <x v="1911"/>
    <x v="1846"/>
    <x v="4"/>
    <x v="14"/>
  </r>
  <r>
    <s v="Nathan Evans - Remove The Illusion EP "/>
    <x v="2489"/>
    <n v="500"/>
    <x v="1717"/>
    <x v="0"/>
    <x v="0"/>
    <s v="USD"/>
    <n v="1295142660"/>
    <n v="1293739714"/>
    <b v="0"/>
    <x v="73"/>
    <x v="0"/>
    <s v="music/indie rock"/>
    <x v="1912"/>
    <x v="1847"/>
    <x v="4"/>
    <x v="14"/>
  </r>
  <r>
    <s v="SUPER NICE EP 2012"/>
    <x v="2490"/>
    <n v="600"/>
    <x v="661"/>
    <x v="0"/>
    <x v="0"/>
    <s v="USD"/>
    <n v="1339840740"/>
    <n v="1335397188"/>
    <b v="0"/>
    <x v="74"/>
    <x v="0"/>
    <s v="music/indie rock"/>
    <x v="1054"/>
    <x v="1848"/>
    <x v="4"/>
    <x v="14"/>
  </r>
  <r>
    <s v="Lets Make A Record Together!"/>
    <x v="2491"/>
    <n v="20000"/>
    <x v="1718"/>
    <x v="0"/>
    <x v="0"/>
    <s v="USD"/>
    <n v="1367208140"/>
    <n v="1363320140"/>
    <b v="0"/>
    <x v="461"/>
    <x v="0"/>
    <s v="music/indie rock"/>
    <x v="1913"/>
    <x v="1849"/>
    <x v="4"/>
    <x v="14"/>
  </r>
  <r>
    <s v="Motive Makes a Man - Heavy Boots Album Production"/>
    <x v="2492"/>
    <n v="1500"/>
    <x v="1719"/>
    <x v="0"/>
    <x v="0"/>
    <s v="USD"/>
    <n v="1337786944"/>
    <n v="1335194944"/>
    <b v="0"/>
    <x v="70"/>
    <x v="0"/>
    <s v="music/indie rock"/>
    <x v="1914"/>
    <x v="1850"/>
    <x v="4"/>
    <x v="14"/>
  </r>
  <r>
    <s v="Vinyl Pressing for &quot;Nine Different Kinds of Gone&quot;"/>
    <x v="2493"/>
    <n v="1500"/>
    <x v="1720"/>
    <x v="0"/>
    <x v="0"/>
    <s v="USD"/>
    <n v="1339022575"/>
    <n v="1336430575"/>
    <b v="0"/>
    <x v="288"/>
    <x v="0"/>
    <s v="music/indie rock"/>
    <x v="1915"/>
    <x v="1851"/>
    <x v="4"/>
    <x v="14"/>
  </r>
  <r>
    <s v="Lynn Haven - The First Album, &quot;Fair Weather Friends&quot;"/>
    <x v="2494"/>
    <n v="6000"/>
    <x v="44"/>
    <x v="0"/>
    <x v="0"/>
    <s v="USD"/>
    <n v="1364597692"/>
    <n v="1361577292"/>
    <b v="0"/>
    <x v="73"/>
    <x v="0"/>
    <s v="music/indie rock"/>
    <x v="31"/>
    <x v="1852"/>
    <x v="4"/>
    <x v="14"/>
  </r>
  <r>
    <s v="New Joe Rut Album: Live From the Great American Music Hall"/>
    <x v="2495"/>
    <n v="4000"/>
    <x v="1721"/>
    <x v="0"/>
    <x v="0"/>
    <s v="USD"/>
    <n v="1312578338"/>
    <n v="1309986338"/>
    <b v="0"/>
    <x v="66"/>
    <x v="0"/>
    <s v="music/indie rock"/>
    <x v="1916"/>
    <x v="1853"/>
    <x v="4"/>
    <x v="14"/>
  </r>
  <r>
    <s v="Race Bandit's Debut EP Validated"/>
    <x v="2496"/>
    <n v="1000"/>
    <x v="1722"/>
    <x v="0"/>
    <x v="0"/>
    <s v="USD"/>
    <n v="1422400387"/>
    <n v="1421190787"/>
    <b v="0"/>
    <x v="9"/>
    <x v="0"/>
    <s v="music/indie rock"/>
    <x v="1917"/>
    <x v="1854"/>
    <x v="4"/>
    <x v="14"/>
  </r>
  <r>
    <s v="Ryan Hamilton : UK House Party Tour 2013"/>
    <x v="2497"/>
    <n v="4000"/>
    <x v="1723"/>
    <x v="0"/>
    <x v="0"/>
    <s v="USD"/>
    <n v="1356976800"/>
    <n v="1352820837"/>
    <b v="0"/>
    <x v="203"/>
    <x v="0"/>
    <s v="music/indie rock"/>
    <x v="1918"/>
    <x v="1855"/>
    <x v="4"/>
    <x v="14"/>
  </r>
  <r>
    <s v="Completing &quot;God's Justice&quot;"/>
    <x v="2498"/>
    <n v="600"/>
    <x v="1724"/>
    <x v="0"/>
    <x v="0"/>
    <s v="USD"/>
    <n v="1340476375"/>
    <n v="1337884375"/>
    <b v="0"/>
    <x v="60"/>
    <x v="0"/>
    <s v="music/indie rock"/>
    <x v="1614"/>
    <x v="1856"/>
    <x v="4"/>
    <x v="14"/>
  </r>
  <r>
    <s v="The Bent King board game cafÃ© and wine lounge"/>
    <x v="2499"/>
    <n v="11000"/>
    <x v="1725"/>
    <x v="2"/>
    <x v="5"/>
    <s v="CAD"/>
    <n v="1443379104"/>
    <n v="1440787104"/>
    <b v="0"/>
    <x v="63"/>
    <x v="1"/>
    <s v="food/restaurants"/>
    <x v="1919"/>
    <x v="1857"/>
    <x v="7"/>
    <x v="34"/>
  </r>
  <r>
    <s v="Cupcake Chaos"/>
    <x v="2500"/>
    <n v="110000"/>
    <x v="1726"/>
    <x v="2"/>
    <x v="0"/>
    <s v="USD"/>
    <n v="1411328918"/>
    <n v="1407440918"/>
    <b v="0"/>
    <x v="81"/>
    <x v="1"/>
    <s v="food/restaurants"/>
    <x v="1920"/>
    <x v="1858"/>
    <x v="7"/>
    <x v="34"/>
  </r>
  <r>
    <s v="Cardinal Bistro BYOB Start Up"/>
    <x v="2501"/>
    <n v="10000"/>
    <x v="117"/>
    <x v="2"/>
    <x v="0"/>
    <s v="USD"/>
    <n v="1465333560"/>
    <n v="1462743308"/>
    <b v="0"/>
    <x v="78"/>
    <x v="1"/>
    <s v="food/restaurants"/>
    <x v="109"/>
    <x v="121"/>
    <x v="7"/>
    <x v="34"/>
  </r>
  <r>
    <s v="Halal Restaurant and Internet Cafe"/>
    <x v="2502"/>
    <n v="35000"/>
    <x v="117"/>
    <x v="2"/>
    <x v="0"/>
    <s v="USD"/>
    <n v="1416014534"/>
    <n v="1413418934"/>
    <b v="0"/>
    <x v="78"/>
    <x v="1"/>
    <s v="food/restaurants"/>
    <x v="109"/>
    <x v="121"/>
    <x v="7"/>
    <x v="34"/>
  </r>
  <r>
    <s v="PASTATUTION"/>
    <x v="2503"/>
    <n v="7000"/>
    <x v="117"/>
    <x v="2"/>
    <x v="0"/>
    <s v="USD"/>
    <n v="1426292416"/>
    <n v="1423704016"/>
    <b v="0"/>
    <x v="78"/>
    <x v="1"/>
    <s v="food/restaurants"/>
    <x v="109"/>
    <x v="121"/>
    <x v="7"/>
    <x v="34"/>
  </r>
  <r>
    <s v="Bowlz Cafe, Hull"/>
    <x v="2504"/>
    <n v="5000"/>
    <x v="134"/>
    <x v="2"/>
    <x v="1"/>
    <s v="GBP"/>
    <n v="1443906000"/>
    <n v="1441955269"/>
    <b v="0"/>
    <x v="84"/>
    <x v="1"/>
    <s v="food/restaurants"/>
    <x v="722"/>
    <x v="2"/>
    <x v="7"/>
    <x v="34"/>
  </r>
  <r>
    <s v="Help Cafe Talavera get a New Kitchen!"/>
    <x v="2505"/>
    <n v="42850"/>
    <x v="117"/>
    <x v="2"/>
    <x v="0"/>
    <s v="USD"/>
    <n v="1431308704"/>
    <n v="1428716704"/>
    <b v="0"/>
    <x v="78"/>
    <x v="1"/>
    <s v="food/restaurants"/>
    <x v="109"/>
    <x v="121"/>
    <x v="7"/>
    <x v="34"/>
  </r>
  <r>
    <s v="Silver Linning Gourmet Fudge"/>
    <x v="2506"/>
    <n v="20000"/>
    <x v="117"/>
    <x v="2"/>
    <x v="0"/>
    <s v="USD"/>
    <n v="1408056634"/>
    <n v="1405464634"/>
    <b v="0"/>
    <x v="78"/>
    <x v="1"/>
    <s v="food/restaurants"/>
    <x v="109"/>
    <x v="121"/>
    <x v="7"/>
    <x v="34"/>
  </r>
  <r>
    <s v="&quot;Chuck J. Brubecker&quot;"/>
    <x v="2507"/>
    <n v="95000"/>
    <x v="325"/>
    <x v="2"/>
    <x v="1"/>
    <s v="GBP"/>
    <n v="1429554349"/>
    <n v="1424719549"/>
    <b v="0"/>
    <x v="33"/>
    <x v="1"/>
    <s v="food/restaurants"/>
    <x v="1921"/>
    <x v="680"/>
    <x v="7"/>
    <x v="34"/>
  </r>
  <r>
    <s v="Dugout Dogs, Americas love of hot dogs and baseball!"/>
    <x v="2508"/>
    <n v="50000"/>
    <x v="735"/>
    <x v="2"/>
    <x v="0"/>
    <s v="USD"/>
    <n v="1431647772"/>
    <n v="1426463772"/>
    <b v="0"/>
    <x v="84"/>
    <x v="1"/>
    <s v="food/restaurants"/>
    <x v="840"/>
    <x v="839"/>
    <x v="7"/>
    <x v="34"/>
  </r>
  <r>
    <s v="loluli's"/>
    <x v="2509"/>
    <n v="100000"/>
    <x v="117"/>
    <x v="2"/>
    <x v="1"/>
    <s v="GBP"/>
    <n v="1454323413"/>
    <n v="1451731413"/>
    <b v="0"/>
    <x v="78"/>
    <x v="1"/>
    <s v="food/restaurants"/>
    <x v="109"/>
    <x v="121"/>
    <x v="7"/>
    <x v="34"/>
  </r>
  <r>
    <s v="Somethin' Tasty"/>
    <x v="2510"/>
    <n v="1150"/>
    <x v="117"/>
    <x v="2"/>
    <x v="0"/>
    <s v="USD"/>
    <n v="1418504561"/>
    <n v="1417208561"/>
    <b v="0"/>
    <x v="78"/>
    <x v="1"/>
    <s v="food/restaurants"/>
    <x v="109"/>
    <x v="121"/>
    <x v="7"/>
    <x v="34"/>
  </r>
  <r>
    <s v="Yahu Restaurants"/>
    <x v="2511"/>
    <n v="180000"/>
    <x v="117"/>
    <x v="2"/>
    <x v="12"/>
    <s v="EUR"/>
    <n v="1488067789"/>
    <n v="1482883789"/>
    <b v="0"/>
    <x v="78"/>
    <x v="1"/>
    <s v="food/restaurants"/>
    <x v="109"/>
    <x v="121"/>
    <x v="7"/>
    <x v="34"/>
  </r>
  <r>
    <s v="Lunch For Tots"/>
    <x v="2512"/>
    <n v="12000"/>
    <x v="852"/>
    <x v="2"/>
    <x v="0"/>
    <s v="USD"/>
    <n v="1408526477"/>
    <n v="1407057677"/>
    <b v="0"/>
    <x v="80"/>
    <x v="1"/>
    <s v="food/restaurants"/>
    <x v="1922"/>
    <x v="1859"/>
    <x v="7"/>
    <x v="34"/>
  </r>
  <r>
    <s v="The Barrel Room Restaurant &amp; Tavern"/>
    <x v="2513"/>
    <n v="5000"/>
    <x v="1727"/>
    <x v="2"/>
    <x v="0"/>
    <s v="USD"/>
    <n v="1424635753"/>
    <n v="1422043753"/>
    <b v="0"/>
    <x v="8"/>
    <x v="1"/>
    <s v="food/restaurants"/>
    <x v="1923"/>
    <x v="1860"/>
    <x v="7"/>
    <x v="34"/>
  </r>
  <r>
    <s v="Morning Glory"/>
    <x v="2514"/>
    <n v="22000"/>
    <x v="117"/>
    <x v="2"/>
    <x v="0"/>
    <s v="USD"/>
    <n v="1417279252"/>
    <n v="1414683652"/>
    <b v="0"/>
    <x v="78"/>
    <x v="1"/>
    <s v="food/restaurants"/>
    <x v="109"/>
    <x v="121"/>
    <x v="7"/>
    <x v="34"/>
  </r>
  <r>
    <s v="The Canteen"/>
    <x v="2515"/>
    <n v="18000"/>
    <x v="1728"/>
    <x v="2"/>
    <x v="5"/>
    <s v="CAD"/>
    <n v="1426788930"/>
    <n v="1424200530"/>
    <b v="0"/>
    <x v="51"/>
    <x v="1"/>
    <s v="food/restaurants"/>
    <x v="1924"/>
    <x v="1861"/>
    <x v="7"/>
    <x v="34"/>
  </r>
  <r>
    <s v="Southern California's Backroad Eateries"/>
    <x v="2516"/>
    <n v="5000"/>
    <x v="117"/>
    <x v="2"/>
    <x v="0"/>
    <s v="USD"/>
    <n v="1415899228"/>
    <n v="1413303628"/>
    <b v="0"/>
    <x v="78"/>
    <x v="1"/>
    <s v="food/restaurants"/>
    <x v="109"/>
    <x v="121"/>
    <x v="7"/>
    <x v="34"/>
  </r>
  <r>
    <s v="Kelli's Kitchen"/>
    <x v="2517"/>
    <n v="150000"/>
    <x v="654"/>
    <x v="2"/>
    <x v="0"/>
    <s v="USD"/>
    <n v="1405741404"/>
    <n v="1403149404"/>
    <b v="0"/>
    <x v="80"/>
    <x v="1"/>
    <s v="food/restaurants"/>
    <x v="1925"/>
    <x v="1862"/>
    <x v="7"/>
    <x v="34"/>
  </r>
  <r>
    <s v="The Aurora Outpost Restaurant/NightClub"/>
    <x v="2518"/>
    <n v="100000"/>
    <x v="117"/>
    <x v="2"/>
    <x v="0"/>
    <s v="USD"/>
    <n v="1476559260"/>
    <n v="1472567085"/>
    <b v="0"/>
    <x v="78"/>
    <x v="1"/>
    <s v="food/restaurants"/>
    <x v="109"/>
    <x v="121"/>
    <x v="7"/>
    <x v="34"/>
  </r>
  <r>
    <s v="Filmharmonic Brass: The Music of John Williams (Recording)"/>
    <x v="2519"/>
    <n v="12500"/>
    <x v="1729"/>
    <x v="0"/>
    <x v="0"/>
    <s v="USD"/>
    <n v="1444778021"/>
    <n v="1442963621"/>
    <b v="0"/>
    <x v="462"/>
    <x v="0"/>
    <s v="music/classical music"/>
    <x v="1926"/>
    <x v="1863"/>
    <x v="4"/>
    <x v="35"/>
  </r>
  <r>
    <s v="FALLING MAN @ Center for Contemporary Opera"/>
    <x v="2520"/>
    <n v="5000"/>
    <x v="97"/>
    <x v="0"/>
    <x v="0"/>
    <s v="USD"/>
    <n v="1461336720"/>
    <n v="1459431960"/>
    <b v="0"/>
    <x v="74"/>
    <x v="0"/>
    <s v="music/classical music"/>
    <x v="31"/>
    <x v="1864"/>
    <x v="4"/>
    <x v="35"/>
  </r>
  <r>
    <s v="Pater Noster Project"/>
    <x v="2521"/>
    <n v="900"/>
    <x v="1730"/>
    <x v="0"/>
    <x v="0"/>
    <s v="USD"/>
    <n v="1416270292"/>
    <n v="1413674692"/>
    <b v="0"/>
    <x v="55"/>
    <x v="0"/>
    <s v="music/classical music"/>
    <x v="1927"/>
    <x v="1865"/>
    <x v="4"/>
    <x v="35"/>
  </r>
  <r>
    <s v="Les Bostonades' First CD"/>
    <x v="2522"/>
    <n v="7500"/>
    <x v="1731"/>
    <x v="0"/>
    <x v="0"/>
    <s v="USD"/>
    <n v="1419136200"/>
    <n v="1416338557"/>
    <b v="0"/>
    <x v="68"/>
    <x v="0"/>
    <s v="music/classical music"/>
    <x v="264"/>
    <x v="1866"/>
    <x v="4"/>
    <x v="35"/>
  </r>
  <r>
    <s v="Jenny &amp; Rossâ”‚To Sing in Germany"/>
    <x v="2523"/>
    <n v="8000"/>
    <x v="1732"/>
    <x v="0"/>
    <x v="0"/>
    <s v="USD"/>
    <n v="1340914571"/>
    <n v="1338322571"/>
    <b v="0"/>
    <x v="144"/>
    <x v="0"/>
    <s v="music/classical music"/>
    <x v="1928"/>
    <x v="1867"/>
    <x v="4"/>
    <x v="35"/>
  </r>
  <r>
    <s v="10 Years and Counting...a new album by Valor Brass!"/>
    <x v="2524"/>
    <n v="4000"/>
    <x v="1733"/>
    <x v="0"/>
    <x v="0"/>
    <s v="USD"/>
    <n v="1418014740"/>
    <n v="1415585474"/>
    <b v="0"/>
    <x v="51"/>
    <x v="0"/>
    <s v="music/classical music"/>
    <x v="1929"/>
    <x v="1868"/>
    <x v="4"/>
    <x v="35"/>
  </r>
  <r>
    <s v="Britten in Song: A Centennial Celebration"/>
    <x v="2525"/>
    <n v="4000"/>
    <x v="1734"/>
    <x v="0"/>
    <x v="0"/>
    <s v="USD"/>
    <n v="1382068740"/>
    <n v="1380477691"/>
    <b v="0"/>
    <x v="26"/>
    <x v="0"/>
    <s v="music/classical music"/>
    <x v="1930"/>
    <x v="1869"/>
    <x v="4"/>
    <x v="35"/>
  </r>
  <r>
    <s v="Three Voices"/>
    <x v="2526"/>
    <n v="4000"/>
    <x v="1735"/>
    <x v="0"/>
    <x v="1"/>
    <s v="GBP"/>
    <n v="1440068400"/>
    <n v="1438459303"/>
    <b v="0"/>
    <x v="75"/>
    <x v="0"/>
    <s v="music/classical music"/>
    <x v="1931"/>
    <x v="1870"/>
    <x v="4"/>
    <x v="35"/>
  </r>
  <r>
    <s v="UrbanArias is DC's Contemporary Opera Company"/>
    <x v="2527"/>
    <n v="6000"/>
    <x v="1736"/>
    <x v="0"/>
    <x v="0"/>
    <s v="USD"/>
    <n v="1332636975"/>
    <n v="1328752575"/>
    <b v="0"/>
    <x v="88"/>
    <x v="0"/>
    <s v="music/classical music"/>
    <x v="1932"/>
    <x v="1871"/>
    <x v="4"/>
    <x v="35"/>
  </r>
  <r>
    <s v="OK Mozart Festival premiere by The Tulsa Youth Symphony"/>
    <x v="2528"/>
    <n v="6500"/>
    <x v="1737"/>
    <x v="0"/>
    <x v="0"/>
    <s v="USD"/>
    <n v="1429505400"/>
    <n v="1426711505"/>
    <b v="0"/>
    <x v="53"/>
    <x v="0"/>
    <s v="music/classical music"/>
    <x v="31"/>
    <x v="1872"/>
    <x v="4"/>
    <x v="35"/>
  </r>
  <r>
    <s v="Modern Chamber Music"/>
    <x v="2529"/>
    <n v="4500"/>
    <x v="1733"/>
    <x v="0"/>
    <x v="0"/>
    <s v="USD"/>
    <n v="1439611140"/>
    <n v="1437668354"/>
    <b v="0"/>
    <x v="42"/>
    <x v="0"/>
    <s v="music/classical music"/>
    <x v="84"/>
    <x v="1873"/>
    <x v="4"/>
    <x v="35"/>
  </r>
  <r>
    <s v="The Pacific Guitar Ensemble's Debut Recording!"/>
    <x v="2530"/>
    <n v="4000"/>
    <x v="1738"/>
    <x v="0"/>
    <x v="0"/>
    <s v="USD"/>
    <n v="1345148566"/>
    <n v="1342556566"/>
    <b v="0"/>
    <x v="65"/>
    <x v="0"/>
    <s v="music/classical music"/>
    <x v="1933"/>
    <x v="1874"/>
    <x v="4"/>
    <x v="35"/>
  </r>
  <r>
    <s v="HOLOGRAPHIC - 2013 Concert and Commission Campaign"/>
    <x v="2531"/>
    <n v="7500"/>
    <x v="1739"/>
    <x v="0"/>
    <x v="0"/>
    <s v="USD"/>
    <n v="1362160868"/>
    <n v="1359568911"/>
    <b v="0"/>
    <x v="327"/>
    <x v="0"/>
    <s v="music/classical music"/>
    <x v="1934"/>
    <x v="1875"/>
    <x v="4"/>
    <x v="35"/>
  </r>
  <r>
    <s v="Performance of Lawrence Axelrod's &quot;Songs of Yes&quot; in Chicago by new music group CUBE"/>
    <x v="2532"/>
    <n v="2000"/>
    <x v="1740"/>
    <x v="0"/>
    <x v="0"/>
    <s v="USD"/>
    <n v="1262325600"/>
    <n v="1257871712"/>
    <b v="0"/>
    <x v="25"/>
    <x v="0"/>
    <s v="music/classical music"/>
    <x v="2"/>
    <x v="1876"/>
    <x v="4"/>
    <x v="35"/>
  </r>
  <r>
    <s v="Mark Hayes Requiem Recording"/>
    <x v="2533"/>
    <n v="20000"/>
    <x v="1741"/>
    <x v="0"/>
    <x v="0"/>
    <s v="USD"/>
    <n v="1417463945"/>
    <n v="1414781945"/>
    <b v="0"/>
    <x v="76"/>
    <x v="0"/>
    <s v="music/classical music"/>
    <x v="640"/>
    <x v="1877"/>
    <x v="4"/>
    <x v="35"/>
  </r>
  <r>
    <s v="Become the subject of my next composition!"/>
    <x v="2534"/>
    <n v="25"/>
    <x v="792"/>
    <x v="0"/>
    <x v="0"/>
    <s v="USD"/>
    <n v="1375151566"/>
    <n v="1373337166"/>
    <b v="0"/>
    <x v="80"/>
    <x v="0"/>
    <s v="music/classical music"/>
    <x v="1339"/>
    <x v="1878"/>
    <x v="4"/>
    <x v="35"/>
  </r>
  <r>
    <s v="The Philadelphia Opera Collective presents Susannah"/>
    <x v="2535"/>
    <n v="1000"/>
    <x v="1742"/>
    <x v="0"/>
    <x v="0"/>
    <s v="USD"/>
    <n v="1312212855"/>
    <n v="1307028855"/>
    <b v="0"/>
    <x v="202"/>
    <x v="0"/>
    <s v="music/classical music"/>
    <x v="1007"/>
    <x v="101"/>
    <x v="4"/>
    <x v="35"/>
  </r>
  <r>
    <s v="Me, Myself and Albinoni"/>
    <x v="2536"/>
    <n v="18000"/>
    <x v="1743"/>
    <x v="0"/>
    <x v="0"/>
    <s v="USD"/>
    <n v="1361681940"/>
    <n v="1359029661"/>
    <b v="0"/>
    <x v="333"/>
    <x v="0"/>
    <s v="music/classical music"/>
    <x v="1935"/>
    <x v="1879"/>
    <x v="4"/>
    <x v="35"/>
  </r>
  <r>
    <s v="The Flying Gambas"/>
    <x v="2537"/>
    <n v="10000"/>
    <x v="1744"/>
    <x v="0"/>
    <x v="0"/>
    <s v="USD"/>
    <n v="1422913152"/>
    <n v="1417729152"/>
    <b v="0"/>
    <x v="211"/>
    <x v="0"/>
    <s v="music/classical music"/>
    <x v="598"/>
    <x v="1880"/>
    <x v="4"/>
    <x v="35"/>
  </r>
  <r>
    <s v="Vladimir in Butterfly Country"/>
    <x v="2538"/>
    <n v="2500"/>
    <x v="1745"/>
    <x v="0"/>
    <x v="0"/>
    <s v="USD"/>
    <n v="1319904721"/>
    <n v="1314720721"/>
    <b v="0"/>
    <x v="74"/>
    <x v="0"/>
    <s v="music/classical music"/>
    <x v="1936"/>
    <x v="1881"/>
    <x v="4"/>
    <x v="35"/>
  </r>
  <r>
    <s v="Completion of Unique Recording of British and Finnish Music"/>
    <x v="2539"/>
    <n v="3500"/>
    <x v="1746"/>
    <x v="0"/>
    <x v="1"/>
    <s v="GBP"/>
    <n v="1380192418"/>
    <n v="1375008418"/>
    <b v="0"/>
    <x v="287"/>
    <x v="0"/>
    <s v="music/classical music"/>
    <x v="1937"/>
    <x v="1882"/>
    <x v="4"/>
    <x v="35"/>
  </r>
  <r>
    <s v="Classical Music by Marquita"/>
    <x v="2540"/>
    <n v="700"/>
    <x v="1747"/>
    <x v="0"/>
    <x v="0"/>
    <s v="USD"/>
    <n v="1380599940"/>
    <n v="1377252857"/>
    <b v="0"/>
    <x v="62"/>
    <x v="0"/>
    <s v="music/classical music"/>
    <x v="1938"/>
    <x v="1883"/>
    <x v="4"/>
    <x v="35"/>
  </r>
  <r>
    <s v="AM 1610 :: The Station &gt;&gt; Live Studio Project &gt; Phase 1"/>
    <x v="2541"/>
    <n v="250"/>
    <x v="1748"/>
    <x v="0"/>
    <x v="0"/>
    <s v="USD"/>
    <n v="1293937200"/>
    <n v="1291257298"/>
    <b v="0"/>
    <x v="62"/>
    <x v="0"/>
    <s v="music/classical music"/>
    <x v="1939"/>
    <x v="1884"/>
    <x v="4"/>
    <x v="35"/>
  </r>
  <r>
    <s v="Singing City Children's Choir"/>
    <x v="2542"/>
    <n v="5000"/>
    <x v="1749"/>
    <x v="0"/>
    <x v="0"/>
    <s v="USD"/>
    <n v="1341750569"/>
    <n v="1339158569"/>
    <b v="0"/>
    <x v="7"/>
    <x v="0"/>
    <s v="music/classical music"/>
    <x v="1940"/>
    <x v="1885"/>
    <x v="4"/>
    <x v="35"/>
  </r>
  <r>
    <s v="Larchmere String Quartet Debut Album: Music by Stephan Krehl"/>
    <x v="2543"/>
    <n v="2000"/>
    <x v="1750"/>
    <x v="0"/>
    <x v="0"/>
    <s v="USD"/>
    <n v="1424997000"/>
    <n v="1421983138"/>
    <b v="0"/>
    <x v="42"/>
    <x v="0"/>
    <s v="music/classical music"/>
    <x v="1941"/>
    <x v="1886"/>
    <x v="4"/>
    <x v="35"/>
  </r>
  <r>
    <s v="Cor Cantiamo's First Commercially Released Recording"/>
    <x v="2544"/>
    <n v="3500"/>
    <x v="1751"/>
    <x v="0"/>
    <x v="0"/>
    <s v="USD"/>
    <n v="1380949200"/>
    <n v="1378586179"/>
    <b v="0"/>
    <x v="71"/>
    <x v="0"/>
    <s v="music/classical music"/>
    <x v="1942"/>
    <x v="1887"/>
    <x v="4"/>
    <x v="35"/>
  </r>
  <r>
    <s v="Classical Guitar Music of Hawaii"/>
    <x v="2545"/>
    <n v="5500"/>
    <x v="1752"/>
    <x v="0"/>
    <x v="0"/>
    <s v="USD"/>
    <n v="1333560803"/>
    <n v="1330972403"/>
    <b v="0"/>
    <x v="179"/>
    <x v="0"/>
    <s v="music/classical music"/>
    <x v="1943"/>
    <x v="1888"/>
    <x v="4"/>
    <x v="35"/>
  </r>
  <r>
    <s v="IYSO Orchestra Academy &amp; Symphonic Concert 2016"/>
    <x v="2546"/>
    <n v="6000"/>
    <x v="1753"/>
    <x v="0"/>
    <x v="6"/>
    <s v="EUR"/>
    <n v="1475209620"/>
    <n v="1473087637"/>
    <b v="0"/>
    <x v="77"/>
    <x v="0"/>
    <s v="music/classical music"/>
    <x v="1944"/>
    <x v="1889"/>
    <x v="4"/>
    <x v="35"/>
  </r>
  <r>
    <s v="The Miller's Wife, a new opera"/>
    <x v="2547"/>
    <n v="1570"/>
    <x v="1516"/>
    <x v="0"/>
    <x v="1"/>
    <s v="GBP"/>
    <n v="1370019600"/>
    <n v="1366999870"/>
    <b v="0"/>
    <x v="77"/>
    <x v="0"/>
    <s v="music/classical music"/>
    <x v="1945"/>
    <x v="1890"/>
    <x v="4"/>
    <x v="35"/>
  </r>
  <r>
    <s v="RESTLESS: Ashley Bathgate and Karl Larson Record Ken Thomson"/>
    <x v="2548"/>
    <n v="6500"/>
    <x v="1754"/>
    <x v="0"/>
    <x v="0"/>
    <s v="USD"/>
    <n v="1444276740"/>
    <n v="1439392406"/>
    <b v="0"/>
    <x v="3"/>
    <x v="0"/>
    <s v="music/classical music"/>
    <x v="1946"/>
    <x v="1891"/>
    <x v="4"/>
    <x v="35"/>
  </r>
  <r>
    <s v="Mozart Requiem with Bach Cantata 106 &amp; Brahms NÃ¤nie"/>
    <x v="2549"/>
    <n v="3675"/>
    <x v="1755"/>
    <x v="0"/>
    <x v="0"/>
    <s v="USD"/>
    <n v="1332362880"/>
    <n v="1329890585"/>
    <b v="0"/>
    <x v="66"/>
    <x v="0"/>
    <s v="music/classical music"/>
    <x v="1947"/>
    <x v="1892"/>
    <x v="4"/>
    <x v="35"/>
  </r>
  <r>
    <s v="DAVID, The Oratorio"/>
    <x v="2550"/>
    <n v="3000"/>
    <x v="1756"/>
    <x v="0"/>
    <x v="0"/>
    <s v="USD"/>
    <n v="1488741981"/>
    <n v="1486149981"/>
    <b v="0"/>
    <x v="59"/>
    <x v="0"/>
    <s v="music/classical music"/>
    <x v="1635"/>
    <x v="1893"/>
    <x v="4"/>
    <x v="35"/>
  </r>
  <r>
    <s v="Help Fund Tara's Album of Rare 18-19th Century Italian Songs"/>
    <x v="2551"/>
    <n v="1500"/>
    <x v="1757"/>
    <x v="0"/>
    <x v="0"/>
    <s v="USD"/>
    <n v="1348202807"/>
    <n v="1343018807"/>
    <b v="0"/>
    <x v="65"/>
    <x v="0"/>
    <s v="music/classical music"/>
    <x v="1948"/>
    <x v="1894"/>
    <x v="4"/>
    <x v="35"/>
  </r>
  <r>
    <s v="Patagonia Winds: Wind Quintet Commission Project"/>
    <x v="2552"/>
    <n v="3000"/>
    <x v="1758"/>
    <x v="0"/>
    <x v="0"/>
    <s v="USD"/>
    <n v="1433131140"/>
    <n v="1430445163"/>
    <b v="0"/>
    <x v="85"/>
    <x v="0"/>
    <s v="music/classical music"/>
    <x v="1949"/>
    <x v="1895"/>
    <x v="4"/>
    <x v="35"/>
  </r>
  <r>
    <s v="Send Brandon Rumsey to Brevard Music Center"/>
    <x v="2553"/>
    <n v="2000"/>
    <x v="1759"/>
    <x v="0"/>
    <x v="0"/>
    <s v="USD"/>
    <n v="1338219793"/>
    <n v="1335541393"/>
    <b v="0"/>
    <x v="2"/>
    <x v="0"/>
    <s v="music/classical music"/>
    <x v="1950"/>
    <x v="1896"/>
    <x v="4"/>
    <x v="35"/>
  </r>
  <r>
    <s v="Grind Violin: Analog DIYalog: Composers Vinyl Compilation"/>
    <x v="2554"/>
    <n v="745"/>
    <x v="1760"/>
    <x v="0"/>
    <x v="0"/>
    <s v="USD"/>
    <n v="1356392857"/>
    <n v="1352504857"/>
    <b v="0"/>
    <x v="69"/>
    <x v="0"/>
    <s v="music/classical music"/>
    <x v="1951"/>
    <x v="1897"/>
    <x v="4"/>
    <x v="35"/>
  </r>
  <r>
    <s v="European Tour"/>
    <x v="2555"/>
    <n v="900"/>
    <x v="1761"/>
    <x v="0"/>
    <x v="1"/>
    <s v="GBP"/>
    <n v="1400176386"/>
    <n v="1397584386"/>
    <b v="0"/>
    <x v="17"/>
    <x v="0"/>
    <s v="music/classical music"/>
    <x v="1952"/>
    <x v="1898"/>
    <x v="4"/>
    <x v="35"/>
  </r>
  <r>
    <s v="Hopkins Sinfonia 2015 Season"/>
    <x v="2556"/>
    <n v="1250"/>
    <x v="1762"/>
    <x v="0"/>
    <x v="2"/>
    <s v="AUD"/>
    <n v="1430488740"/>
    <n v="1427747906"/>
    <b v="0"/>
    <x v="59"/>
    <x v="0"/>
    <s v="music/classical music"/>
    <x v="1953"/>
    <x v="1899"/>
    <x v="4"/>
    <x v="35"/>
  </r>
  <r>
    <s v="India Meets String Quartet"/>
    <x v="2557"/>
    <n v="800"/>
    <x v="1763"/>
    <x v="0"/>
    <x v="0"/>
    <s v="USD"/>
    <n v="1321385820"/>
    <n v="1318539484"/>
    <b v="0"/>
    <x v="20"/>
    <x v="0"/>
    <s v="music/classical music"/>
    <x v="1954"/>
    <x v="1900"/>
    <x v="4"/>
    <x v="35"/>
  </r>
  <r>
    <s v="Courting Rites of Cranes CD recording"/>
    <x v="2558"/>
    <n v="3000"/>
    <x v="1764"/>
    <x v="0"/>
    <x v="1"/>
    <s v="GBP"/>
    <n v="1425682174"/>
    <n v="1423090174"/>
    <b v="0"/>
    <x v="64"/>
    <x v="0"/>
    <s v="music/classical music"/>
    <x v="1787"/>
    <x v="1901"/>
    <x v="4"/>
    <x v="35"/>
  </r>
  <r>
    <s v="Project Bearnaise Trucks (Canceled)"/>
    <x v="2559"/>
    <n v="100000"/>
    <x v="117"/>
    <x v="1"/>
    <x v="5"/>
    <s v="CAD"/>
    <n v="1444740089"/>
    <n v="1442148089"/>
    <b v="0"/>
    <x v="78"/>
    <x v="1"/>
    <s v="food/food trucks"/>
    <x v="109"/>
    <x v="121"/>
    <x v="7"/>
    <x v="19"/>
  </r>
  <r>
    <s v="Jamaican food truck in Munich in the making! (Canceled)"/>
    <x v="2560"/>
    <n v="10000"/>
    <x v="735"/>
    <x v="1"/>
    <x v="12"/>
    <s v="EUR"/>
    <n v="1476189339"/>
    <n v="1471005339"/>
    <b v="0"/>
    <x v="83"/>
    <x v="1"/>
    <s v="food/food trucks"/>
    <x v="571"/>
    <x v="384"/>
    <x v="7"/>
    <x v="19"/>
  </r>
  <r>
    <s v="Phoenix Pearl Boba Tea Truck (Canceled)"/>
    <x v="2561"/>
    <n v="20000"/>
    <x v="117"/>
    <x v="1"/>
    <x v="0"/>
    <s v="USD"/>
    <n v="1438226451"/>
    <n v="1433042451"/>
    <b v="0"/>
    <x v="78"/>
    <x v="1"/>
    <s v="food/food trucks"/>
    <x v="109"/>
    <x v="121"/>
    <x v="7"/>
    <x v="19"/>
  </r>
  <r>
    <s v="Seaside Eddy's - Wheels on the Ground! (Canceled)"/>
    <x v="2562"/>
    <n v="40000"/>
    <x v="117"/>
    <x v="1"/>
    <x v="5"/>
    <s v="CAD"/>
    <n v="1406854699"/>
    <n v="1404262699"/>
    <b v="0"/>
    <x v="78"/>
    <x v="1"/>
    <s v="food/food trucks"/>
    <x v="109"/>
    <x v="121"/>
    <x v="7"/>
    <x v="19"/>
  </r>
  <r>
    <s v="The Sketchy Pelican (Canceled)"/>
    <x v="2563"/>
    <n v="10000"/>
    <x v="173"/>
    <x v="1"/>
    <x v="0"/>
    <s v="USD"/>
    <n v="1462827000"/>
    <n v="1457710589"/>
    <b v="0"/>
    <x v="29"/>
    <x v="1"/>
    <s v="food/food trucks"/>
    <x v="460"/>
    <x v="101"/>
    <x v="7"/>
    <x v="19"/>
  </r>
  <r>
    <s v="Mamma B's Pizza Get's Rolling (Canceled)"/>
    <x v="2564"/>
    <n v="35000"/>
    <x v="117"/>
    <x v="1"/>
    <x v="0"/>
    <s v="USD"/>
    <n v="1408663948"/>
    <n v="1406071948"/>
    <b v="0"/>
    <x v="78"/>
    <x v="1"/>
    <s v="food/food trucks"/>
    <x v="109"/>
    <x v="121"/>
    <x v="7"/>
    <x v="19"/>
  </r>
  <r>
    <s v="Burgers and Babes Food Truck (Canceled)"/>
    <x v="2565"/>
    <n v="45000"/>
    <x v="678"/>
    <x v="1"/>
    <x v="0"/>
    <s v="USD"/>
    <n v="1429823138"/>
    <n v="1427231138"/>
    <b v="0"/>
    <x v="84"/>
    <x v="1"/>
    <s v="food/food trucks"/>
    <x v="480"/>
    <x v="88"/>
    <x v="7"/>
    <x v="19"/>
  </r>
  <r>
    <s v="Barney's, deliciously New York - Vintage 1972 Chevy P10"/>
    <x v="2566"/>
    <n v="10000"/>
    <x v="155"/>
    <x v="1"/>
    <x v="1"/>
    <s v="GBP"/>
    <n v="1472745594"/>
    <n v="1470153594"/>
    <b v="0"/>
    <x v="29"/>
    <x v="1"/>
    <s v="food/food trucks"/>
    <x v="724"/>
    <x v="73"/>
    <x v="7"/>
    <x v="19"/>
  </r>
  <r>
    <s v="Rochester Needs a Dessert Food Truck (Canceled)"/>
    <x v="2567"/>
    <n v="6500"/>
    <x v="1011"/>
    <x v="1"/>
    <x v="0"/>
    <s v="USD"/>
    <n v="1442457112"/>
    <n v="1439865112"/>
    <b v="0"/>
    <x v="84"/>
    <x v="1"/>
    <s v="food/food trucks"/>
    <x v="1955"/>
    <x v="1902"/>
    <x v="7"/>
    <x v="19"/>
  </r>
  <r>
    <s v="Mathias Pizzeria - A Mobile Wood Fired Pizza Oven (Canceled)"/>
    <x v="2568"/>
    <n v="7000"/>
    <x v="1765"/>
    <x v="1"/>
    <x v="0"/>
    <s v="USD"/>
    <n v="1486590035"/>
    <n v="1483998035"/>
    <b v="0"/>
    <x v="84"/>
    <x v="1"/>
    <s v="food/food trucks"/>
    <x v="1956"/>
    <x v="1903"/>
    <x v="7"/>
    <x v="19"/>
  </r>
  <r>
    <s v="Coco Bowls (Canceled)"/>
    <x v="2569"/>
    <n v="100000"/>
    <x v="156"/>
    <x v="1"/>
    <x v="2"/>
    <s v="AUD"/>
    <n v="1463645521"/>
    <n v="1458461521"/>
    <b v="0"/>
    <x v="80"/>
    <x v="1"/>
    <s v="food/food trucks"/>
    <x v="1161"/>
    <x v="372"/>
    <x v="7"/>
    <x v="19"/>
  </r>
  <r>
    <s v="A Dream of Naughty Nachos (Canceled)"/>
    <x v="2570"/>
    <n v="30000"/>
    <x v="117"/>
    <x v="1"/>
    <x v="0"/>
    <s v="USD"/>
    <n v="1428893517"/>
    <n v="1426301517"/>
    <b v="0"/>
    <x v="78"/>
    <x v="1"/>
    <s v="food/food trucks"/>
    <x v="109"/>
    <x v="121"/>
    <x v="7"/>
    <x v="19"/>
  </r>
  <r>
    <s v="Southern Flair Pork-Ka-Bobs (Canceled)"/>
    <x v="2571"/>
    <n v="8000"/>
    <x v="117"/>
    <x v="1"/>
    <x v="0"/>
    <s v="USD"/>
    <n v="1408803149"/>
    <n v="1404915149"/>
    <b v="0"/>
    <x v="78"/>
    <x v="1"/>
    <s v="food/food trucks"/>
    <x v="109"/>
    <x v="121"/>
    <x v="7"/>
    <x v="19"/>
  </r>
  <r>
    <s v="Da Pickney Dem Jamaican Jerk (Canceled)"/>
    <x v="2572"/>
    <n v="10000"/>
    <x v="117"/>
    <x v="1"/>
    <x v="0"/>
    <s v="USD"/>
    <n v="1463600945"/>
    <n v="1461786545"/>
    <b v="0"/>
    <x v="78"/>
    <x v="1"/>
    <s v="food/food trucks"/>
    <x v="109"/>
    <x v="121"/>
    <x v="7"/>
    <x v="19"/>
  </r>
  <r>
    <s v="Vdub dogs (Canceled)"/>
    <x v="2573"/>
    <n v="85000"/>
    <x v="117"/>
    <x v="1"/>
    <x v="0"/>
    <s v="USD"/>
    <n v="1421030194"/>
    <n v="1418438194"/>
    <b v="0"/>
    <x v="78"/>
    <x v="1"/>
    <s v="food/food trucks"/>
    <x v="109"/>
    <x v="121"/>
    <x v="7"/>
    <x v="19"/>
  </r>
  <r>
    <s v="2 Go Fast Food (Canceled)"/>
    <x v="2574"/>
    <n v="10000"/>
    <x v="117"/>
    <x v="1"/>
    <x v="0"/>
    <s v="USD"/>
    <n v="1428707647"/>
    <n v="1424823247"/>
    <b v="0"/>
    <x v="78"/>
    <x v="1"/>
    <s v="food/food trucks"/>
    <x v="109"/>
    <x v="121"/>
    <x v="7"/>
    <x v="19"/>
  </r>
  <r>
    <s v="Fruity Cakes (Canceled)"/>
    <x v="2575"/>
    <n v="15000"/>
    <x v="117"/>
    <x v="1"/>
    <x v="0"/>
    <s v="USD"/>
    <n v="1407181297"/>
    <n v="1405021297"/>
    <b v="0"/>
    <x v="78"/>
    <x v="1"/>
    <s v="food/food trucks"/>
    <x v="109"/>
    <x v="121"/>
    <x v="7"/>
    <x v="19"/>
  </r>
  <r>
    <s v="Madhuri Kitchen | Power Bowls &amp; Juices (Canceled)"/>
    <x v="2576"/>
    <n v="6000"/>
    <x v="117"/>
    <x v="1"/>
    <x v="0"/>
    <s v="USD"/>
    <n v="1444410000"/>
    <n v="1440203579"/>
    <b v="0"/>
    <x v="78"/>
    <x v="1"/>
    <s v="food/food trucks"/>
    <x v="109"/>
    <x v="121"/>
    <x v="7"/>
    <x v="19"/>
  </r>
  <r>
    <s v="Liz's Bakery &amp; Barista on the Go.. (Canceled)"/>
    <x v="2577"/>
    <n v="200000"/>
    <x v="1766"/>
    <x v="1"/>
    <x v="0"/>
    <s v="USD"/>
    <n v="1410810903"/>
    <n v="1405626903"/>
    <b v="0"/>
    <x v="8"/>
    <x v="1"/>
    <s v="food/food trucks"/>
    <x v="1957"/>
    <x v="1904"/>
    <x v="7"/>
    <x v="19"/>
  </r>
  <r>
    <s v="Build Phatboyz Food Truck (Canceled)"/>
    <x v="2578"/>
    <n v="8500"/>
    <x v="152"/>
    <x v="1"/>
    <x v="0"/>
    <s v="USD"/>
    <n v="1431745200"/>
    <n v="1429170603"/>
    <b v="0"/>
    <x v="84"/>
    <x v="1"/>
    <s v="food/food trucks"/>
    <x v="722"/>
    <x v="157"/>
    <x v="7"/>
    <x v="19"/>
  </r>
  <r>
    <s v="A Flying Sausage Food Truck"/>
    <x v="2579"/>
    <n v="5000"/>
    <x v="798"/>
    <x v="2"/>
    <x v="0"/>
    <s v="USD"/>
    <n v="1447689898"/>
    <n v="1445094298"/>
    <b v="0"/>
    <x v="202"/>
    <x v="1"/>
    <s v="food/food trucks"/>
    <x v="1958"/>
    <x v="1905"/>
    <x v="7"/>
    <x v="19"/>
  </r>
  <r>
    <s v="Drunken Wings"/>
    <x v="2580"/>
    <n v="90000"/>
    <x v="116"/>
    <x v="2"/>
    <x v="0"/>
    <s v="USD"/>
    <n v="1477784634"/>
    <n v="1475192634"/>
    <b v="0"/>
    <x v="29"/>
    <x v="1"/>
    <s v="food/food trucks"/>
    <x v="1959"/>
    <x v="120"/>
    <x v="7"/>
    <x v="19"/>
  </r>
  <r>
    <s v="Crazy Daisy Food Truck"/>
    <x v="2581"/>
    <n v="1000"/>
    <x v="139"/>
    <x v="2"/>
    <x v="0"/>
    <s v="USD"/>
    <n v="1426526880"/>
    <n v="1421346480"/>
    <b v="0"/>
    <x v="81"/>
    <x v="1"/>
    <s v="food/food trucks"/>
    <x v="724"/>
    <x v="120"/>
    <x v="7"/>
    <x v="19"/>
  </r>
  <r>
    <s v="Culinary Arts Food Truck Style"/>
    <x v="2582"/>
    <n v="10000"/>
    <x v="117"/>
    <x v="2"/>
    <x v="0"/>
    <s v="USD"/>
    <n v="1434341369"/>
    <n v="1431749369"/>
    <b v="0"/>
    <x v="78"/>
    <x v="1"/>
    <s v="food/food trucks"/>
    <x v="109"/>
    <x v="121"/>
    <x v="7"/>
    <x v="19"/>
  </r>
  <r>
    <s v="Evie's Eats and Natural Treats Food Truck"/>
    <x v="2583"/>
    <n v="30000"/>
    <x v="155"/>
    <x v="2"/>
    <x v="0"/>
    <s v="USD"/>
    <n v="1404601632"/>
    <n v="1402009632"/>
    <b v="0"/>
    <x v="29"/>
    <x v="1"/>
    <s v="food/food trucks"/>
    <x v="874"/>
    <x v="73"/>
    <x v="7"/>
    <x v="19"/>
  </r>
  <r>
    <s v="Inspire Healthy Eating"/>
    <x v="2584"/>
    <n v="3000"/>
    <x v="139"/>
    <x v="2"/>
    <x v="1"/>
    <s v="GBP"/>
    <n v="1451030136"/>
    <n v="1448438136"/>
    <b v="0"/>
    <x v="29"/>
    <x v="1"/>
    <s v="food/food trucks"/>
    <x v="874"/>
    <x v="144"/>
    <x v="7"/>
    <x v="19"/>
  </r>
  <r>
    <s v="Yummy Hugs-The Original Co-op, Pop-up Food Truck"/>
    <x v="2585"/>
    <n v="50000"/>
    <x v="1272"/>
    <x v="2"/>
    <x v="0"/>
    <s v="USD"/>
    <n v="1451491953"/>
    <n v="1448899953"/>
    <b v="0"/>
    <x v="79"/>
    <x v="1"/>
    <s v="food/food trucks"/>
    <x v="1960"/>
    <x v="1906"/>
    <x v="7"/>
    <x v="19"/>
  </r>
  <r>
    <s v="Stacey's $5 Dollar Hollar Food Truck Home of the Freak"/>
    <x v="2586"/>
    <n v="6000"/>
    <x v="694"/>
    <x v="2"/>
    <x v="0"/>
    <s v="USD"/>
    <n v="1427807640"/>
    <n v="1423325626"/>
    <b v="0"/>
    <x v="22"/>
    <x v="1"/>
    <s v="food/food trucks"/>
    <x v="1961"/>
    <x v="1907"/>
    <x v="7"/>
    <x v="19"/>
  </r>
  <r>
    <s v="TapiÃ³ca - Brazilian Street Food Truck"/>
    <x v="2587"/>
    <n v="50000"/>
    <x v="139"/>
    <x v="2"/>
    <x v="8"/>
    <s v="DKK"/>
    <n v="1458733927"/>
    <n v="1456145527"/>
    <b v="0"/>
    <x v="29"/>
    <x v="1"/>
    <s v="food/food trucks"/>
    <x v="134"/>
    <x v="144"/>
    <x v="7"/>
    <x v="19"/>
  </r>
  <r>
    <s v="Magic Kick Coffee - coffee that makes your day"/>
    <x v="2588"/>
    <n v="3000"/>
    <x v="117"/>
    <x v="2"/>
    <x v="2"/>
    <s v="AUD"/>
    <n v="1453817297"/>
    <n v="1453212497"/>
    <b v="0"/>
    <x v="78"/>
    <x v="1"/>
    <s v="food/food trucks"/>
    <x v="109"/>
    <x v="121"/>
    <x v="7"/>
    <x v="19"/>
  </r>
  <r>
    <s v="patent pending"/>
    <x v="2589"/>
    <n v="1500"/>
    <x v="375"/>
    <x v="2"/>
    <x v="0"/>
    <s v="USD"/>
    <n v="1457901924"/>
    <n v="1452721524"/>
    <b v="0"/>
    <x v="84"/>
    <x v="1"/>
    <s v="food/food trucks"/>
    <x v="1651"/>
    <x v="31"/>
    <x v="7"/>
    <x v="19"/>
  </r>
  <r>
    <s v="El Carte 303"/>
    <x v="2590"/>
    <n v="30000"/>
    <x v="155"/>
    <x v="2"/>
    <x v="0"/>
    <s v="USD"/>
    <n v="1412536421"/>
    <n v="1409944421"/>
    <b v="0"/>
    <x v="29"/>
    <x v="1"/>
    <s v="food/food trucks"/>
    <x v="874"/>
    <x v="73"/>
    <x v="7"/>
    <x v="19"/>
  </r>
  <r>
    <s v="L.J. Silvers' Ice Cream and Taco Van"/>
    <x v="2591"/>
    <n v="10000"/>
    <x v="117"/>
    <x v="2"/>
    <x v="0"/>
    <s v="USD"/>
    <n v="1429993026"/>
    <n v="1427401026"/>
    <b v="0"/>
    <x v="78"/>
    <x v="1"/>
    <s v="food/food trucks"/>
    <x v="109"/>
    <x v="121"/>
    <x v="7"/>
    <x v="19"/>
  </r>
  <r>
    <s v="The Shirley Delicious Treats Food Truck Project"/>
    <x v="2592"/>
    <n v="80000"/>
    <x v="116"/>
    <x v="2"/>
    <x v="0"/>
    <s v="USD"/>
    <n v="1407453228"/>
    <n v="1404861228"/>
    <b v="0"/>
    <x v="29"/>
    <x v="1"/>
    <s v="food/food trucks"/>
    <x v="466"/>
    <x v="120"/>
    <x v="7"/>
    <x v="19"/>
  </r>
  <r>
    <s v="Food Truck for Little Fox Bakery"/>
    <x v="2593"/>
    <n v="15000"/>
    <x v="1767"/>
    <x v="2"/>
    <x v="0"/>
    <s v="USD"/>
    <n v="1487915500"/>
    <n v="1485323500"/>
    <b v="0"/>
    <x v="10"/>
    <x v="1"/>
    <s v="food/food trucks"/>
    <x v="1962"/>
    <x v="1908"/>
    <x v="7"/>
    <x v="19"/>
  </r>
  <r>
    <s v="The Chef Express Food Truck"/>
    <x v="2594"/>
    <n v="35000"/>
    <x v="1768"/>
    <x v="2"/>
    <x v="5"/>
    <s v="CAD"/>
    <n v="1407427009"/>
    <n v="1404835009"/>
    <b v="0"/>
    <x v="74"/>
    <x v="1"/>
    <s v="food/food trucks"/>
    <x v="1963"/>
    <x v="1909"/>
    <x v="7"/>
    <x v="19"/>
  </r>
  <r>
    <s v="Cafe Nomad back on the road! Coffee van's poorly."/>
    <x v="2595"/>
    <n v="1500"/>
    <x v="1079"/>
    <x v="2"/>
    <x v="1"/>
    <s v="GBP"/>
    <n v="1466323917"/>
    <n v="1463731917"/>
    <b v="0"/>
    <x v="63"/>
    <x v="1"/>
    <s v="food/food trucks"/>
    <x v="905"/>
    <x v="1910"/>
    <x v="7"/>
    <x v="19"/>
  </r>
  <r>
    <s v="Rovin' Okie's Fried Pies gourmet southern fried pies."/>
    <x v="2596"/>
    <n v="3000"/>
    <x v="1769"/>
    <x v="2"/>
    <x v="0"/>
    <s v="USD"/>
    <n v="1443039001"/>
    <n v="1440447001"/>
    <b v="0"/>
    <x v="25"/>
    <x v="1"/>
    <s v="food/food trucks"/>
    <x v="1964"/>
    <x v="1911"/>
    <x v="7"/>
    <x v="19"/>
  </r>
  <r>
    <s v="Empty Ramekins Catering Group"/>
    <x v="2597"/>
    <n v="9041"/>
    <x v="456"/>
    <x v="2"/>
    <x v="0"/>
    <s v="USD"/>
    <n v="1407089147"/>
    <n v="1403201147"/>
    <b v="0"/>
    <x v="81"/>
    <x v="1"/>
    <s v="food/food trucks"/>
    <x v="1965"/>
    <x v="666"/>
    <x v="7"/>
    <x v="19"/>
  </r>
  <r>
    <s v="Help Buttz Return From the Ashes"/>
    <x v="2598"/>
    <n v="50000"/>
    <x v="1505"/>
    <x v="2"/>
    <x v="0"/>
    <s v="USD"/>
    <n v="1458938200"/>
    <n v="1453757800"/>
    <b v="0"/>
    <x v="209"/>
    <x v="1"/>
    <s v="food/food trucks"/>
    <x v="1966"/>
    <x v="1912"/>
    <x v="7"/>
    <x v="19"/>
  </r>
  <r>
    <s v="Launch a TARDIS into SPACE!"/>
    <x v="2599"/>
    <n v="500"/>
    <x v="1770"/>
    <x v="0"/>
    <x v="0"/>
    <s v="USD"/>
    <n v="1347508740"/>
    <n v="1346276349"/>
    <b v="1"/>
    <x v="299"/>
    <x v="0"/>
    <s v="technology/space exploration"/>
    <x v="1967"/>
    <x v="1913"/>
    <x v="2"/>
    <x v="36"/>
  </r>
  <r>
    <s v="Historic Robotic Spacecraft Poster Series"/>
    <x v="2600"/>
    <n v="12000"/>
    <x v="1771"/>
    <x v="0"/>
    <x v="0"/>
    <s v="USD"/>
    <n v="1415827200"/>
    <n v="1412358968"/>
    <b v="1"/>
    <x v="463"/>
    <x v="0"/>
    <s v="technology/space exploration"/>
    <x v="1968"/>
    <x v="1914"/>
    <x v="2"/>
    <x v="36"/>
  </r>
  <r>
    <s v="Manned Mock Mars Mission"/>
    <x v="2601"/>
    <n v="1750"/>
    <x v="702"/>
    <x v="0"/>
    <x v="0"/>
    <s v="USD"/>
    <n v="1387835654"/>
    <n v="1386626054"/>
    <b v="1"/>
    <x v="133"/>
    <x v="0"/>
    <s v="technology/space exploration"/>
    <x v="1969"/>
    <x v="1915"/>
    <x v="2"/>
    <x v="36"/>
  </r>
  <r>
    <s v="Hermes Spacecraft"/>
    <x v="2602"/>
    <n v="20000"/>
    <x v="1772"/>
    <x v="0"/>
    <x v="0"/>
    <s v="USD"/>
    <n v="1335662023"/>
    <n v="1333070023"/>
    <b v="1"/>
    <x v="306"/>
    <x v="0"/>
    <s v="technology/space exploration"/>
    <x v="1970"/>
    <x v="1916"/>
    <x v="2"/>
    <x v="36"/>
  </r>
  <r>
    <s v="The most mysterious star in the Galaxy"/>
    <x v="2603"/>
    <n v="100000"/>
    <x v="1773"/>
    <x v="0"/>
    <x v="0"/>
    <s v="USD"/>
    <n v="1466168390"/>
    <n v="1463576390"/>
    <b v="1"/>
    <x v="464"/>
    <x v="0"/>
    <s v="technology/space exploration"/>
    <x v="1971"/>
    <x v="1917"/>
    <x v="2"/>
    <x v="36"/>
  </r>
  <r>
    <s v="2000 Student Projects to the Edge of Space"/>
    <x v="2604"/>
    <n v="11000"/>
    <x v="1774"/>
    <x v="0"/>
    <x v="0"/>
    <s v="USD"/>
    <n v="1398791182"/>
    <n v="1396026382"/>
    <b v="1"/>
    <x v="465"/>
    <x v="0"/>
    <s v="technology/space exploration"/>
    <x v="1972"/>
    <x v="1918"/>
    <x v="2"/>
    <x v="36"/>
  </r>
  <r>
    <s v="Historic Robotic Spacecraft Poster Series Two"/>
    <x v="2605"/>
    <n v="8000"/>
    <x v="1775"/>
    <x v="0"/>
    <x v="0"/>
    <s v="USD"/>
    <n v="1439344800"/>
    <n v="1435611572"/>
    <b v="1"/>
    <x v="367"/>
    <x v="0"/>
    <s v="technology/space exploration"/>
    <x v="1973"/>
    <x v="1919"/>
    <x v="2"/>
    <x v="36"/>
  </r>
  <r>
    <s v="Giant Leaps in Space Poster Series"/>
    <x v="2606"/>
    <n v="8000"/>
    <x v="1776"/>
    <x v="0"/>
    <x v="0"/>
    <s v="USD"/>
    <n v="1489536000"/>
    <n v="1485976468"/>
    <b v="1"/>
    <x v="466"/>
    <x v="0"/>
    <s v="technology/space exploration"/>
    <x v="1974"/>
    <x v="1920"/>
    <x v="2"/>
    <x v="36"/>
  </r>
  <r>
    <s v="ArduSat - Your Arduino Experiment in Space"/>
    <x v="2607"/>
    <n v="35000"/>
    <x v="1777"/>
    <x v="0"/>
    <x v="0"/>
    <s v="USD"/>
    <n v="1342330951"/>
    <n v="1339738951"/>
    <b v="1"/>
    <x v="467"/>
    <x v="0"/>
    <s v="technology/space exploration"/>
    <x v="1975"/>
    <x v="1921"/>
    <x v="2"/>
    <x v="36"/>
  </r>
  <r>
    <s v="Restore the Pluto Discovery Telescope"/>
    <x v="2608"/>
    <n v="22765"/>
    <x v="1778"/>
    <x v="0"/>
    <x v="0"/>
    <s v="USD"/>
    <n v="1471849140"/>
    <n v="1468444125"/>
    <b v="1"/>
    <x v="468"/>
    <x v="0"/>
    <s v="technology/space exploration"/>
    <x v="1976"/>
    <x v="1922"/>
    <x v="2"/>
    <x v="36"/>
  </r>
  <r>
    <s v="The Universe in a Sphere (Relaunch)"/>
    <x v="2609"/>
    <n v="11000"/>
    <x v="1779"/>
    <x v="0"/>
    <x v="12"/>
    <s v="EUR"/>
    <n v="1483397940"/>
    <n v="1480493014"/>
    <b v="1"/>
    <x v="469"/>
    <x v="0"/>
    <s v="technology/space exploration"/>
    <x v="1977"/>
    <x v="1923"/>
    <x v="2"/>
    <x v="36"/>
  </r>
  <r>
    <s v="Starscraper: The Next Generation of Suborbital Rockets"/>
    <x v="2610"/>
    <n v="10000"/>
    <x v="1780"/>
    <x v="0"/>
    <x v="0"/>
    <s v="USD"/>
    <n v="1420773970"/>
    <n v="1418095570"/>
    <b v="1"/>
    <x v="324"/>
    <x v="0"/>
    <s v="technology/space exploration"/>
    <x v="1978"/>
    <x v="1924"/>
    <x v="2"/>
    <x v="36"/>
  </r>
  <r>
    <s v="Earth 360"/>
    <x v="2611"/>
    <n v="7500"/>
    <x v="1781"/>
    <x v="0"/>
    <x v="0"/>
    <s v="USD"/>
    <n v="1348256294"/>
    <n v="1345664294"/>
    <b v="1"/>
    <x v="33"/>
    <x v="0"/>
    <s v="technology/space exploration"/>
    <x v="1979"/>
    <x v="1925"/>
    <x v="2"/>
    <x v="36"/>
  </r>
  <r>
    <s v="Kansas City SSEP Mission 5 Rocket . . .3,2,1 . . Blast Off!"/>
    <x v="2612"/>
    <n v="10500"/>
    <x v="1782"/>
    <x v="0"/>
    <x v="0"/>
    <s v="USD"/>
    <n v="1398834000"/>
    <n v="1396371612"/>
    <b v="1"/>
    <x v="61"/>
    <x v="0"/>
    <s v="technology/space exploration"/>
    <x v="607"/>
    <x v="1926"/>
    <x v="2"/>
    <x v="36"/>
  </r>
  <r>
    <s v="Action Man (GI Joe) Mission Mercury 10"/>
    <x v="2613"/>
    <n v="2001"/>
    <x v="1783"/>
    <x v="0"/>
    <x v="1"/>
    <s v="GBP"/>
    <n v="1462017600"/>
    <n v="1458820564"/>
    <b v="0"/>
    <x v="250"/>
    <x v="0"/>
    <s v="technology/space exploration"/>
    <x v="1980"/>
    <x v="1927"/>
    <x v="2"/>
    <x v="36"/>
  </r>
  <r>
    <s v="James Webb Deployable Model"/>
    <x v="2614"/>
    <n v="25000"/>
    <x v="1784"/>
    <x v="0"/>
    <x v="0"/>
    <s v="USD"/>
    <n v="1440546729"/>
    <n v="1437954729"/>
    <b v="1"/>
    <x v="146"/>
    <x v="0"/>
    <s v="technology/space exploration"/>
    <x v="1981"/>
    <x v="1928"/>
    <x v="2"/>
    <x v="36"/>
  </r>
  <r>
    <s v="Equatorial Sundial - Learn about planetary motion!"/>
    <x v="2615"/>
    <n v="500"/>
    <x v="1785"/>
    <x v="0"/>
    <x v="0"/>
    <s v="USD"/>
    <n v="1413838751"/>
    <n v="1411246751"/>
    <b v="1"/>
    <x v="180"/>
    <x v="0"/>
    <s v="technology/space exploration"/>
    <x v="1982"/>
    <x v="1929"/>
    <x v="2"/>
    <x v="36"/>
  </r>
  <r>
    <s v="SPACE ART FEATURING ASTRONAUTS #WeBelieveInAstronauts"/>
    <x v="2616"/>
    <n v="15000"/>
    <x v="1786"/>
    <x v="0"/>
    <x v="0"/>
    <s v="USD"/>
    <n v="1449000061"/>
    <n v="1443812461"/>
    <b v="1"/>
    <x v="99"/>
    <x v="0"/>
    <s v="technology/space exploration"/>
    <x v="1983"/>
    <x v="1930"/>
    <x v="2"/>
    <x v="36"/>
  </r>
  <r>
    <s v="Mars on Earth: An Art Residency"/>
    <x v="2617"/>
    <n v="1000"/>
    <x v="1787"/>
    <x v="0"/>
    <x v="0"/>
    <s v="USD"/>
    <n v="1445598000"/>
    <n v="1443302004"/>
    <b v="1"/>
    <x v="28"/>
    <x v="0"/>
    <s v="technology/space exploration"/>
    <x v="1984"/>
    <x v="1931"/>
    <x v="2"/>
    <x v="36"/>
  </r>
  <r>
    <s v="#TeamMopra - Save the Mopra Telescope &amp; Map the Milky Way"/>
    <x v="2618"/>
    <n v="65000"/>
    <x v="1788"/>
    <x v="0"/>
    <x v="2"/>
    <s v="AUD"/>
    <n v="1444525200"/>
    <n v="1441339242"/>
    <b v="1"/>
    <x v="470"/>
    <x v="0"/>
    <s v="technology/space exploration"/>
    <x v="1985"/>
    <x v="1932"/>
    <x v="2"/>
    <x v="36"/>
  </r>
  <r>
    <s v="Vulcan I: Rocket Powered by 3D Printed Engine"/>
    <x v="2619"/>
    <n v="15000"/>
    <x v="1789"/>
    <x v="0"/>
    <x v="0"/>
    <s v="USD"/>
    <n v="1432230988"/>
    <n v="1429638988"/>
    <b v="1"/>
    <x v="471"/>
    <x v="0"/>
    <s v="technology/space exploration"/>
    <x v="1986"/>
    <x v="1933"/>
    <x v="2"/>
    <x v="36"/>
  </r>
  <r>
    <s v="U-PHOS: Upgraded Pulsating Heatpipe Only for Space"/>
    <x v="2620"/>
    <n v="1500"/>
    <x v="1790"/>
    <x v="0"/>
    <x v="13"/>
    <s v="EUR"/>
    <n v="1483120216"/>
    <n v="1479232216"/>
    <b v="0"/>
    <x v="142"/>
    <x v="0"/>
    <s v="technology/space exploration"/>
    <x v="1987"/>
    <x v="1934"/>
    <x v="2"/>
    <x v="36"/>
  </r>
  <r>
    <s v="Antimatter Fuel Production"/>
    <x v="2621"/>
    <n v="2000"/>
    <x v="1791"/>
    <x v="0"/>
    <x v="0"/>
    <s v="USD"/>
    <n v="1480658966"/>
    <n v="1479449366"/>
    <b v="0"/>
    <x v="95"/>
    <x v="0"/>
    <s v="technology/space exploration"/>
    <x v="430"/>
    <x v="1935"/>
    <x v="2"/>
    <x v="36"/>
  </r>
  <r>
    <s v="Space Elevator Science - Climb to the Sky - A Tethered Tower"/>
    <x v="2622"/>
    <n v="8000"/>
    <x v="1792"/>
    <x v="0"/>
    <x v="0"/>
    <s v="USD"/>
    <n v="1347530822"/>
    <n v="1345716422"/>
    <b v="0"/>
    <x v="472"/>
    <x v="0"/>
    <s v="technology/space exploration"/>
    <x v="1988"/>
    <x v="1936"/>
    <x v="2"/>
    <x v="36"/>
  </r>
  <r>
    <s v="Caelum - Photos from stratosphere"/>
    <x v="2623"/>
    <n v="150"/>
    <x v="1793"/>
    <x v="0"/>
    <x v="12"/>
    <s v="EUR"/>
    <n v="1478723208"/>
    <n v="1476559608"/>
    <b v="0"/>
    <x v="47"/>
    <x v="0"/>
    <s v="technology/space exploration"/>
    <x v="1989"/>
    <x v="1937"/>
    <x v="2"/>
    <x v="36"/>
  </r>
  <r>
    <s v="SAGANet STEM Mentoring Lab Accreditation"/>
    <x v="2624"/>
    <n v="2500"/>
    <x v="1794"/>
    <x v="0"/>
    <x v="0"/>
    <s v="USD"/>
    <n v="1433343869"/>
    <n v="1430751869"/>
    <b v="0"/>
    <x v="133"/>
    <x v="0"/>
    <s v="technology/space exploration"/>
    <x v="1990"/>
    <x v="150"/>
    <x v="2"/>
    <x v="36"/>
  </r>
  <r>
    <s v="Students building a near-space balloon with live video"/>
    <x v="2625"/>
    <n v="150"/>
    <x v="1795"/>
    <x v="0"/>
    <x v="0"/>
    <s v="USD"/>
    <n v="1448571261"/>
    <n v="1445975661"/>
    <b v="0"/>
    <x v="43"/>
    <x v="0"/>
    <s v="technology/space exploration"/>
    <x v="1991"/>
    <x v="1938"/>
    <x v="2"/>
    <x v="36"/>
  </r>
  <r>
    <s v="Pie In Space!"/>
    <x v="2626"/>
    <n v="839"/>
    <x v="1796"/>
    <x v="0"/>
    <x v="0"/>
    <s v="USD"/>
    <n v="1417389067"/>
    <n v="1415661067"/>
    <b v="0"/>
    <x v="64"/>
    <x v="0"/>
    <s v="technology/space exploration"/>
    <x v="1992"/>
    <x v="1939"/>
    <x v="2"/>
    <x v="36"/>
  </r>
  <r>
    <s v="Project Dragonfly - Sail to the Stars"/>
    <x v="2627"/>
    <n v="5000"/>
    <x v="1797"/>
    <x v="0"/>
    <x v="1"/>
    <s v="GBP"/>
    <n v="1431608122"/>
    <n v="1429016122"/>
    <b v="0"/>
    <x v="61"/>
    <x v="0"/>
    <s v="technology/space exploration"/>
    <x v="1993"/>
    <x v="1940"/>
    <x v="2"/>
    <x v="36"/>
  </r>
  <r>
    <s v="Asteroid What! - Very Near Earth Asteroids"/>
    <x v="2628"/>
    <n v="2000"/>
    <x v="1798"/>
    <x v="0"/>
    <x v="2"/>
    <s v="AUD"/>
    <n v="1467280800"/>
    <n v="1464921112"/>
    <b v="0"/>
    <x v="75"/>
    <x v="0"/>
    <s v="technology/space exploration"/>
    <x v="1994"/>
    <x v="1941"/>
    <x v="2"/>
    <x v="36"/>
  </r>
  <r>
    <s v="Starship Congress 2015: Interstellar Hackathon"/>
    <x v="2629"/>
    <n v="20000"/>
    <x v="1799"/>
    <x v="0"/>
    <x v="0"/>
    <s v="USD"/>
    <n v="1440907427"/>
    <n v="1438488227"/>
    <b v="0"/>
    <x v="172"/>
    <x v="0"/>
    <s v="technology/space exploration"/>
    <x v="1995"/>
    <x v="1942"/>
    <x v="2"/>
    <x v="36"/>
  </r>
  <r>
    <s v="University Rocket Science"/>
    <x v="2630"/>
    <n v="1070"/>
    <x v="1800"/>
    <x v="0"/>
    <x v="0"/>
    <s v="USD"/>
    <n v="1464485339"/>
    <n v="1462325339"/>
    <b v="0"/>
    <x v="288"/>
    <x v="0"/>
    <s v="technology/space exploration"/>
    <x v="1996"/>
    <x v="1943"/>
    <x v="2"/>
    <x v="36"/>
  </r>
  <r>
    <s v="ISS-Above"/>
    <x v="2631"/>
    <n v="5000"/>
    <x v="1801"/>
    <x v="0"/>
    <x v="0"/>
    <s v="USD"/>
    <n v="1393542000"/>
    <n v="1390938332"/>
    <b v="0"/>
    <x v="473"/>
    <x v="0"/>
    <s v="technology/space exploration"/>
    <x v="1997"/>
    <x v="1944"/>
    <x v="2"/>
    <x v="36"/>
  </r>
  <r>
    <s v="Project Stardust Part 2"/>
    <x v="2632"/>
    <n v="930"/>
    <x v="1802"/>
    <x v="0"/>
    <x v="0"/>
    <s v="USD"/>
    <n v="1475163921"/>
    <n v="1472571921"/>
    <b v="0"/>
    <x v="20"/>
    <x v="0"/>
    <s v="technology/space exploration"/>
    <x v="1998"/>
    <x v="1945"/>
    <x v="2"/>
    <x v="36"/>
  </r>
  <r>
    <s v="Help UTS Students reach the International Space Station!"/>
    <x v="2633"/>
    <n v="11500"/>
    <x v="1803"/>
    <x v="0"/>
    <x v="5"/>
    <s v="CAD"/>
    <n v="1425937761"/>
    <n v="1422917361"/>
    <b v="0"/>
    <x v="87"/>
    <x v="0"/>
    <s v="technology/space exploration"/>
    <x v="31"/>
    <x v="1946"/>
    <x v="2"/>
    <x v="36"/>
  </r>
  <r>
    <s v="Starduster II - Photographing Earth from Near-Space"/>
    <x v="2634"/>
    <n v="1000"/>
    <x v="1804"/>
    <x v="0"/>
    <x v="0"/>
    <s v="USD"/>
    <n v="1476579600"/>
    <n v="1474641914"/>
    <b v="0"/>
    <x v="133"/>
    <x v="0"/>
    <s v="technology/space exploration"/>
    <x v="1999"/>
    <x v="1947"/>
    <x v="2"/>
    <x v="36"/>
  </r>
  <r>
    <s v="SPEED OF LIGHT: Biggest Mystery of the Universe"/>
    <x v="2635"/>
    <n v="500"/>
    <x v="1805"/>
    <x v="0"/>
    <x v="0"/>
    <s v="USD"/>
    <n v="1476277875"/>
    <n v="1474895475"/>
    <b v="0"/>
    <x v="55"/>
    <x v="0"/>
    <s v="technology/space exploration"/>
    <x v="2000"/>
    <x v="1948"/>
    <x v="2"/>
    <x v="36"/>
  </r>
  <r>
    <s v="Pie In Space! (Round 2)"/>
    <x v="2636"/>
    <n v="347"/>
    <x v="1806"/>
    <x v="0"/>
    <x v="0"/>
    <s v="USD"/>
    <n v="1421358895"/>
    <n v="1418766895"/>
    <b v="0"/>
    <x v="25"/>
    <x v="0"/>
    <s v="technology/space exploration"/>
    <x v="2001"/>
    <x v="1949"/>
    <x v="2"/>
    <x v="36"/>
  </r>
  <r>
    <s v="Mission Space"/>
    <x v="2637"/>
    <n v="300"/>
    <x v="1807"/>
    <x v="0"/>
    <x v="1"/>
    <s v="GBP"/>
    <n v="1424378748"/>
    <n v="1421786748"/>
    <b v="0"/>
    <x v="72"/>
    <x v="0"/>
    <s v="technology/space exploration"/>
    <x v="2002"/>
    <x v="1950"/>
    <x v="2"/>
    <x v="36"/>
  </r>
  <r>
    <s v="Save the Astronomy Van"/>
    <x v="2638"/>
    <n v="3000"/>
    <x v="1808"/>
    <x v="0"/>
    <x v="0"/>
    <s v="USD"/>
    <n v="1433735474"/>
    <n v="1428551474"/>
    <b v="0"/>
    <x v="50"/>
    <x v="0"/>
    <s v="technology/space exploration"/>
    <x v="1719"/>
    <x v="1951"/>
    <x v="2"/>
    <x v="36"/>
  </r>
  <r>
    <s v="Build Flying Saucer Artificial Intelligent from sea shell"/>
    <x v="2639"/>
    <n v="1500"/>
    <x v="493"/>
    <x v="2"/>
    <x v="0"/>
    <s v="USD"/>
    <n v="1410811740"/>
    <n v="1409341863"/>
    <b v="0"/>
    <x v="29"/>
    <x v="1"/>
    <s v="technology/space exploration"/>
    <x v="460"/>
    <x v="2"/>
    <x v="2"/>
    <x v="36"/>
  </r>
  <r>
    <s v="Maschinenbau in ein neues Zeitalter"/>
    <x v="2640"/>
    <n v="500000"/>
    <x v="117"/>
    <x v="2"/>
    <x v="12"/>
    <s v="EUR"/>
    <n v="1468565820"/>
    <n v="1465970108"/>
    <b v="0"/>
    <x v="78"/>
    <x v="1"/>
    <s v="technology/space exploration"/>
    <x v="109"/>
    <x v="121"/>
    <x v="2"/>
    <x v="36"/>
  </r>
  <r>
    <s v="Project Blue: A Space Telescope to Find Another Earth (Canceled)"/>
    <x v="2641"/>
    <n v="1000000"/>
    <x v="1809"/>
    <x v="1"/>
    <x v="0"/>
    <s v="USD"/>
    <n v="1482307140"/>
    <n v="1479218315"/>
    <b v="1"/>
    <x v="474"/>
    <x v="1"/>
    <s v="technology/space exploration"/>
    <x v="2003"/>
    <x v="1952"/>
    <x v="2"/>
    <x v="36"/>
  </r>
  <r>
    <s v="Helios - Near Space Launch To Capture The 2017 Solar Eclipse (Canceled)"/>
    <x v="2642"/>
    <n v="100000"/>
    <x v="1254"/>
    <x v="1"/>
    <x v="0"/>
    <s v="USD"/>
    <n v="1489172435"/>
    <n v="1486580435"/>
    <b v="1"/>
    <x v="47"/>
    <x v="1"/>
    <s v="technology/space exploration"/>
    <x v="2004"/>
    <x v="1953"/>
    <x v="2"/>
    <x v="36"/>
  </r>
  <r>
    <s v="Project ThunderStruck - Testing a New Spacecraft Concept"/>
    <x v="2643"/>
    <n v="20000"/>
    <x v="1740"/>
    <x v="1"/>
    <x v="2"/>
    <s v="AUD"/>
    <n v="1415481203"/>
    <n v="1412885603"/>
    <b v="1"/>
    <x v="23"/>
    <x v="1"/>
    <s v="technology/space exploration"/>
    <x v="1131"/>
    <x v="1954"/>
    <x v="2"/>
    <x v="36"/>
  </r>
  <r>
    <s v="SpaceVR: Your Ticket to Space (Canceled)"/>
    <x v="2644"/>
    <n v="500000"/>
    <x v="1810"/>
    <x v="1"/>
    <x v="0"/>
    <s v="USD"/>
    <n v="1441783869"/>
    <n v="1439191869"/>
    <b v="1"/>
    <x v="475"/>
    <x v="1"/>
    <s v="technology/space exploration"/>
    <x v="2005"/>
    <x v="1955"/>
    <x v="2"/>
    <x v="36"/>
  </r>
  <r>
    <s v="18&quot;, 45.7cm Telescope. The universe is for everyone!"/>
    <x v="2645"/>
    <n v="2500"/>
    <x v="1275"/>
    <x v="1"/>
    <x v="5"/>
    <s v="CAD"/>
    <n v="1439533019"/>
    <n v="1436941019"/>
    <b v="0"/>
    <x v="83"/>
    <x v="1"/>
    <s v="technology/space exploration"/>
    <x v="2006"/>
    <x v="1053"/>
    <x v="2"/>
    <x v="36"/>
  </r>
  <r>
    <s v="Calvert HS Planetarium Restoration (Canceled)"/>
    <x v="2646"/>
    <n v="12000"/>
    <x v="437"/>
    <x v="1"/>
    <x v="0"/>
    <s v="USD"/>
    <n v="1457543360"/>
    <n v="1454951360"/>
    <b v="0"/>
    <x v="79"/>
    <x v="1"/>
    <s v="technology/space exploration"/>
    <x v="2007"/>
    <x v="1956"/>
    <x v="2"/>
    <x v="36"/>
  </r>
  <r>
    <s v="The Mission - Please Check Back Soon (Canceled)"/>
    <x v="2647"/>
    <n v="125000"/>
    <x v="1811"/>
    <x v="1"/>
    <x v="0"/>
    <s v="USD"/>
    <n v="1454370941"/>
    <n v="1449186941"/>
    <b v="0"/>
    <x v="83"/>
    <x v="1"/>
    <s v="technology/space exploration"/>
    <x v="2008"/>
    <x v="1957"/>
    <x v="2"/>
    <x v="36"/>
  </r>
  <r>
    <s v="The Observer Project 2016 (Canceled)"/>
    <x v="2648"/>
    <n v="60000"/>
    <x v="1812"/>
    <x v="1"/>
    <x v="0"/>
    <s v="USD"/>
    <n v="1482332343"/>
    <n v="1479740343"/>
    <b v="0"/>
    <x v="81"/>
    <x v="1"/>
    <s v="technology/space exploration"/>
    <x v="2009"/>
    <x v="1958"/>
    <x v="2"/>
    <x v="36"/>
  </r>
  <r>
    <s v="FireSat: Near Real-Time Global Wildfire/Oil Spill Detection"/>
    <x v="2649"/>
    <n v="280000"/>
    <x v="1813"/>
    <x v="1"/>
    <x v="0"/>
    <s v="USD"/>
    <n v="1450380009"/>
    <n v="1447960809"/>
    <b v="0"/>
    <x v="57"/>
    <x v="1"/>
    <s v="technology/space exploration"/>
    <x v="2010"/>
    <x v="1959"/>
    <x v="2"/>
    <x v="36"/>
  </r>
  <r>
    <s v="Million Dollar Rocket - New Project (Canceled)"/>
    <x v="2650"/>
    <n v="100000"/>
    <x v="1197"/>
    <x v="1"/>
    <x v="2"/>
    <s v="AUD"/>
    <n v="1418183325"/>
    <n v="1415591325"/>
    <b v="0"/>
    <x v="202"/>
    <x v="1"/>
    <s v="technology/space exploration"/>
    <x v="2011"/>
    <x v="1960"/>
    <x v="2"/>
    <x v="36"/>
  </r>
  <r>
    <s v="Dream Rocket Project (Canceled)"/>
    <x v="2651"/>
    <n v="51000"/>
    <x v="1814"/>
    <x v="1"/>
    <x v="0"/>
    <s v="USD"/>
    <n v="1402632000"/>
    <n v="1399909127"/>
    <b v="0"/>
    <x v="16"/>
    <x v="1"/>
    <s v="technology/space exploration"/>
    <x v="2012"/>
    <x v="1961"/>
    <x v="2"/>
    <x v="36"/>
  </r>
  <r>
    <s v="Moon Rocket Projo - Finally know the TRUTH about E.T."/>
    <x v="2652"/>
    <n v="100000"/>
    <x v="152"/>
    <x v="1"/>
    <x v="0"/>
    <s v="USD"/>
    <n v="1429622726"/>
    <n v="1424442326"/>
    <b v="0"/>
    <x v="79"/>
    <x v="1"/>
    <s v="technology/space exploration"/>
    <x v="2013"/>
    <x v="439"/>
    <x v="2"/>
    <x v="36"/>
  </r>
  <r>
    <s v="Balloons (Canceled)"/>
    <x v="2653"/>
    <n v="15000"/>
    <x v="1815"/>
    <x v="1"/>
    <x v="0"/>
    <s v="USD"/>
    <n v="1455048000"/>
    <n v="1452631647"/>
    <b v="0"/>
    <x v="68"/>
    <x v="1"/>
    <s v="technology/space exploration"/>
    <x v="2014"/>
    <x v="1962"/>
    <x v="2"/>
    <x v="36"/>
  </r>
  <r>
    <s v="MoonWatcher: A 24/7 Live Video of the Moon for Everyone (Canceled)"/>
    <x v="2654"/>
    <n v="150000"/>
    <x v="1816"/>
    <x v="1"/>
    <x v="0"/>
    <s v="USD"/>
    <n v="1489345200"/>
    <n v="1485966688"/>
    <b v="0"/>
    <x v="215"/>
    <x v="1"/>
    <s v="technology/space exploration"/>
    <x v="2015"/>
    <x v="1963"/>
    <x v="2"/>
    <x v="36"/>
  </r>
  <r>
    <s v="Propel Citizen Science to the Moon (Canceled)"/>
    <x v="2655"/>
    <n v="30000"/>
    <x v="1817"/>
    <x v="1"/>
    <x v="0"/>
    <s v="USD"/>
    <n v="1470187800"/>
    <n v="1467325053"/>
    <b v="0"/>
    <x v="211"/>
    <x v="1"/>
    <s v="technology/space exploration"/>
    <x v="2016"/>
    <x v="1964"/>
    <x v="2"/>
    <x v="36"/>
  </r>
  <r>
    <s v="STEM MARS Lander experience: https://youtu.be/n6avxUAKee0"/>
    <x v="2656"/>
    <n v="98000"/>
    <x v="1818"/>
    <x v="1"/>
    <x v="0"/>
    <s v="USD"/>
    <n v="1469913194"/>
    <n v="1467321194"/>
    <b v="0"/>
    <x v="80"/>
    <x v="1"/>
    <s v="technology/space exploration"/>
    <x v="2017"/>
    <x v="1965"/>
    <x v="2"/>
    <x v="36"/>
  </r>
  <r>
    <s v="test (Canceled)"/>
    <x v="2657"/>
    <n v="49000"/>
    <x v="1819"/>
    <x v="1"/>
    <x v="0"/>
    <s v="USD"/>
    <n v="1429321210"/>
    <n v="1426729210"/>
    <b v="0"/>
    <x v="73"/>
    <x v="1"/>
    <s v="technology/space exploration"/>
    <x v="2018"/>
    <x v="1966"/>
    <x v="2"/>
    <x v="36"/>
  </r>
  <r>
    <s v="Central Ohio Astronomical Society Mobile Classroom"/>
    <x v="2658"/>
    <n v="20000"/>
    <x v="1820"/>
    <x v="1"/>
    <x v="0"/>
    <s v="USD"/>
    <n v="1448388418"/>
    <n v="1443200818"/>
    <b v="0"/>
    <x v="81"/>
    <x v="1"/>
    <s v="technology/space exploration"/>
    <x v="2019"/>
    <x v="1967"/>
    <x v="2"/>
    <x v="36"/>
  </r>
  <r>
    <s v="Summer Camp - A creative space for makers and artists alike."/>
    <x v="2659"/>
    <n v="5000"/>
    <x v="1821"/>
    <x v="0"/>
    <x v="0"/>
    <s v="USD"/>
    <n v="1382742010"/>
    <n v="1380150010"/>
    <b v="0"/>
    <x v="65"/>
    <x v="0"/>
    <s v="technology/makerspaces"/>
    <x v="1335"/>
    <x v="1968"/>
    <x v="2"/>
    <x v="37"/>
  </r>
  <r>
    <s v="The Mini Maker, a kid focused makerspace"/>
    <x v="2660"/>
    <n v="20000"/>
    <x v="1822"/>
    <x v="0"/>
    <x v="0"/>
    <s v="USD"/>
    <n v="1440179713"/>
    <n v="1437587713"/>
    <b v="0"/>
    <x v="144"/>
    <x v="0"/>
    <s v="technology/makerspaces"/>
    <x v="2020"/>
    <x v="1969"/>
    <x v="2"/>
    <x v="37"/>
  </r>
  <r>
    <s v="A New Life for an Old School"/>
    <x v="2661"/>
    <n v="20000"/>
    <x v="1823"/>
    <x v="0"/>
    <x v="5"/>
    <s v="CAD"/>
    <n v="1441378800"/>
    <n v="1438873007"/>
    <b v="0"/>
    <x v="66"/>
    <x v="0"/>
    <s v="technology/makerspaces"/>
    <x v="2021"/>
    <x v="1970"/>
    <x v="2"/>
    <x v="37"/>
  </r>
  <r>
    <s v="HackSchool: Students, Technology, and Empowerment"/>
    <x v="2662"/>
    <n v="17500"/>
    <x v="1824"/>
    <x v="0"/>
    <x v="0"/>
    <s v="USD"/>
    <n v="1449644340"/>
    <n v="1446683797"/>
    <b v="0"/>
    <x v="201"/>
    <x v="0"/>
    <s v="technology/makerspaces"/>
    <x v="2022"/>
    <x v="1971"/>
    <x v="2"/>
    <x v="37"/>
  </r>
  <r>
    <s v="Gilman Playground Builds a Tech Center"/>
    <x v="2663"/>
    <n v="3500"/>
    <x v="1825"/>
    <x v="0"/>
    <x v="0"/>
    <s v="USD"/>
    <n v="1430774974"/>
    <n v="1426886974"/>
    <b v="0"/>
    <x v="67"/>
    <x v="0"/>
    <s v="technology/makerspaces"/>
    <x v="2023"/>
    <x v="1972"/>
    <x v="2"/>
    <x v="37"/>
  </r>
  <r>
    <s v="StartMart - NEW $40,000 Stretch Goal to Match $40,000 Grant"/>
    <x v="2664"/>
    <n v="10000"/>
    <x v="1826"/>
    <x v="0"/>
    <x v="0"/>
    <s v="USD"/>
    <n v="1443214800"/>
    <n v="1440008439"/>
    <b v="0"/>
    <x v="190"/>
    <x v="0"/>
    <s v="technology/makerspaces"/>
    <x v="2024"/>
    <x v="1973"/>
    <x v="2"/>
    <x v="37"/>
  </r>
  <r>
    <s v="Websmith Studio : Think, Build, Break, Play."/>
    <x v="2665"/>
    <n v="1500"/>
    <x v="1827"/>
    <x v="0"/>
    <x v="0"/>
    <s v="USD"/>
    <n v="1455142416"/>
    <n v="1452550416"/>
    <b v="0"/>
    <x v="59"/>
    <x v="0"/>
    <s v="technology/makerspaces"/>
    <x v="1934"/>
    <x v="1974"/>
    <x v="2"/>
    <x v="37"/>
  </r>
  <r>
    <s v="UOttawa Makermobile"/>
    <x v="2666"/>
    <n v="1000"/>
    <x v="1240"/>
    <x v="0"/>
    <x v="5"/>
    <s v="CAD"/>
    <n v="1447079520"/>
    <n v="1443449265"/>
    <b v="0"/>
    <x v="33"/>
    <x v="0"/>
    <s v="technology/makerspaces"/>
    <x v="2025"/>
    <x v="1975"/>
    <x v="2"/>
    <x v="37"/>
  </r>
  <r>
    <s v="Oceana High School MAKER club requesting a 3D Printer"/>
    <x v="2667"/>
    <n v="800"/>
    <x v="1099"/>
    <x v="0"/>
    <x v="0"/>
    <s v="USD"/>
    <n v="1452387096"/>
    <n v="1447203096"/>
    <b v="0"/>
    <x v="202"/>
    <x v="0"/>
    <s v="technology/makerspaces"/>
    <x v="1239"/>
    <x v="1976"/>
    <x v="2"/>
    <x v="37"/>
  </r>
  <r>
    <s v="G-Pod ... the future of sustainable housing"/>
    <x v="2668"/>
    <n v="38888"/>
    <x v="1828"/>
    <x v="2"/>
    <x v="2"/>
    <s v="AUD"/>
    <n v="1406593780"/>
    <n v="1404174580"/>
    <b v="1"/>
    <x v="65"/>
    <x v="1"/>
    <s v="technology/makerspaces"/>
    <x v="2026"/>
    <x v="1977"/>
    <x v="2"/>
    <x v="37"/>
  </r>
  <r>
    <s v="Tunnel Lab - Tech startup accelerator hubs in the favelas"/>
    <x v="2669"/>
    <n v="25000"/>
    <x v="1829"/>
    <x v="2"/>
    <x v="0"/>
    <s v="USD"/>
    <n v="1419017880"/>
    <n v="1416419916"/>
    <b v="1"/>
    <x v="87"/>
    <x v="1"/>
    <s v="technology/makerspaces"/>
    <x v="2027"/>
    <x v="1978"/>
    <x v="2"/>
    <x v="37"/>
  </r>
  <r>
    <s v="Open Tools for Science and Science Education"/>
    <x v="2670"/>
    <n v="10000"/>
    <x v="1830"/>
    <x v="2"/>
    <x v="0"/>
    <s v="USD"/>
    <n v="1451282400"/>
    <n v="1449436390"/>
    <b v="1"/>
    <x v="5"/>
    <x v="1"/>
    <s v="technology/makerspaces"/>
    <x v="2028"/>
    <x v="1979"/>
    <x v="2"/>
    <x v="37"/>
  </r>
  <r>
    <s v="Help us open a Makerspace for Kids"/>
    <x v="2671"/>
    <n v="40000"/>
    <x v="1831"/>
    <x v="2"/>
    <x v="0"/>
    <s v="USD"/>
    <n v="1414622700"/>
    <n v="1412081999"/>
    <b v="1"/>
    <x v="36"/>
    <x v="1"/>
    <s v="technology/makerspaces"/>
    <x v="2029"/>
    <x v="1980"/>
    <x v="2"/>
    <x v="37"/>
  </r>
  <r>
    <s v="Building the Playa Blanca Community Wind Workshop!"/>
    <x v="2672"/>
    <n v="35000"/>
    <x v="1832"/>
    <x v="2"/>
    <x v="0"/>
    <s v="USD"/>
    <n v="1467694740"/>
    <n v="1465398670"/>
    <b v="1"/>
    <x v="199"/>
    <x v="1"/>
    <s v="technology/makerspaces"/>
    <x v="2030"/>
    <x v="1981"/>
    <x v="2"/>
    <x v="37"/>
  </r>
  <r>
    <s v="Maven Makers: A Makerspace (It's Kinda Like a Gym)"/>
    <x v="2673"/>
    <n v="25000"/>
    <x v="1833"/>
    <x v="2"/>
    <x v="0"/>
    <s v="USD"/>
    <n v="1415655289"/>
    <n v="1413059689"/>
    <b v="1"/>
    <x v="60"/>
    <x v="1"/>
    <s v="technology/makerspaces"/>
    <x v="2031"/>
    <x v="1982"/>
    <x v="2"/>
    <x v="37"/>
  </r>
  <r>
    <s v="Toronto VR Co-Op"/>
    <x v="2674"/>
    <n v="2100"/>
    <x v="1834"/>
    <x v="2"/>
    <x v="5"/>
    <s v="CAD"/>
    <n v="1463929174"/>
    <n v="1461337174"/>
    <b v="0"/>
    <x v="82"/>
    <x v="1"/>
    <s v="technology/makerspaces"/>
    <x v="2032"/>
    <x v="1983"/>
    <x v="2"/>
    <x v="37"/>
  </r>
  <r>
    <s v="Tinkr Tech - mobile makerspace"/>
    <x v="2675"/>
    <n v="19500"/>
    <x v="1835"/>
    <x v="2"/>
    <x v="0"/>
    <s v="USD"/>
    <n v="1404348143"/>
    <n v="1401756143"/>
    <b v="0"/>
    <x v="74"/>
    <x v="1"/>
    <s v="technology/makerspaces"/>
    <x v="2033"/>
    <x v="1984"/>
    <x v="2"/>
    <x v="37"/>
  </r>
  <r>
    <s v="Wavegarden in Marbella (MÃ¡laga)"/>
    <x v="2676"/>
    <n v="8000000"/>
    <x v="1742"/>
    <x v="2"/>
    <x v="3"/>
    <s v="EUR"/>
    <n v="1443121765"/>
    <n v="1440529765"/>
    <b v="0"/>
    <x v="84"/>
    <x v="1"/>
    <s v="technology/makerspaces"/>
    <x v="2034"/>
    <x v="1985"/>
    <x v="2"/>
    <x v="37"/>
  </r>
  <r>
    <s v="DIY Garage"/>
    <x v="2677"/>
    <n v="40000"/>
    <x v="849"/>
    <x v="2"/>
    <x v="0"/>
    <s v="USD"/>
    <n v="1425081694"/>
    <n v="1422489694"/>
    <b v="0"/>
    <x v="83"/>
    <x v="1"/>
    <s v="technology/makerspaces"/>
    <x v="2035"/>
    <x v="895"/>
    <x v="2"/>
    <x v="37"/>
  </r>
  <r>
    <s v="iHeart Pillow"/>
    <x v="2678"/>
    <n v="32000"/>
    <x v="1836"/>
    <x v="2"/>
    <x v="3"/>
    <s v="EUR"/>
    <n v="1459915491"/>
    <n v="1457327091"/>
    <b v="0"/>
    <x v="80"/>
    <x v="1"/>
    <s v="technology/makerspaces"/>
    <x v="2036"/>
    <x v="160"/>
    <x v="2"/>
    <x v="37"/>
  </r>
  <r>
    <s v="Jolly's Hot Dogs An All-Beef Coney Dog"/>
    <x v="2679"/>
    <n v="8000"/>
    <x v="434"/>
    <x v="2"/>
    <x v="0"/>
    <s v="USD"/>
    <n v="1405027750"/>
    <n v="1402867750"/>
    <b v="0"/>
    <x v="84"/>
    <x v="1"/>
    <s v="food/food trucks"/>
    <x v="1839"/>
    <x v="446"/>
    <x v="7"/>
    <x v="19"/>
  </r>
  <r>
    <s v="Toastie's Gourmet Toast"/>
    <x v="2680"/>
    <n v="6000"/>
    <x v="1837"/>
    <x v="2"/>
    <x v="0"/>
    <s v="USD"/>
    <n v="1416635940"/>
    <n v="1413838540"/>
    <b v="0"/>
    <x v="9"/>
    <x v="1"/>
    <s v="food/food trucks"/>
    <x v="2037"/>
    <x v="1986"/>
    <x v="7"/>
    <x v="19"/>
  </r>
  <r>
    <s v="Just Cereal - Mobile Cereal Bar"/>
    <x v="2681"/>
    <n v="15000"/>
    <x v="1275"/>
    <x v="2"/>
    <x v="0"/>
    <s v="USD"/>
    <n v="1425233240"/>
    <n v="1422641240"/>
    <b v="0"/>
    <x v="83"/>
    <x v="1"/>
    <s v="food/food trucks"/>
    <x v="1156"/>
    <x v="1053"/>
    <x v="7"/>
    <x v="19"/>
  </r>
  <r>
    <s v="Ain't No Thang..."/>
    <x v="2682"/>
    <n v="70000"/>
    <x v="25"/>
    <x v="2"/>
    <x v="0"/>
    <s v="USD"/>
    <n v="1407621425"/>
    <n v="1404165425"/>
    <b v="0"/>
    <x v="80"/>
    <x v="1"/>
    <s v="food/food trucks"/>
    <x v="736"/>
    <x v="444"/>
    <x v="7"/>
    <x v="19"/>
  </r>
  <r>
    <s v="Nana's Home Cooking on Wheels"/>
    <x v="2683"/>
    <n v="50000"/>
    <x v="115"/>
    <x v="2"/>
    <x v="0"/>
    <s v="USD"/>
    <n v="1430149330"/>
    <n v="1424968930"/>
    <b v="0"/>
    <x v="29"/>
    <x v="1"/>
    <s v="food/food trucks"/>
    <x v="459"/>
    <x v="119"/>
    <x v="7"/>
    <x v="19"/>
  </r>
  <r>
    <s v="Steaming Cow Pies... Your NEW favorite dessert at the fair"/>
    <x v="2684"/>
    <n v="30000"/>
    <x v="117"/>
    <x v="2"/>
    <x v="0"/>
    <s v="USD"/>
    <n v="1412119423"/>
    <n v="1410391423"/>
    <b v="0"/>
    <x v="78"/>
    <x v="1"/>
    <s v="food/food trucks"/>
    <x v="109"/>
    <x v="121"/>
    <x v="7"/>
    <x v="19"/>
  </r>
  <r>
    <s v="Munch Wagon"/>
    <x v="2685"/>
    <n v="15000"/>
    <x v="117"/>
    <x v="2"/>
    <x v="0"/>
    <s v="USD"/>
    <n v="1435591318"/>
    <n v="1432999318"/>
    <b v="0"/>
    <x v="78"/>
    <x v="1"/>
    <s v="food/food trucks"/>
    <x v="109"/>
    <x v="121"/>
    <x v="7"/>
    <x v="19"/>
  </r>
  <r>
    <s v="Mac N Cheez Food Truck"/>
    <x v="2686"/>
    <n v="50000"/>
    <x v="1838"/>
    <x v="2"/>
    <x v="0"/>
    <s v="USD"/>
    <n v="1424746800"/>
    <n v="1422067870"/>
    <b v="0"/>
    <x v="25"/>
    <x v="1"/>
    <s v="food/food trucks"/>
    <x v="2038"/>
    <x v="1987"/>
    <x v="7"/>
    <x v="19"/>
  </r>
  <r>
    <s v="Mouth Watering Mobile Restaurant"/>
    <x v="2687"/>
    <n v="35000"/>
    <x v="116"/>
    <x v="2"/>
    <x v="0"/>
    <s v="USD"/>
    <n v="1469919890"/>
    <n v="1467327890"/>
    <b v="0"/>
    <x v="29"/>
    <x v="1"/>
    <s v="food/food trucks"/>
    <x v="1870"/>
    <x v="120"/>
    <x v="7"/>
    <x v="19"/>
  </r>
  <r>
    <s v="Help 2 Fat 2 Fly, with our Restaurant!"/>
    <x v="2688"/>
    <n v="80000"/>
    <x v="1839"/>
    <x v="2"/>
    <x v="0"/>
    <s v="USD"/>
    <n v="1433298676"/>
    <n v="1429410676"/>
    <b v="0"/>
    <x v="115"/>
    <x v="1"/>
    <s v="food/food trucks"/>
    <x v="2039"/>
    <x v="1988"/>
    <x v="7"/>
    <x v="19"/>
  </r>
  <r>
    <s v="Cook"/>
    <x v="2689"/>
    <n v="65000"/>
    <x v="428"/>
    <x v="2"/>
    <x v="5"/>
    <s v="CAD"/>
    <n v="1431278557"/>
    <n v="1427390557"/>
    <b v="0"/>
    <x v="84"/>
    <x v="1"/>
    <s v="food/food trucks"/>
    <x v="2040"/>
    <x v="844"/>
    <x v="7"/>
    <x v="19"/>
  </r>
  <r>
    <s v="&quot;Sami j's Food Truck&quot;"/>
    <x v="2690"/>
    <n v="3500"/>
    <x v="379"/>
    <x v="2"/>
    <x v="0"/>
    <s v="USD"/>
    <n v="1427266860"/>
    <n v="1424678460"/>
    <b v="0"/>
    <x v="29"/>
    <x v="1"/>
    <s v="food/food trucks"/>
    <x v="1154"/>
    <x v="384"/>
    <x v="7"/>
    <x v="19"/>
  </r>
  <r>
    <s v="Chili dog"/>
    <x v="2691"/>
    <n v="5000"/>
    <x v="130"/>
    <x v="2"/>
    <x v="0"/>
    <s v="USD"/>
    <n v="1407899966"/>
    <n v="1405307966"/>
    <b v="0"/>
    <x v="83"/>
    <x v="1"/>
    <s v="food/food trucks"/>
    <x v="417"/>
    <x v="140"/>
    <x v="7"/>
    <x v="19"/>
  </r>
  <r>
    <s v="Tac o' Relli's Behold the first smoked to order taco truck"/>
    <x v="2692"/>
    <n v="30000"/>
    <x v="116"/>
    <x v="2"/>
    <x v="0"/>
    <s v="USD"/>
    <n v="1411701739"/>
    <n v="1409109739"/>
    <b v="0"/>
    <x v="29"/>
    <x v="1"/>
    <s v="food/food trucks"/>
    <x v="372"/>
    <x v="120"/>
    <x v="7"/>
    <x v="19"/>
  </r>
  <r>
    <s v="Fat daddy mac food truck"/>
    <x v="2693"/>
    <n v="15000"/>
    <x v="1840"/>
    <x v="2"/>
    <x v="0"/>
    <s v="USD"/>
    <n v="1428981718"/>
    <n v="1423801318"/>
    <b v="0"/>
    <x v="83"/>
    <x v="1"/>
    <s v="food/food trucks"/>
    <x v="2041"/>
    <x v="1989"/>
    <x v="7"/>
    <x v="19"/>
  </r>
  <r>
    <s v="The Military Moms Food Truck"/>
    <x v="2694"/>
    <n v="60000"/>
    <x v="1841"/>
    <x v="2"/>
    <x v="0"/>
    <s v="USD"/>
    <n v="1419538560"/>
    <n v="1416600960"/>
    <b v="0"/>
    <x v="44"/>
    <x v="1"/>
    <s v="food/food trucks"/>
    <x v="2042"/>
    <x v="1990"/>
    <x v="7"/>
    <x v="19"/>
  </r>
  <r>
    <s v="Dough Heads Food Truck: waffles stuffed with sweet + savory"/>
    <x v="2695"/>
    <n v="23000"/>
    <x v="1842"/>
    <x v="2"/>
    <x v="0"/>
    <s v="USD"/>
    <n v="1438552800"/>
    <n v="1435876423"/>
    <b v="0"/>
    <x v="47"/>
    <x v="1"/>
    <s v="food/food trucks"/>
    <x v="2043"/>
    <x v="1991"/>
    <x v="7"/>
    <x v="19"/>
  </r>
  <r>
    <s v="Baja Babes Shrimp Tacos wants to spread the taco love!"/>
    <x v="2696"/>
    <n v="8000"/>
    <x v="1843"/>
    <x v="2"/>
    <x v="0"/>
    <s v="USD"/>
    <n v="1403904808"/>
    <n v="1401312808"/>
    <b v="0"/>
    <x v="84"/>
    <x v="1"/>
    <s v="food/food trucks"/>
    <x v="2044"/>
    <x v="1992"/>
    <x v="7"/>
    <x v="19"/>
  </r>
  <r>
    <s v="my bakery truck"/>
    <x v="2697"/>
    <n v="2"/>
    <x v="117"/>
    <x v="2"/>
    <x v="5"/>
    <s v="CAD"/>
    <n v="1407533463"/>
    <n v="1404941463"/>
    <b v="0"/>
    <x v="78"/>
    <x v="1"/>
    <s v="food/food trucks"/>
    <x v="109"/>
    <x v="121"/>
    <x v="7"/>
    <x v="19"/>
  </r>
  <r>
    <s v="Holly's Hot Stuff"/>
    <x v="2698"/>
    <n v="9999"/>
    <x v="119"/>
    <x v="2"/>
    <x v="0"/>
    <s v="USD"/>
    <n v="1411073972"/>
    <n v="1408481972"/>
    <b v="0"/>
    <x v="80"/>
    <x v="1"/>
    <s v="food/food trucks"/>
    <x v="2045"/>
    <x v="844"/>
    <x v="7"/>
    <x v="19"/>
  </r>
  <r>
    <s v="Support Circus Factory's new training space in Cork"/>
    <x v="2699"/>
    <n v="3400"/>
    <x v="76"/>
    <x v="3"/>
    <x v="17"/>
    <s v="EUR"/>
    <n v="1491586534"/>
    <n v="1488911734"/>
    <b v="0"/>
    <x v="67"/>
    <x v="1"/>
    <s v="theater/spaces"/>
    <x v="2046"/>
    <x v="1993"/>
    <x v="1"/>
    <x v="38"/>
  </r>
  <r>
    <s v="Hygienic Art Amphitheater Project New London, Connecticut"/>
    <x v="2700"/>
    <n v="10000"/>
    <x v="1844"/>
    <x v="3"/>
    <x v="0"/>
    <s v="USD"/>
    <n v="1491416077"/>
    <n v="1488827677"/>
    <b v="1"/>
    <x v="55"/>
    <x v="1"/>
    <s v="theater/spaces"/>
    <x v="2047"/>
    <x v="1994"/>
    <x v="1"/>
    <x v="38"/>
  </r>
  <r>
    <s v="Bisagra Teatro: Foro Multidisciplinario"/>
    <x v="2701"/>
    <n v="40000"/>
    <x v="1845"/>
    <x v="3"/>
    <x v="14"/>
    <s v="MXN"/>
    <n v="1490196830"/>
    <n v="1485016430"/>
    <b v="0"/>
    <x v="43"/>
    <x v="1"/>
    <s v="theater/spaces"/>
    <x v="603"/>
    <x v="1995"/>
    <x v="1"/>
    <x v="38"/>
  </r>
  <r>
    <s v="Little Red Brick House"/>
    <x v="2702"/>
    <n v="19000"/>
    <x v="1288"/>
    <x v="3"/>
    <x v="0"/>
    <s v="USD"/>
    <n v="1491421314"/>
    <n v="1487709714"/>
    <b v="0"/>
    <x v="63"/>
    <x v="1"/>
    <s v="theater/spaces"/>
    <x v="2048"/>
    <x v="1996"/>
    <x v="1"/>
    <x v="38"/>
  </r>
  <r>
    <s v="Fischer Theatre Marquee"/>
    <x v="2703"/>
    <n v="16500"/>
    <x v="1846"/>
    <x v="3"/>
    <x v="0"/>
    <s v="USD"/>
    <n v="1490389158"/>
    <n v="1486504758"/>
    <b v="0"/>
    <x v="22"/>
    <x v="1"/>
    <s v="theater/spaces"/>
    <x v="2049"/>
    <x v="1997"/>
    <x v="1"/>
    <x v="38"/>
  </r>
  <r>
    <s v="Nordo's Culinarium: Where Food Meets Art"/>
    <x v="2704"/>
    <n v="35000"/>
    <x v="1847"/>
    <x v="0"/>
    <x v="0"/>
    <s v="USD"/>
    <n v="1413442740"/>
    <n v="1410937483"/>
    <b v="1"/>
    <x v="40"/>
    <x v="0"/>
    <s v="theater/spaces"/>
    <x v="2050"/>
    <x v="1998"/>
    <x v="1"/>
    <x v="38"/>
  </r>
  <r>
    <s v="The Pocket Theater - No one should have to pay to perform!"/>
    <x v="2705"/>
    <n v="8000"/>
    <x v="1848"/>
    <x v="0"/>
    <x v="0"/>
    <s v="USD"/>
    <n v="1369637940"/>
    <n v="1367088443"/>
    <b v="1"/>
    <x v="476"/>
    <x v="0"/>
    <s v="theater/spaces"/>
    <x v="2051"/>
    <x v="1999"/>
    <x v="1"/>
    <x v="38"/>
  </r>
  <r>
    <s v="Angel Comedy Club"/>
    <x v="2706"/>
    <n v="20000"/>
    <x v="1849"/>
    <x v="0"/>
    <x v="1"/>
    <s v="GBP"/>
    <n v="1469119526"/>
    <n v="1463935526"/>
    <b v="1"/>
    <x v="477"/>
    <x v="0"/>
    <s v="theater/spaces"/>
    <x v="2052"/>
    <x v="2000"/>
    <x v="1"/>
    <x v="38"/>
  </r>
  <r>
    <s v="Circadium: School of Contemporary Circus - Start Up"/>
    <x v="2707"/>
    <n v="50000"/>
    <x v="1850"/>
    <x v="0"/>
    <x v="0"/>
    <s v="USD"/>
    <n v="1475553540"/>
    <n v="1472528141"/>
    <b v="1"/>
    <x v="478"/>
    <x v="0"/>
    <s v="theater/spaces"/>
    <x v="2053"/>
    <x v="2001"/>
    <x v="1"/>
    <x v="38"/>
  </r>
  <r>
    <s v="House of Yes"/>
    <x v="2708"/>
    <n v="60000"/>
    <x v="1851"/>
    <x v="0"/>
    <x v="0"/>
    <s v="USD"/>
    <n v="1407549600"/>
    <n v="1404797428"/>
    <b v="1"/>
    <x v="479"/>
    <x v="0"/>
    <s v="theater/spaces"/>
    <x v="2054"/>
    <x v="2002"/>
    <x v="1"/>
    <x v="38"/>
  </r>
  <r>
    <s v="The Red Shoes"/>
    <x v="2709"/>
    <n v="3910"/>
    <x v="1852"/>
    <x v="0"/>
    <x v="1"/>
    <s v="GBP"/>
    <n v="1403301660"/>
    <n v="1400694790"/>
    <b v="1"/>
    <x v="196"/>
    <x v="0"/>
    <s v="theater/spaces"/>
    <x v="2055"/>
    <x v="2003"/>
    <x v="1"/>
    <x v="38"/>
  </r>
  <r>
    <s v="The Voix De Ville! : A Pop-up Theater and Cabaret"/>
    <x v="2710"/>
    <n v="5500"/>
    <x v="1853"/>
    <x v="0"/>
    <x v="0"/>
    <s v="USD"/>
    <n v="1373738400"/>
    <n v="1370568560"/>
    <b v="1"/>
    <x v="235"/>
    <x v="0"/>
    <s v="theater/spaces"/>
    <x v="2056"/>
    <x v="2004"/>
    <x v="1"/>
    <x v="38"/>
  </r>
  <r>
    <s v="The Acro Cats Mobile Foster and Kitty Tour Bus"/>
    <x v="2711"/>
    <n v="150000"/>
    <x v="1854"/>
    <x v="0"/>
    <x v="0"/>
    <s v="USD"/>
    <n v="1450971684"/>
    <n v="1447515684"/>
    <b v="1"/>
    <x v="480"/>
    <x v="0"/>
    <s v="theater/spaces"/>
    <x v="2057"/>
    <x v="2005"/>
    <x v="1"/>
    <x v="38"/>
  </r>
  <r>
    <s v="The Crane Theater"/>
    <x v="2712"/>
    <n v="25000"/>
    <x v="1855"/>
    <x v="0"/>
    <x v="0"/>
    <s v="USD"/>
    <n v="1476486000"/>
    <n v="1474040596"/>
    <b v="1"/>
    <x v="120"/>
    <x v="0"/>
    <s v="theater/spaces"/>
    <x v="2058"/>
    <x v="2006"/>
    <x v="1"/>
    <x v="38"/>
  </r>
  <r>
    <s v="Good Good Comedy Theatre (Philadelphia, PA)"/>
    <x v="2713"/>
    <n v="12000"/>
    <x v="1856"/>
    <x v="0"/>
    <x v="0"/>
    <s v="USD"/>
    <n v="1456047228"/>
    <n v="1453109628"/>
    <b v="1"/>
    <x v="481"/>
    <x v="0"/>
    <s v="theater/spaces"/>
    <x v="2059"/>
    <x v="2007"/>
    <x v="1"/>
    <x v="38"/>
  </r>
  <r>
    <s v="Berlin's first international, alternative comedy stage!"/>
    <x v="2714"/>
    <n v="10000"/>
    <x v="1857"/>
    <x v="0"/>
    <x v="12"/>
    <s v="EUR"/>
    <n v="1444291193"/>
    <n v="1441699193"/>
    <b v="1"/>
    <x v="482"/>
    <x v="0"/>
    <s v="theater/spaces"/>
    <x v="2060"/>
    <x v="2008"/>
    <x v="1"/>
    <x v="38"/>
  </r>
  <r>
    <s v="A Home for Comedy in Vermont!"/>
    <x v="2715"/>
    <n v="25000"/>
    <x v="1858"/>
    <x v="0"/>
    <x v="0"/>
    <s v="USD"/>
    <n v="1417906649"/>
    <n v="1414015049"/>
    <b v="1"/>
    <x v="166"/>
    <x v="0"/>
    <s v="theater/spaces"/>
    <x v="2061"/>
    <x v="2009"/>
    <x v="1"/>
    <x v="38"/>
  </r>
  <r>
    <s v="Bard Beyond the Big Top"/>
    <x v="2716"/>
    <n v="18000"/>
    <x v="1859"/>
    <x v="0"/>
    <x v="0"/>
    <s v="USD"/>
    <n v="1462316400"/>
    <n v="1459865945"/>
    <b v="1"/>
    <x v="265"/>
    <x v="0"/>
    <s v="theater/spaces"/>
    <x v="2062"/>
    <x v="2010"/>
    <x v="1"/>
    <x v="38"/>
  </r>
  <r>
    <s v="AHS Theater - Help us light up our stage!"/>
    <x v="2717"/>
    <n v="6000"/>
    <x v="1860"/>
    <x v="0"/>
    <x v="0"/>
    <s v="USD"/>
    <n v="1460936694"/>
    <n v="1455756294"/>
    <b v="0"/>
    <x v="50"/>
    <x v="0"/>
    <s v="theater/spaces"/>
    <x v="2063"/>
    <x v="2011"/>
    <x v="1"/>
    <x v="38"/>
  </r>
  <r>
    <s v="The Comedy Project"/>
    <x v="2718"/>
    <n v="25000"/>
    <x v="1861"/>
    <x v="0"/>
    <x v="0"/>
    <s v="USD"/>
    <n v="1478866253"/>
    <n v="1476270653"/>
    <b v="0"/>
    <x v="210"/>
    <x v="0"/>
    <s v="theater/spaces"/>
    <x v="2064"/>
    <x v="2012"/>
    <x v="1"/>
    <x v="38"/>
  </r>
  <r>
    <s v="Pi Crust - Easily Connect Electronics To Your Raspberry Pi"/>
    <x v="2719"/>
    <n v="750"/>
    <x v="1862"/>
    <x v="0"/>
    <x v="1"/>
    <s v="GBP"/>
    <n v="1378494000"/>
    <n v="1375880598"/>
    <b v="0"/>
    <x v="314"/>
    <x v="0"/>
    <s v="technology/hardware"/>
    <x v="2065"/>
    <x v="2013"/>
    <x v="2"/>
    <x v="30"/>
  </r>
  <r>
    <s v="Ransomly | A bluetooth beacon to make any room app-free."/>
    <x v="2720"/>
    <n v="5000"/>
    <x v="1863"/>
    <x v="0"/>
    <x v="0"/>
    <s v="USD"/>
    <n v="1485722053"/>
    <n v="1480538053"/>
    <b v="0"/>
    <x v="333"/>
    <x v="0"/>
    <s v="technology/hardware"/>
    <x v="2066"/>
    <x v="2014"/>
    <x v="2"/>
    <x v="30"/>
  </r>
  <r>
    <s v="Mega Bar: The most versatile and affordable workout product."/>
    <x v="2721"/>
    <n v="12000"/>
    <x v="1864"/>
    <x v="0"/>
    <x v="0"/>
    <s v="USD"/>
    <n v="1420060088"/>
    <n v="1414872488"/>
    <b v="0"/>
    <x v="282"/>
    <x v="0"/>
    <s v="technology/hardware"/>
    <x v="2067"/>
    <x v="2015"/>
    <x v="2"/>
    <x v="30"/>
  </r>
  <r>
    <s v="RasPiO GPIO Quick Reference Ruler for Raspberry Pi RPi.GPIO"/>
    <x v="2722"/>
    <n v="2468"/>
    <x v="1865"/>
    <x v="0"/>
    <x v="1"/>
    <s v="GBP"/>
    <n v="1439625059"/>
    <n v="1436860259"/>
    <b v="0"/>
    <x v="483"/>
    <x v="0"/>
    <s v="technology/hardware"/>
    <x v="2068"/>
    <x v="2016"/>
    <x v="2"/>
    <x v="30"/>
  </r>
  <r>
    <s v="Digital MPPT and Solar BMS for a Net Zero energy House"/>
    <x v="2723"/>
    <n v="40000"/>
    <x v="1866"/>
    <x v="0"/>
    <x v="5"/>
    <s v="CAD"/>
    <n v="1488390735"/>
    <n v="1484070735"/>
    <b v="0"/>
    <x v="116"/>
    <x v="0"/>
    <s v="technology/hardware"/>
    <x v="2069"/>
    <x v="2017"/>
    <x v="2"/>
    <x v="30"/>
  </r>
  <r>
    <s v="Krimston TWO - Dual SIM case for iPhone"/>
    <x v="2724"/>
    <n v="100000"/>
    <x v="1867"/>
    <x v="0"/>
    <x v="0"/>
    <s v="USD"/>
    <n v="1461333311"/>
    <n v="1458741311"/>
    <b v="0"/>
    <x v="442"/>
    <x v="0"/>
    <s v="technology/hardware"/>
    <x v="2070"/>
    <x v="2018"/>
    <x v="2"/>
    <x v="30"/>
  </r>
  <r>
    <s v="PiDrive: Low-power, mSATA SSD for the Raspberry Pi"/>
    <x v="2725"/>
    <n v="10000"/>
    <x v="1868"/>
    <x v="0"/>
    <x v="0"/>
    <s v="USD"/>
    <n v="1438964063"/>
    <n v="1436804063"/>
    <b v="0"/>
    <x v="484"/>
    <x v="0"/>
    <s v="technology/hardware"/>
    <x v="2071"/>
    <x v="2019"/>
    <x v="2"/>
    <x v="30"/>
  </r>
  <r>
    <s v="Multi-Function SSD Shield for the Raspberry Pi 2"/>
    <x v="2726"/>
    <n v="15000"/>
    <x v="1869"/>
    <x v="0"/>
    <x v="0"/>
    <s v="USD"/>
    <n v="1451485434"/>
    <n v="1448461434"/>
    <b v="0"/>
    <x v="413"/>
    <x v="0"/>
    <s v="technology/hardware"/>
    <x v="2072"/>
    <x v="2020"/>
    <x v="2"/>
    <x v="30"/>
  </r>
  <r>
    <s v="McChi Luggage: It's a Luggage, USB Charger and a Table Top"/>
    <x v="2727"/>
    <n v="7500"/>
    <x v="1870"/>
    <x v="0"/>
    <x v="0"/>
    <s v="USD"/>
    <n v="1430459197"/>
    <n v="1427867197"/>
    <b v="0"/>
    <x v="23"/>
    <x v="0"/>
    <s v="technology/hardware"/>
    <x v="970"/>
    <x v="2021"/>
    <x v="2"/>
    <x v="30"/>
  </r>
  <r>
    <s v="Yaba - Portable Speaker &amp; Guitar Amp"/>
    <x v="2728"/>
    <n v="27000"/>
    <x v="1871"/>
    <x v="0"/>
    <x v="0"/>
    <s v="USD"/>
    <n v="1366635575"/>
    <n v="1363611575"/>
    <b v="0"/>
    <x v="345"/>
    <x v="0"/>
    <s v="technology/hardware"/>
    <x v="2073"/>
    <x v="2022"/>
    <x v="2"/>
    <x v="30"/>
  </r>
  <r>
    <s v="CybatiWorks - ICS/SCADA/IoT Cybersecurity Education Platform"/>
    <x v="2729"/>
    <n v="30000"/>
    <x v="1872"/>
    <x v="0"/>
    <x v="0"/>
    <s v="USD"/>
    <n v="1413604800"/>
    <n v="1408624622"/>
    <b v="0"/>
    <x v="77"/>
    <x v="0"/>
    <s v="technology/hardware"/>
    <x v="2074"/>
    <x v="2023"/>
    <x v="2"/>
    <x v="30"/>
  </r>
  <r>
    <s v="BrightFingers â€” The Fast &amp; Fun Way To Learn Typing"/>
    <x v="2730"/>
    <n v="12000"/>
    <x v="1873"/>
    <x v="0"/>
    <x v="0"/>
    <s v="USD"/>
    <n v="1369699200"/>
    <n v="1366917828"/>
    <b v="0"/>
    <x v="96"/>
    <x v="0"/>
    <s v="technology/hardware"/>
    <x v="2075"/>
    <x v="2024"/>
    <x v="2"/>
    <x v="30"/>
  </r>
  <r>
    <s v="ONetSwitch: Open Source Hardware for Networking"/>
    <x v="2731"/>
    <n v="50000"/>
    <x v="1874"/>
    <x v="0"/>
    <x v="0"/>
    <s v="USD"/>
    <n v="1428643974"/>
    <n v="1423463574"/>
    <b v="0"/>
    <x v="46"/>
    <x v="0"/>
    <s v="technology/hardware"/>
    <x v="2076"/>
    <x v="2025"/>
    <x v="2"/>
    <x v="30"/>
  </r>
  <r>
    <s v="THE 'mi8' RISES | The Best Wireless Duo Stereo Sound System"/>
    <x v="2732"/>
    <n v="1"/>
    <x v="1875"/>
    <x v="0"/>
    <x v="0"/>
    <s v="USD"/>
    <n v="1476395940"/>
    <n v="1473782592"/>
    <b v="0"/>
    <x v="430"/>
    <x v="0"/>
    <s v="technology/hardware"/>
    <x v="2077"/>
    <x v="2026"/>
    <x v="2"/>
    <x v="30"/>
  </r>
  <r>
    <s v="Pi Supply - Intelligent Power Switch for Raspberry Pi"/>
    <x v="2733"/>
    <n v="750"/>
    <x v="1876"/>
    <x v="0"/>
    <x v="1"/>
    <s v="GBP"/>
    <n v="1363204800"/>
    <n v="1360551250"/>
    <b v="0"/>
    <x v="485"/>
    <x v="0"/>
    <s v="technology/hardware"/>
    <x v="2078"/>
    <x v="2027"/>
    <x v="2"/>
    <x v="30"/>
  </r>
  <r>
    <s v="Open Source Programmable Solar BMS Li-ion, LiFePO4 dev board"/>
    <x v="2734"/>
    <n v="8000"/>
    <x v="1877"/>
    <x v="0"/>
    <x v="5"/>
    <s v="CAD"/>
    <n v="1398268773"/>
    <n v="1395676773"/>
    <b v="0"/>
    <x v="6"/>
    <x v="0"/>
    <s v="technology/hardware"/>
    <x v="2079"/>
    <x v="2028"/>
    <x v="2"/>
    <x v="30"/>
  </r>
  <r>
    <s v="The PowerPot X: Most Reliable 10-Watt Portable Generator"/>
    <x v="2735"/>
    <n v="30000"/>
    <x v="1878"/>
    <x v="0"/>
    <x v="0"/>
    <s v="USD"/>
    <n v="1389812400"/>
    <n v="1386108087"/>
    <b v="0"/>
    <x v="231"/>
    <x v="0"/>
    <s v="technology/hardware"/>
    <x v="2080"/>
    <x v="2029"/>
    <x v="2"/>
    <x v="30"/>
  </r>
  <r>
    <s v="iPhone7 inVIIctus batterycase customize 3D printed top cover"/>
    <x v="2736"/>
    <n v="5000"/>
    <x v="1879"/>
    <x v="0"/>
    <x v="0"/>
    <s v="USD"/>
    <n v="1478402804"/>
    <n v="1473218804"/>
    <b v="0"/>
    <x v="41"/>
    <x v="0"/>
    <s v="technology/hardware"/>
    <x v="2081"/>
    <x v="2030"/>
    <x v="2"/>
    <x v="30"/>
  </r>
  <r>
    <s v="LPLC - Low Power, Low Cost PIC18 Development Board"/>
    <x v="2737"/>
    <n v="1100"/>
    <x v="1880"/>
    <x v="0"/>
    <x v="1"/>
    <s v="GBP"/>
    <n v="1399324717"/>
    <n v="1395436717"/>
    <b v="0"/>
    <x v="277"/>
    <x v="0"/>
    <s v="technology/hardware"/>
    <x v="2082"/>
    <x v="2031"/>
    <x v="2"/>
    <x v="30"/>
  </r>
  <r>
    <s v="Vertical Garden Prototype"/>
    <x v="2738"/>
    <n v="300"/>
    <x v="622"/>
    <x v="0"/>
    <x v="0"/>
    <s v="USD"/>
    <n v="1426117552"/>
    <n v="1423529152"/>
    <b v="0"/>
    <x v="57"/>
    <x v="0"/>
    <s v="technology/hardware"/>
    <x v="101"/>
    <x v="2032"/>
    <x v="2"/>
    <x v="30"/>
  </r>
  <r>
    <s v="Mrs. Brown and Her Lost Puppy."/>
    <x v="2739"/>
    <n v="8000"/>
    <x v="428"/>
    <x v="2"/>
    <x v="0"/>
    <s v="USD"/>
    <n v="1413770820"/>
    <n v="1412005602"/>
    <b v="0"/>
    <x v="80"/>
    <x v="1"/>
    <s v="publishing/children's books"/>
    <x v="2083"/>
    <x v="440"/>
    <x v="3"/>
    <x v="39"/>
  </r>
  <r>
    <s v="What a Zoo!"/>
    <x v="2740"/>
    <n v="2500"/>
    <x v="1881"/>
    <x v="2"/>
    <x v="0"/>
    <s v="USD"/>
    <n v="1337102187"/>
    <n v="1335892587"/>
    <b v="0"/>
    <x v="59"/>
    <x v="1"/>
    <s v="publishing/children's books"/>
    <x v="2084"/>
    <x v="2033"/>
    <x v="3"/>
    <x v="39"/>
  </r>
  <r>
    <s v="St. Nick Jr"/>
    <x v="2741"/>
    <n v="5999"/>
    <x v="117"/>
    <x v="2"/>
    <x v="0"/>
    <s v="USD"/>
    <n v="1476863607"/>
    <n v="1474271607"/>
    <b v="0"/>
    <x v="78"/>
    <x v="1"/>
    <s v="publishing/children's books"/>
    <x v="109"/>
    <x v="121"/>
    <x v="3"/>
    <x v="39"/>
  </r>
  <r>
    <s v="Honey Bees Children's Book: How to Save Our Food"/>
    <x v="2742"/>
    <n v="16000"/>
    <x v="1882"/>
    <x v="2"/>
    <x v="0"/>
    <s v="USD"/>
    <n v="1330478998"/>
    <n v="1327886998"/>
    <b v="0"/>
    <x v="19"/>
    <x v="1"/>
    <s v="publishing/children's books"/>
    <x v="2085"/>
    <x v="2034"/>
    <x v="3"/>
    <x v="39"/>
  </r>
  <r>
    <s v="SERENDIPITY'S Pumpkin Pie Surprise"/>
    <x v="2743"/>
    <n v="8000"/>
    <x v="1883"/>
    <x v="2"/>
    <x v="0"/>
    <s v="USD"/>
    <n v="1342309368"/>
    <n v="1337125368"/>
    <b v="0"/>
    <x v="72"/>
    <x v="1"/>
    <s v="publishing/children's books"/>
    <x v="2086"/>
    <x v="2035"/>
    <x v="3"/>
    <x v="39"/>
  </r>
  <r>
    <s v="How many marbles do YOU have?"/>
    <x v="2744"/>
    <n v="3000"/>
    <x v="1688"/>
    <x v="2"/>
    <x v="0"/>
    <s v="USD"/>
    <n v="1409337911"/>
    <n v="1406745911"/>
    <b v="0"/>
    <x v="10"/>
    <x v="1"/>
    <s v="publishing/children's books"/>
    <x v="2087"/>
    <x v="2036"/>
    <x v="3"/>
    <x v="39"/>
  </r>
  <r>
    <s v="Magic, Giggles and Love  A collection of children's poetry"/>
    <x v="2745"/>
    <n v="500"/>
    <x v="133"/>
    <x v="2"/>
    <x v="0"/>
    <s v="USD"/>
    <n v="1339816200"/>
    <n v="1337095997"/>
    <b v="0"/>
    <x v="80"/>
    <x v="1"/>
    <s v="publishing/children's books"/>
    <x v="2088"/>
    <x v="436"/>
    <x v="3"/>
    <x v="39"/>
  </r>
  <r>
    <s v="Native American Language Book for Children"/>
    <x v="2746"/>
    <n v="5000"/>
    <x v="500"/>
    <x v="2"/>
    <x v="0"/>
    <s v="USD"/>
    <n v="1472835802"/>
    <n v="1470243802"/>
    <b v="0"/>
    <x v="80"/>
    <x v="1"/>
    <s v="publishing/children's books"/>
    <x v="550"/>
    <x v="514"/>
    <x v="3"/>
    <x v="39"/>
  </r>
  <r>
    <s v="A Tree is a Tree, no matter what you see.  CHILDREN'S BOOK"/>
    <x v="2747"/>
    <n v="10000"/>
    <x v="178"/>
    <x v="2"/>
    <x v="0"/>
    <s v="USD"/>
    <n v="1428171037"/>
    <n v="1425582637"/>
    <b v="0"/>
    <x v="84"/>
    <x v="1"/>
    <s v="publishing/children's books"/>
    <x v="2089"/>
    <x v="698"/>
    <x v="3"/>
    <x v="39"/>
  </r>
  <r>
    <s v="My Child, My Blessing"/>
    <x v="2748"/>
    <n v="1999"/>
    <x v="117"/>
    <x v="2"/>
    <x v="0"/>
    <s v="USD"/>
    <n v="1341086400"/>
    <n v="1340055345"/>
    <b v="0"/>
    <x v="78"/>
    <x v="1"/>
    <s v="publishing/children's books"/>
    <x v="109"/>
    <x v="121"/>
    <x v="3"/>
    <x v="39"/>
  </r>
  <r>
    <s v="&quot;DADDY WHAT'S A DIVORCE?&quot; CHILDREN&quot;S BOOK"/>
    <x v="2749"/>
    <n v="3274"/>
    <x v="117"/>
    <x v="2"/>
    <x v="0"/>
    <s v="USD"/>
    <n v="1403039842"/>
    <n v="1397855842"/>
    <b v="0"/>
    <x v="78"/>
    <x v="1"/>
    <s v="publishing/children's books"/>
    <x v="109"/>
    <x v="121"/>
    <x v="3"/>
    <x v="39"/>
  </r>
  <r>
    <s v="An Ordinary Toad's Extraordinary Night!"/>
    <x v="2750"/>
    <n v="4800"/>
    <x v="1100"/>
    <x v="2"/>
    <x v="0"/>
    <s v="USD"/>
    <n v="1324232504"/>
    <n v="1320776504"/>
    <b v="0"/>
    <x v="25"/>
    <x v="1"/>
    <s v="publishing/children's books"/>
    <x v="2090"/>
    <x v="2037"/>
    <x v="3"/>
    <x v="39"/>
  </r>
  <r>
    <s v="Dust Bunnies &amp; the Carpet Rat publishing push"/>
    <x v="2751"/>
    <n v="2000"/>
    <x v="163"/>
    <x v="2"/>
    <x v="0"/>
    <s v="USD"/>
    <n v="1346017023"/>
    <n v="1343425023"/>
    <b v="0"/>
    <x v="22"/>
    <x v="1"/>
    <s v="publishing/children's books"/>
    <x v="2091"/>
    <x v="125"/>
    <x v="3"/>
    <x v="39"/>
  </r>
  <r>
    <s v="From here...to there!"/>
    <x v="2752"/>
    <n v="10000"/>
    <x v="117"/>
    <x v="2"/>
    <x v="0"/>
    <s v="USD"/>
    <n v="1410448551"/>
    <n v="1407856551"/>
    <b v="0"/>
    <x v="78"/>
    <x v="1"/>
    <s v="publishing/children's books"/>
    <x v="109"/>
    <x v="121"/>
    <x v="3"/>
    <x v="39"/>
  </r>
  <r>
    <s v="Children's book app: &quot;The story of Setanta&quot;"/>
    <x v="2753"/>
    <n v="500"/>
    <x v="92"/>
    <x v="2"/>
    <x v="17"/>
    <s v="EUR"/>
    <n v="1428519527"/>
    <n v="1425927527"/>
    <b v="0"/>
    <x v="41"/>
    <x v="1"/>
    <s v="publishing/children's books"/>
    <x v="2092"/>
    <x v="2038"/>
    <x v="3"/>
    <x v="39"/>
  </r>
  <r>
    <s v="The Most Basic of Truths"/>
    <x v="2754"/>
    <n v="10000"/>
    <x v="1884"/>
    <x v="2"/>
    <x v="0"/>
    <s v="USD"/>
    <n v="1389476201"/>
    <n v="1386884201"/>
    <b v="0"/>
    <x v="51"/>
    <x v="1"/>
    <s v="publishing/children's books"/>
    <x v="156"/>
    <x v="2039"/>
    <x v="3"/>
    <x v="39"/>
  </r>
  <r>
    <s v="C is for Crooked"/>
    <x v="2755"/>
    <n v="1500"/>
    <x v="115"/>
    <x v="2"/>
    <x v="0"/>
    <s v="USD"/>
    <n v="1470498332"/>
    <n v="1469202332"/>
    <b v="0"/>
    <x v="84"/>
    <x v="1"/>
    <s v="publishing/children's books"/>
    <x v="886"/>
    <x v="144"/>
    <x v="3"/>
    <x v="39"/>
  </r>
  <r>
    <s v="Printing Soraya Yvette's Children's books"/>
    <x v="2756"/>
    <n v="2000"/>
    <x v="731"/>
    <x v="2"/>
    <x v="2"/>
    <s v="AUD"/>
    <n v="1476095783"/>
    <n v="1474886183"/>
    <b v="0"/>
    <x v="79"/>
    <x v="1"/>
    <s v="publishing/children's books"/>
    <x v="2093"/>
    <x v="498"/>
    <x v="3"/>
    <x v="39"/>
  </r>
  <r>
    <s v="Bunyip Magic - Epic kids Adventures of the Mythical Bunyip!"/>
    <x v="2757"/>
    <n v="1000"/>
    <x v="522"/>
    <x v="2"/>
    <x v="2"/>
    <s v="AUD"/>
    <n v="1468658866"/>
    <n v="1464943666"/>
    <b v="0"/>
    <x v="84"/>
    <x v="1"/>
    <s v="publishing/children's books"/>
    <x v="1131"/>
    <x v="1859"/>
    <x v="3"/>
    <x v="39"/>
  </r>
  <r>
    <s v="BOSLEY BEATS THE BURGLARS - A Lovable Children's Adventure"/>
    <x v="2758"/>
    <n v="5000"/>
    <x v="117"/>
    <x v="2"/>
    <x v="1"/>
    <s v="GBP"/>
    <n v="1371726258"/>
    <n v="1369134258"/>
    <b v="0"/>
    <x v="78"/>
    <x v="1"/>
    <s v="publishing/children's books"/>
    <x v="109"/>
    <x v="121"/>
    <x v="3"/>
    <x v="39"/>
  </r>
  <r>
    <s v="Learn U.S. Geography: Dreaming my way across The U.S."/>
    <x v="2759"/>
    <n v="5000"/>
    <x v="1275"/>
    <x v="2"/>
    <x v="0"/>
    <s v="USD"/>
    <n v="1357176693"/>
    <n v="1354584693"/>
    <b v="0"/>
    <x v="80"/>
    <x v="1"/>
    <s v="publishing/children's books"/>
    <x v="174"/>
    <x v="377"/>
    <x v="3"/>
    <x v="39"/>
  </r>
  <r>
    <s v="How to Create Your Own Magic World. Toy-making guide."/>
    <x v="2760"/>
    <n v="3250"/>
    <x v="379"/>
    <x v="2"/>
    <x v="0"/>
    <s v="USD"/>
    <n v="1332114795"/>
    <n v="1326934395"/>
    <b v="0"/>
    <x v="29"/>
    <x v="1"/>
    <s v="publishing/children's books"/>
    <x v="2094"/>
    <x v="384"/>
    <x v="3"/>
    <x v="39"/>
  </r>
  <r>
    <s v="My Christmas Star"/>
    <x v="2761"/>
    <n v="39400"/>
    <x v="456"/>
    <x v="2"/>
    <x v="0"/>
    <s v="USD"/>
    <n v="1369403684"/>
    <n v="1365515684"/>
    <b v="0"/>
    <x v="83"/>
    <x v="1"/>
    <s v="publishing/children's books"/>
    <x v="2095"/>
    <x v="180"/>
    <x v="3"/>
    <x v="39"/>
  </r>
  <r>
    <s v="A Growing Adventure"/>
    <x v="2762"/>
    <n v="4000"/>
    <x v="372"/>
    <x v="2"/>
    <x v="0"/>
    <s v="USD"/>
    <n v="1338404400"/>
    <n v="1335855631"/>
    <b v="0"/>
    <x v="80"/>
    <x v="1"/>
    <s v="publishing/children's books"/>
    <x v="2096"/>
    <x v="798"/>
    <x v="3"/>
    <x v="39"/>
  </r>
  <r>
    <s v="A Story Book For Kids: Technology and Everyday Life"/>
    <x v="2763"/>
    <n v="4000"/>
    <x v="117"/>
    <x v="2"/>
    <x v="0"/>
    <s v="USD"/>
    <n v="1351432428"/>
    <n v="1350050028"/>
    <b v="0"/>
    <x v="78"/>
    <x v="1"/>
    <s v="publishing/children's books"/>
    <x v="109"/>
    <x v="121"/>
    <x v="3"/>
    <x v="39"/>
  </r>
  <r>
    <s v="Jambie"/>
    <x v="2764"/>
    <n v="5000"/>
    <x v="173"/>
    <x v="2"/>
    <x v="0"/>
    <s v="USD"/>
    <n v="1313078518"/>
    <n v="1310486518"/>
    <b v="0"/>
    <x v="80"/>
    <x v="1"/>
    <s v="publishing/children's books"/>
    <x v="172"/>
    <x v="384"/>
    <x v="3"/>
    <x v="39"/>
  </r>
  <r>
    <s v="the Giant Turnip"/>
    <x v="2765"/>
    <n v="4000"/>
    <x v="1172"/>
    <x v="2"/>
    <x v="5"/>
    <s v="CAD"/>
    <n v="1439766050"/>
    <n v="1434582050"/>
    <b v="0"/>
    <x v="83"/>
    <x v="1"/>
    <s v="publishing/children's books"/>
    <x v="1671"/>
    <x v="2040"/>
    <x v="3"/>
    <x v="39"/>
  </r>
  <r>
    <s v="It's Okay To Wait"/>
    <x v="2766"/>
    <n v="7000"/>
    <x v="1885"/>
    <x v="2"/>
    <x v="0"/>
    <s v="USD"/>
    <n v="1333028723"/>
    <n v="1330440323"/>
    <b v="0"/>
    <x v="69"/>
    <x v="1"/>
    <s v="publishing/children's books"/>
    <x v="2097"/>
    <x v="2041"/>
    <x v="3"/>
    <x v="39"/>
  </r>
  <r>
    <s v="Raph the Ninja Giraffe"/>
    <x v="2767"/>
    <n v="800"/>
    <x v="369"/>
    <x v="2"/>
    <x v="1"/>
    <s v="GBP"/>
    <n v="1401997790"/>
    <n v="1397677790"/>
    <b v="0"/>
    <x v="84"/>
    <x v="1"/>
    <s v="publishing/children's books"/>
    <x v="1161"/>
    <x v="120"/>
    <x v="3"/>
    <x v="39"/>
  </r>
  <r>
    <s v="The Story Of Circle And Square"/>
    <x v="2768"/>
    <n v="20000"/>
    <x v="1886"/>
    <x v="2"/>
    <x v="0"/>
    <s v="USD"/>
    <n v="1395158130"/>
    <n v="1392569730"/>
    <b v="0"/>
    <x v="51"/>
    <x v="1"/>
    <s v="publishing/children's books"/>
    <x v="2098"/>
    <x v="2042"/>
    <x v="3"/>
    <x v="39"/>
  </r>
  <r>
    <s v="Hello Vermont (4 Seasons Children's Books)"/>
    <x v="2769"/>
    <n v="19980"/>
    <x v="117"/>
    <x v="2"/>
    <x v="0"/>
    <s v="USD"/>
    <n v="1359738000"/>
    <n v="1355489140"/>
    <b v="0"/>
    <x v="78"/>
    <x v="1"/>
    <s v="publishing/children's books"/>
    <x v="109"/>
    <x v="121"/>
    <x v="3"/>
    <x v="39"/>
  </r>
  <r>
    <s v="Why Won't This Kid Go To Sleep?!? Goodnight, Kaiden!"/>
    <x v="2770"/>
    <n v="8000"/>
    <x v="117"/>
    <x v="2"/>
    <x v="0"/>
    <s v="USD"/>
    <n v="1381006294"/>
    <n v="1379710294"/>
    <b v="0"/>
    <x v="78"/>
    <x v="1"/>
    <s v="publishing/children's books"/>
    <x v="109"/>
    <x v="121"/>
    <x v="3"/>
    <x v="39"/>
  </r>
  <r>
    <s v="The Boat That Couldn't Float"/>
    <x v="2771"/>
    <n v="530"/>
    <x v="116"/>
    <x v="2"/>
    <x v="5"/>
    <s v="CAD"/>
    <n v="1461530721"/>
    <n v="1460666721"/>
    <b v="0"/>
    <x v="29"/>
    <x v="1"/>
    <s v="publishing/children's books"/>
    <x v="2099"/>
    <x v="120"/>
    <x v="3"/>
    <x v="39"/>
  </r>
  <r>
    <s v="Welcome to Jangala Tribal Warriors: Book One"/>
    <x v="2772"/>
    <n v="4000"/>
    <x v="365"/>
    <x v="2"/>
    <x v="0"/>
    <s v="USD"/>
    <n v="1362711728"/>
    <n v="1360119728"/>
    <b v="0"/>
    <x v="62"/>
    <x v="1"/>
    <s v="publishing/children's books"/>
    <x v="2100"/>
    <x v="2043"/>
    <x v="3"/>
    <x v="39"/>
  </r>
  <r>
    <s v="Kids Radio Klassics and Kids Radio Theatre"/>
    <x v="2773"/>
    <n v="5000"/>
    <x v="403"/>
    <x v="2"/>
    <x v="0"/>
    <s v="USD"/>
    <n v="1323994754"/>
    <n v="1321402754"/>
    <b v="0"/>
    <x v="84"/>
    <x v="1"/>
    <s v="publishing/children's books"/>
    <x v="419"/>
    <x v="766"/>
    <x v="3"/>
    <x v="39"/>
  </r>
  <r>
    <s v="Superheroes That Make Differences"/>
    <x v="2774"/>
    <n v="21000"/>
    <x v="1308"/>
    <x v="2"/>
    <x v="0"/>
    <s v="USD"/>
    <n v="1434092876"/>
    <n v="1431414476"/>
    <b v="0"/>
    <x v="17"/>
    <x v="1"/>
    <s v="publishing/children's books"/>
    <x v="2101"/>
    <x v="2044"/>
    <x v="3"/>
    <x v="39"/>
  </r>
  <r>
    <s v="Mystical Woods    Micheal learns a lesson.     (Thank-you)"/>
    <x v="2775"/>
    <n v="3000"/>
    <x v="115"/>
    <x v="2"/>
    <x v="0"/>
    <s v="USD"/>
    <n v="1437149004"/>
    <n v="1434557004"/>
    <b v="0"/>
    <x v="29"/>
    <x v="1"/>
    <s v="publishing/children's books"/>
    <x v="119"/>
    <x v="119"/>
    <x v="3"/>
    <x v="39"/>
  </r>
  <r>
    <s v="Mariah - A Children's Book with Included Doll Patterns"/>
    <x v="2776"/>
    <n v="5500"/>
    <x v="1166"/>
    <x v="2"/>
    <x v="0"/>
    <s v="USD"/>
    <n v="1409009306"/>
    <n v="1406417306"/>
    <b v="0"/>
    <x v="41"/>
    <x v="1"/>
    <s v="publishing/children's books"/>
    <x v="2102"/>
    <x v="2045"/>
    <x v="3"/>
    <x v="39"/>
  </r>
  <r>
    <s v="Our Moon... A book on life for both parents and children."/>
    <x v="2777"/>
    <n v="2500"/>
    <x v="500"/>
    <x v="2"/>
    <x v="0"/>
    <s v="USD"/>
    <n v="1448204621"/>
    <n v="1445609021"/>
    <b v="0"/>
    <x v="29"/>
    <x v="1"/>
    <s v="publishing/children's books"/>
    <x v="2103"/>
    <x v="450"/>
    <x v="3"/>
    <x v="39"/>
  </r>
  <r>
    <s v="Travel with baby"/>
    <x v="2778"/>
    <n v="100000"/>
    <x v="117"/>
    <x v="2"/>
    <x v="13"/>
    <s v="EUR"/>
    <n v="1489142688"/>
    <n v="1486550688"/>
    <b v="0"/>
    <x v="78"/>
    <x v="1"/>
    <s v="publishing/children's books"/>
    <x v="109"/>
    <x v="121"/>
    <x v="3"/>
    <x v="39"/>
  </r>
  <r>
    <s v="University of Utah presents V-Day 2015-The Vagina Monologues"/>
    <x v="2779"/>
    <n v="1250"/>
    <x v="1887"/>
    <x v="0"/>
    <x v="0"/>
    <s v="USD"/>
    <n v="1423724400"/>
    <n v="1421274954"/>
    <b v="0"/>
    <x v="33"/>
    <x v="0"/>
    <s v="theater/plays"/>
    <x v="2104"/>
    <x v="1224"/>
    <x v="1"/>
    <x v="6"/>
  </r>
  <r>
    <s v="Better Than Ever Productions presents Geezer Game"/>
    <x v="2780"/>
    <n v="1000"/>
    <x v="647"/>
    <x v="0"/>
    <x v="0"/>
    <s v="USD"/>
    <n v="1424149140"/>
    <n v="1421964718"/>
    <b v="0"/>
    <x v="59"/>
    <x v="0"/>
    <s v="theater/plays"/>
    <x v="43"/>
    <x v="590"/>
    <x v="1"/>
    <x v="6"/>
  </r>
  <r>
    <s v="As You Like It? by Purple Ostrich Productions"/>
    <x v="2781"/>
    <n v="1000"/>
    <x v="1288"/>
    <x v="0"/>
    <x v="1"/>
    <s v="GBP"/>
    <n v="1429793446"/>
    <n v="1428583846"/>
    <b v="0"/>
    <x v="42"/>
    <x v="0"/>
    <s v="theater/plays"/>
    <x v="1444"/>
    <x v="2046"/>
    <x v="1"/>
    <x v="6"/>
  </r>
  <r>
    <s v="&quot;The Santaland Diaries&quot; by David Sedaris in Los Angeles 2014"/>
    <x v="2782"/>
    <n v="6000"/>
    <x v="583"/>
    <x v="0"/>
    <x v="0"/>
    <s v="USD"/>
    <n v="1414608843"/>
    <n v="1412794443"/>
    <b v="0"/>
    <x v="52"/>
    <x v="0"/>
    <s v="theater/plays"/>
    <x v="984"/>
    <x v="2047"/>
    <x v="1"/>
    <x v="6"/>
  </r>
  <r>
    <s v="Henry VI: The War of the Roses"/>
    <x v="2783"/>
    <n v="5000"/>
    <x v="1888"/>
    <x v="0"/>
    <x v="0"/>
    <s v="USD"/>
    <n v="1470430800"/>
    <n v="1467865967"/>
    <b v="0"/>
    <x v="136"/>
    <x v="0"/>
    <s v="theater/plays"/>
    <x v="212"/>
    <x v="2048"/>
    <x v="1"/>
    <x v="6"/>
  </r>
  <r>
    <s v="Fierce"/>
    <x v="2784"/>
    <n v="2500"/>
    <x v="1889"/>
    <x v="0"/>
    <x v="1"/>
    <s v="GBP"/>
    <n v="1404913180"/>
    <n v="1403703580"/>
    <b v="0"/>
    <x v="142"/>
    <x v="0"/>
    <s v="theater/plays"/>
    <x v="2105"/>
    <x v="2049"/>
    <x v="1"/>
    <x v="6"/>
  </r>
  <r>
    <s v="Oracle b*sides and Hawkeye Plainview present SUPER-WELLESIAN"/>
    <x v="2785"/>
    <n v="1000"/>
    <x v="1890"/>
    <x v="0"/>
    <x v="0"/>
    <s v="USD"/>
    <n v="1405658752"/>
    <n v="1403066752"/>
    <b v="0"/>
    <x v="44"/>
    <x v="0"/>
    <s v="theater/plays"/>
    <x v="2106"/>
    <x v="2050"/>
    <x v="1"/>
    <x v="6"/>
  </r>
  <r>
    <s v="ACT Underground Theatre, TLDC"/>
    <x v="2786"/>
    <n v="2000"/>
    <x v="420"/>
    <x v="0"/>
    <x v="0"/>
    <s v="USD"/>
    <n v="1469811043"/>
    <n v="1467219043"/>
    <b v="0"/>
    <x v="9"/>
    <x v="0"/>
    <s v="theater/plays"/>
    <x v="78"/>
    <x v="594"/>
    <x v="1"/>
    <x v="6"/>
  </r>
  <r>
    <s v="The Adventurers Club"/>
    <x v="2787"/>
    <n v="3000"/>
    <x v="1891"/>
    <x v="0"/>
    <x v="0"/>
    <s v="USD"/>
    <n v="1426132800"/>
    <n v="1424477934"/>
    <b v="0"/>
    <x v="54"/>
    <x v="0"/>
    <s v="theater/plays"/>
    <x v="2107"/>
    <x v="2051"/>
    <x v="1"/>
    <x v="6"/>
  </r>
  <r>
    <s v="Help us get &quot;Old Friends&quot; to the El Portal!!!"/>
    <x v="2788"/>
    <n v="3000"/>
    <x v="1892"/>
    <x v="0"/>
    <x v="0"/>
    <s v="USD"/>
    <n v="1423693903"/>
    <n v="1421101903"/>
    <b v="0"/>
    <x v="36"/>
    <x v="0"/>
    <s v="theater/plays"/>
    <x v="2108"/>
    <x v="2052"/>
    <x v="1"/>
    <x v="6"/>
  </r>
  <r>
    <s v="A Philosophical Protest! One Act Play, One Act Cabaret."/>
    <x v="2789"/>
    <n v="2000"/>
    <x v="420"/>
    <x v="0"/>
    <x v="0"/>
    <s v="USD"/>
    <n v="1473393600"/>
    <n v="1470778559"/>
    <b v="0"/>
    <x v="33"/>
    <x v="0"/>
    <s v="theater/plays"/>
    <x v="78"/>
    <x v="2053"/>
    <x v="1"/>
    <x v="6"/>
  </r>
  <r>
    <s v="That Still Small Voice Stage Play"/>
    <x v="2790"/>
    <n v="2000"/>
    <x v="778"/>
    <x v="0"/>
    <x v="0"/>
    <s v="USD"/>
    <n v="1439357559"/>
    <n v="1435469559"/>
    <b v="0"/>
    <x v="54"/>
    <x v="0"/>
    <s v="theater/plays"/>
    <x v="2109"/>
    <x v="2054"/>
    <x v="1"/>
    <x v="6"/>
  </r>
  <r>
    <s v="THE GOODS Theatre Company Premiere DROPPED @ Old Fitz"/>
    <x v="2791"/>
    <n v="10000"/>
    <x v="1893"/>
    <x v="0"/>
    <x v="2"/>
    <s v="AUD"/>
    <n v="1437473005"/>
    <n v="1434881005"/>
    <b v="0"/>
    <x v="196"/>
    <x v="0"/>
    <s v="theater/plays"/>
    <x v="2110"/>
    <x v="2055"/>
    <x v="1"/>
    <x v="6"/>
  </r>
  <r>
    <s v="Dusk Theatre Company presents... Macbeth Rebothered"/>
    <x v="2792"/>
    <n v="50"/>
    <x v="735"/>
    <x v="0"/>
    <x v="1"/>
    <s v="GBP"/>
    <n v="1457031600"/>
    <n v="1455640559"/>
    <b v="0"/>
    <x v="83"/>
    <x v="0"/>
    <s v="theater/plays"/>
    <x v="2111"/>
    <x v="384"/>
    <x v="1"/>
    <x v="6"/>
  </r>
  <r>
    <s v="Good Men Wanted at ANT Fest"/>
    <x v="2793"/>
    <n v="700"/>
    <x v="655"/>
    <x v="0"/>
    <x v="0"/>
    <s v="USD"/>
    <n v="1402095600"/>
    <n v="1400675841"/>
    <b v="0"/>
    <x v="9"/>
    <x v="0"/>
    <s v="theater/plays"/>
    <x v="2112"/>
    <x v="2056"/>
    <x v="1"/>
    <x v="6"/>
  </r>
  <r>
    <s v="Fishcakes"/>
    <x v="2794"/>
    <n v="800"/>
    <x v="1894"/>
    <x v="0"/>
    <x v="1"/>
    <s v="GBP"/>
    <n v="1404564028"/>
    <n v="1401972028"/>
    <b v="0"/>
    <x v="64"/>
    <x v="0"/>
    <s v="theater/plays"/>
    <x v="2113"/>
    <x v="895"/>
    <x v="1"/>
    <x v="6"/>
  </r>
  <r>
    <s v="Once Upon A Nightmare"/>
    <x v="2795"/>
    <n v="8000"/>
    <x v="1895"/>
    <x v="0"/>
    <x v="1"/>
    <s v="GBP"/>
    <n v="1404858840"/>
    <n v="1402266840"/>
    <b v="0"/>
    <x v="225"/>
    <x v="0"/>
    <s v="theater/plays"/>
    <x v="2114"/>
    <x v="2057"/>
    <x v="1"/>
    <x v="6"/>
  </r>
  <r>
    <s v="Happy to Help: A New Play About the Supermarket Industry"/>
    <x v="2796"/>
    <n v="5000"/>
    <x v="1896"/>
    <x v="0"/>
    <x v="1"/>
    <s v="GBP"/>
    <n v="1438358400"/>
    <n v="1437063121"/>
    <b v="0"/>
    <x v="237"/>
    <x v="0"/>
    <s v="theater/plays"/>
    <x v="578"/>
    <x v="2058"/>
    <x v="1"/>
    <x v="6"/>
  </r>
  <r>
    <s v="Yuri in Edinburgh"/>
    <x v="2797"/>
    <n v="5000"/>
    <x v="1897"/>
    <x v="0"/>
    <x v="1"/>
    <s v="GBP"/>
    <n v="1466179200"/>
    <n v="1463466070"/>
    <b v="0"/>
    <x v="208"/>
    <x v="0"/>
    <s v="theater/plays"/>
    <x v="2115"/>
    <x v="2059"/>
    <x v="1"/>
    <x v="6"/>
  </r>
  <r>
    <s v="EUTCo presents 'One Flew Over the Cuckoo's Nest'"/>
    <x v="2798"/>
    <n v="1000"/>
    <x v="414"/>
    <x v="0"/>
    <x v="1"/>
    <s v="GBP"/>
    <n v="1420377366"/>
    <n v="1415193366"/>
    <b v="0"/>
    <x v="162"/>
    <x v="0"/>
    <s v="theater/plays"/>
    <x v="2116"/>
    <x v="2060"/>
    <x v="1"/>
    <x v="6"/>
  </r>
  <r>
    <s v="A Dream Play"/>
    <x v="2799"/>
    <n v="500"/>
    <x v="1898"/>
    <x v="0"/>
    <x v="2"/>
    <s v="AUD"/>
    <n v="1412938800"/>
    <n v="1411019409"/>
    <b v="0"/>
    <x v="62"/>
    <x v="0"/>
    <s v="theater/plays"/>
    <x v="2117"/>
    <x v="2061"/>
    <x v="1"/>
    <x v="6"/>
  </r>
  <r>
    <s v="The Eulogy of Toby Peach - Edinburgh Festival 2015"/>
    <x v="2800"/>
    <n v="3000"/>
    <x v="987"/>
    <x v="0"/>
    <x v="1"/>
    <s v="GBP"/>
    <n v="1438875107"/>
    <n v="1436283107"/>
    <b v="0"/>
    <x v="240"/>
    <x v="0"/>
    <s v="theater/plays"/>
    <x v="2118"/>
    <x v="2062"/>
    <x v="1"/>
    <x v="6"/>
  </r>
  <r>
    <s v="Princess Cut: A young girl's reality inside a TN sex ring"/>
    <x v="2801"/>
    <n v="10000"/>
    <x v="1899"/>
    <x v="0"/>
    <x v="0"/>
    <s v="USD"/>
    <n v="1437004800"/>
    <n v="1433295276"/>
    <b v="0"/>
    <x v="261"/>
    <x v="0"/>
    <s v="theater/plays"/>
    <x v="2119"/>
    <x v="2063"/>
    <x v="1"/>
    <x v="6"/>
  </r>
  <r>
    <s v="The Piano Man"/>
    <x v="2802"/>
    <n v="1000"/>
    <x v="1900"/>
    <x v="0"/>
    <x v="1"/>
    <s v="GBP"/>
    <n v="1411987990"/>
    <n v="1409395990"/>
    <b v="0"/>
    <x v="23"/>
    <x v="0"/>
    <s v="theater/plays"/>
    <x v="935"/>
    <x v="73"/>
    <x v="1"/>
    <x v="6"/>
  </r>
  <r>
    <s v="ACOrN: A Crunch Or None --&gt; Edinburgh Fringe!"/>
    <x v="2803"/>
    <n v="400"/>
    <x v="1901"/>
    <x v="0"/>
    <x v="1"/>
    <s v="GBP"/>
    <n v="1440245273"/>
    <n v="1438085273"/>
    <b v="0"/>
    <x v="59"/>
    <x v="0"/>
    <s v="theater/plays"/>
    <x v="1007"/>
    <x v="2064"/>
    <x v="1"/>
    <x v="6"/>
  </r>
  <r>
    <s v="And Now: The World!"/>
    <x v="2804"/>
    <n v="3000"/>
    <x v="1902"/>
    <x v="0"/>
    <x v="1"/>
    <s v="GBP"/>
    <n v="1438772400"/>
    <n v="1435645490"/>
    <b v="0"/>
    <x v="88"/>
    <x v="0"/>
    <s v="theater/plays"/>
    <x v="2120"/>
    <x v="2065"/>
    <x v="1"/>
    <x v="6"/>
  </r>
  <r>
    <s v="The Commission Theatre Co."/>
    <x v="2805"/>
    <n v="5000"/>
    <x v="540"/>
    <x v="0"/>
    <x v="0"/>
    <s v="USD"/>
    <n v="1435611438"/>
    <n v="1433019438"/>
    <b v="0"/>
    <x v="251"/>
    <x v="0"/>
    <s v="theater/plays"/>
    <x v="582"/>
    <x v="2066"/>
    <x v="1"/>
    <x v="6"/>
  </r>
  <r>
    <s v="PICNIC, by William Inge: An Inaugural Production"/>
    <x v="2806"/>
    <n v="4500"/>
    <x v="1903"/>
    <x v="0"/>
    <x v="0"/>
    <s v="USD"/>
    <n v="1440274735"/>
    <n v="1437682735"/>
    <b v="0"/>
    <x v="50"/>
    <x v="0"/>
    <s v="theater/plays"/>
    <x v="2121"/>
    <x v="2067"/>
    <x v="1"/>
    <x v="6"/>
  </r>
  <r>
    <s v="Sugarglass Theatre"/>
    <x v="2807"/>
    <n v="2500"/>
    <x v="1904"/>
    <x v="0"/>
    <x v="0"/>
    <s v="USD"/>
    <n v="1459348740"/>
    <n v="1458647725"/>
    <b v="0"/>
    <x v="64"/>
    <x v="0"/>
    <s v="theater/plays"/>
    <x v="2122"/>
    <x v="2068"/>
    <x v="1"/>
    <x v="6"/>
  </r>
  <r>
    <s v="Bring Bigger, Badder BRIEF HISTORY Back To The Stage!"/>
    <x v="2808"/>
    <n v="2500"/>
    <x v="1905"/>
    <x v="0"/>
    <x v="0"/>
    <s v="USD"/>
    <n v="1401595140"/>
    <n v="1398828064"/>
    <b v="0"/>
    <x v="7"/>
    <x v="0"/>
    <s v="theater/plays"/>
    <x v="2123"/>
    <x v="2069"/>
    <x v="1"/>
    <x v="6"/>
  </r>
  <r>
    <s v="Ray Gunn and Starburst"/>
    <x v="2809"/>
    <n v="10000"/>
    <x v="1906"/>
    <x v="0"/>
    <x v="1"/>
    <s v="GBP"/>
    <n v="1424692503"/>
    <n v="1422100503"/>
    <b v="0"/>
    <x v="52"/>
    <x v="0"/>
    <s v="theater/plays"/>
    <x v="2124"/>
    <x v="2070"/>
    <x v="1"/>
    <x v="6"/>
  </r>
  <r>
    <s v="BULL by Mike Bartlett at the Coal Mine Theatre"/>
    <x v="2810"/>
    <n v="5000"/>
    <x v="1907"/>
    <x v="0"/>
    <x v="5"/>
    <s v="CAD"/>
    <n v="1428292800"/>
    <n v="1424368298"/>
    <b v="0"/>
    <x v="183"/>
    <x v="0"/>
    <s v="theater/plays"/>
    <x v="2125"/>
    <x v="2071"/>
    <x v="1"/>
    <x v="6"/>
  </r>
  <r>
    <s v="Hi, Are You Single? by Ryan J. Haddad"/>
    <x v="2811"/>
    <n v="2800"/>
    <x v="1908"/>
    <x v="0"/>
    <x v="0"/>
    <s v="USD"/>
    <n v="1481737761"/>
    <n v="1479577761"/>
    <b v="0"/>
    <x v="93"/>
    <x v="0"/>
    <s v="theater/plays"/>
    <x v="2126"/>
    <x v="2072"/>
    <x v="1"/>
    <x v="6"/>
  </r>
  <r>
    <s v="Stitching by Anthony Neilson"/>
    <x v="2812"/>
    <n v="1500"/>
    <x v="1909"/>
    <x v="0"/>
    <x v="1"/>
    <s v="GBP"/>
    <n v="1431164115"/>
    <n v="1428572115"/>
    <b v="0"/>
    <x v="31"/>
    <x v="0"/>
    <s v="theater/plays"/>
    <x v="2127"/>
    <x v="2073"/>
    <x v="1"/>
    <x v="6"/>
  </r>
  <r>
    <s v="Widow's Wedding Dress"/>
    <x v="2813"/>
    <n v="250"/>
    <x v="898"/>
    <x v="0"/>
    <x v="5"/>
    <s v="CAD"/>
    <n v="1470595109"/>
    <n v="1468003109"/>
    <b v="0"/>
    <x v="25"/>
    <x v="0"/>
    <s v="theater/plays"/>
    <x v="1003"/>
    <x v="2074"/>
    <x v="1"/>
    <x v="6"/>
  </r>
  <r>
    <s v="In My Head - A new mental health theatre project"/>
    <x v="2814"/>
    <n v="3000"/>
    <x v="1910"/>
    <x v="0"/>
    <x v="1"/>
    <s v="GBP"/>
    <n v="1438531200"/>
    <n v="1435921992"/>
    <b v="0"/>
    <x v="39"/>
    <x v="0"/>
    <s v="theater/plays"/>
    <x v="2128"/>
    <x v="2075"/>
    <x v="1"/>
    <x v="6"/>
  </r>
  <r>
    <s v="After The End"/>
    <x v="2815"/>
    <n v="600"/>
    <x v="1911"/>
    <x v="0"/>
    <x v="1"/>
    <s v="GBP"/>
    <n v="1425136462"/>
    <n v="1421680462"/>
    <b v="0"/>
    <x v="51"/>
    <x v="0"/>
    <s v="theater/plays"/>
    <x v="2129"/>
    <x v="2076"/>
    <x v="1"/>
    <x v="6"/>
  </r>
  <r>
    <s v="Joe West's THEATER OF DEATH"/>
    <x v="2816"/>
    <n v="10000"/>
    <x v="1912"/>
    <x v="0"/>
    <x v="0"/>
    <s v="USD"/>
    <n v="1443018086"/>
    <n v="1441290086"/>
    <b v="0"/>
    <x v="332"/>
    <x v="0"/>
    <s v="theater/plays"/>
    <x v="2130"/>
    <x v="2077"/>
    <x v="1"/>
    <x v="6"/>
  </r>
  <r>
    <s v="Make TES a success at The Edinburgh Fringe Fest"/>
    <x v="2817"/>
    <n v="5000"/>
    <x v="1913"/>
    <x v="0"/>
    <x v="1"/>
    <s v="GBP"/>
    <n v="1434285409"/>
    <n v="1431693409"/>
    <b v="0"/>
    <x v="201"/>
    <x v="0"/>
    <s v="theater/plays"/>
    <x v="2131"/>
    <x v="2078"/>
    <x v="1"/>
    <x v="6"/>
  </r>
  <r>
    <s v="MTA's National Theatre Connections Show!"/>
    <x v="2818"/>
    <n v="200"/>
    <x v="1914"/>
    <x v="0"/>
    <x v="1"/>
    <s v="GBP"/>
    <n v="1456444800"/>
    <n v="1454337589"/>
    <b v="0"/>
    <x v="9"/>
    <x v="0"/>
    <s v="theater/plays"/>
    <x v="1627"/>
    <x v="2079"/>
    <x v="1"/>
    <x v="6"/>
  </r>
  <r>
    <s v="Muscovado: BurntOut's new play about slavery in Barbados"/>
    <x v="2819"/>
    <n v="1000"/>
    <x v="325"/>
    <x v="0"/>
    <x v="1"/>
    <s v="GBP"/>
    <n v="1411510135"/>
    <n v="1408918135"/>
    <b v="0"/>
    <x v="2"/>
    <x v="0"/>
    <s v="theater/plays"/>
    <x v="31"/>
    <x v="1383"/>
    <x v="1"/>
    <x v="6"/>
  </r>
  <r>
    <s v="Theatre Forever's The Nature Crown"/>
    <x v="2820"/>
    <n v="6000"/>
    <x v="44"/>
    <x v="0"/>
    <x v="0"/>
    <s v="USD"/>
    <n v="1427469892"/>
    <n v="1424881492"/>
    <b v="0"/>
    <x v="225"/>
    <x v="0"/>
    <s v="theater/plays"/>
    <x v="31"/>
    <x v="2080"/>
    <x v="1"/>
    <x v="6"/>
  </r>
  <r>
    <s v="Seliges Theater presents &quot;The God of Carnage&quot;"/>
    <x v="2821"/>
    <n v="100"/>
    <x v="1811"/>
    <x v="0"/>
    <x v="1"/>
    <s v="GBP"/>
    <n v="1427842740"/>
    <n v="1425428206"/>
    <b v="0"/>
    <x v="25"/>
    <x v="0"/>
    <s v="theater/plays"/>
    <x v="1014"/>
    <x v="2081"/>
    <x v="1"/>
    <x v="6"/>
  </r>
  <r>
    <s v="The Rooftop"/>
    <x v="2822"/>
    <n v="650"/>
    <x v="1158"/>
    <x v="0"/>
    <x v="0"/>
    <s v="USD"/>
    <n v="1434159780"/>
    <n v="1431412196"/>
    <b v="0"/>
    <x v="41"/>
    <x v="0"/>
    <s v="theater/plays"/>
    <x v="2132"/>
    <x v="704"/>
    <x v="1"/>
    <x v="6"/>
  </r>
  <r>
    <s v="The Night Before Christmas"/>
    <x v="2823"/>
    <n v="3000"/>
    <x v="109"/>
    <x v="0"/>
    <x v="1"/>
    <s v="GBP"/>
    <n v="1449255686"/>
    <n v="1446663686"/>
    <b v="0"/>
    <x v="13"/>
    <x v="0"/>
    <s v="theater/plays"/>
    <x v="101"/>
    <x v="2082"/>
    <x v="1"/>
    <x v="6"/>
  </r>
  <r>
    <s v="Mickey &amp; Worm: The Tour"/>
    <x v="2824"/>
    <n v="2000"/>
    <x v="1915"/>
    <x v="0"/>
    <x v="0"/>
    <s v="USD"/>
    <n v="1436511600"/>
    <n v="1434415812"/>
    <b v="0"/>
    <x v="10"/>
    <x v="0"/>
    <s v="theater/plays"/>
    <x v="2133"/>
    <x v="2083"/>
    <x v="1"/>
    <x v="6"/>
  </r>
  <r>
    <s v="The Pennington School Alumni Theater Series: Charlie &amp; Bruno"/>
    <x v="2825"/>
    <n v="2000"/>
    <x v="858"/>
    <x v="0"/>
    <x v="0"/>
    <s v="USD"/>
    <n v="1464971400"/>
    <n v="1462379066"/>
    <b v="0"/>
    <x v="23"/>
    <x v="0"/>
    <s v="theater/plays"/>
    <x v="966"/>
    <x v="2084"/>
    <x v="1"/>
    <x v="6"/>
  </r>
  <r>
    <s v="Peace In Our Time"/>
    <x v="2826"/>
    <n v="9500"/>
    <x v="1916"/>
    <x v="0"/>
    <x v="1"/>
    <s v="GBP"/>
    <n v="1443826800"/>
    <n v="1441606869"/>
    <b v="0"/>
    <x v="174"/>
    <x v="0"/>
    <s v="theater/plays"/>
    <x v="2134"/>
    <x v="2085"/>
    <x v="1"/>
    <x v="6"/>
  </r>
  <r>
    <s v="MUMBURGER by Sarah Kosar"/>
    <x v="2827"/>
    <n v="2500"/>
    <x v="1917"/>
    <x v="0"/>
    <x v="1"/>
    <s v="GBP"/>
    <n v="1464863118"/>
    <n v="1462443918"/>
    <b v="0"/>
    <x v="88"/>
    <x v="0"/>
    <s v="theater/plays"/>
    <x v="2135"/>
    <x v="2086"/>
    <x v="1"/>
    <x v="6"/>
  </r>
  <r>
    <s v="Nakhtik and Avalon"/>
    <x v="2828"/>
    <n v="3000"/>
    <x v="142"/>
    <x v="0"/>
    <x v="0"/>
    <s v="USD"/>
    <n v="1399867140"/>
    <n v="1398802148"/>
    <b v="0"/>
    <x v="202"/>
    <x v="0"/>
    <s v="theater/plays"/>
    <x v="31"/>
    <x v="2087"/>
    <x v="1"/>
    <x v="6"/>
  </r>
  <r>
    <s v="Tackett &amp; Pyke put on a Play"/>
    <x v="2829"/>
    <n v="3000"/>
    <x v="1918"/>
    <x v="0"/>
    <x v="0"/>
    <s v="USD"/>
    <n v="1437076070"/>
    <n v="1434484070"/>
    <b v="0"/>
    <x v="47"/>
    <x v="0"/>
    <s v="theater/plays"/>
    <x v="1934"/>
    <x v="2088"/>
    <x v="1"/>
    <x v="6"/>
  </r>
  <r>
    <s v="Secret Diaries"/>
    <x v="2830"/>
    <n v="2500"/>
    <x v="1919"/>
    <x v="0"/>
    <x v="1"/>
    <s v="GBP"/>
    <n v="1416780000"/>
    <n v="1414342894"/>
    <b v="0"/>
    <x v="195"/>
    <x v="0"/>
    <s v="theater/plays"/>
    <x v="2136"/>
    <x v="2089"/>
    <x v="1"/>
    <x v="6"/>
  </r>
  <r>
    <s v="Star Man Rocket Man"/>
    <x v="2831"/>
    <n v="2700"/>
    <x v="1920"/>
    <x v="0"/>
    <x v="0"/>
    <s v="USD"/>
    <n v="1444528800"/>
    <n v="1442804633"/>
    <b v="0"/>
    <x v="2"/>
    <x v="0"/>
    <s v="theater/plays"/>
    <x v="2137"/>
    <x v="2090"/>
    <x v="1"/>
    <x v="6"/>
  </r>
  <r>
    <s v="Thank You For Smoking"/>
    <x v="2832"/>
    <n v="800"/>
    <x v="1467"/>
    <x v="0"/>
    <x v="1"/>
    <s v="GBP"/>
    <n v="1422658930"/>
    <n v="1421362930"/>
    <b v="0"/>
    <x v="64"/>
    <x v="0"/>
    <s v="theater/plays"/>
    <x v="2138"/>
    <x v="2091"/>
    <x v="1"/>
    <x v="6"/>
  </r>
  <r>
    <s v="Land of the Three Towers"/>
    <x v="2833"/>
    <n v="1000"/>
    <x v="1921"/>
    <x v="0"/>
    <x v="1"/>
    <s v="GBP"/>
    <n v="1449273600"/>
    <n v="1446742417"/>
    <b v="0"/>
    <x v="251"/>
    <x v="0"/>
    <s v="theater/plays"/>
    <x v="2139"/>
    <x v="2092"/>
    <x v="1"/>
    <x v="6"/>
  </r>
  <r>
    <s v="&quot;The Colored Museum&quot; by George C. Wolfe"/>
    <x v="2834"/>
    <n v="450"/>
    <x v="1922"/>
    <x v="0"/>
    <x v="0"/>
    <s v="USD"/>
    <n v="1487393940"/>
    <n v="1484115418"/>
    <b v="0"/>
    <x v="202"/>
    <x v="0"/>
    <s v="theater/plays"/>
    <x v="919"/>
    <x v="2093"/>
    <x v="1"/>
    <x v="6"/>
  </r>
  <r>
    <s v="Stop the tempo - ThÃ©Ã¢tre Prospero- salle intime"/>
    <x v="2835"/>
    <n v="850"/>
    <x v="447"/>
    <x v="0"/>
    <x v="5"/>
    <s v="CAD"/>
    <n v="1449701284"/>
    <n v="1446241684"/>
    <b v="0"/>
    <x v="64"/>
    <x v="0"/>
    <s v="theater/plays"/>
    <x v="31"/>
    <x v="799"/>
    <x v="1"/>
    <x v="6"/>
  </r>
  <r>
    <s v="Pickles &amp; Hargraves Murder Mystery Comedy at the FringeNYC"/>
    <x v="2836"/>
    <n v="2000"/>
    <x v="858"/>
    <x v="0"/>
    <x v="0"/>
    <s v="USD"/>
    <n v="1407967200"/>
    <n v="1406039696"/>
    <b v="0"/>
    <x v="241"/>
    <x v="0"/>
    <s v="theater/plays"/>
    <x v="966"/>
    <x v="2094"/>
    <x v="1"/>
    <x v="6"/>
  </r>
  <r>
    <s v="&quot;The Annual Neighborhood Garage Tour&quot;"/>
    <x v="2837"/>
    <n v="3500"/>
    <x v="1923"/>
    <x v="0"/>
    <x v="0"/>
    <s v="USD"/>
    <n v="1408942740"/>
    <n v="1406958354"/>
    <b v="0"/>
    <x v="162"/>
    <x v="0"/>
    <s v="theater/plays"/>
    <x v="2140"/>
    <x v="2095"/>
    <x v="1"/>
    <x v="6"/>
  </r>
  <r>
    <s v="Scarlet at Southwark Playhouse - Theatre Renegade"/>
    <x v="2838"/>
    <n v="2500"/>
    <x v="1287"/>
    <x v="0"/>
    <x v="1"/>
    <s v="GBP"/>
    <n v="1426698000"/>
    <n v="1424825479"/>
    <b v="0"/>
    <x v="462"/>
    <x v="0"/>
    <s v="theater/plays"/>
    <x v="87"/>
    <x v="2096"/>
    <x v="1"/>
    <x v="6"/>
  </r>
  <r>
    <s v="The Dead Loss"/>
    <x v="2839"/>
    <n v="1000"/>
    <x v="115"/>
    <x v="2"/>
    <x v="1"/>
    <s v="GBP"/>
    <n v="1450032297"/>
    <n v="1444844697"/>
    <b v="0"/>
    <x v="29"/>
    <x v="1"/>
    <s v="theater/plays"/>
    <x v="460"/>
    <x v="119"/>
    <x v="1"/>
    <x v="6"/>
  </r>
  <r>
    <s v="HIDDEN: The FCO Plays"/>
    <x v="2840"/>
    <n v="1500"/>
    <x v="117"/>
    <x v="2"/>
    <x v="1"/>
    <s v="GBP"/>
    <n v="1403348400"/>
    <n v="1401058295"/>
    <b v="0"/>
    <x v="78"/>
    <x v="1"/>
    <s v="theater/plays"/>
    <x v="109"/>
    <x v="121"/>
    <x v="1"/>
    <x v="6"/>
  </r>
  <r>
    <s v="Summer Adaptation of Fallen Angels"/>
    <x v="2841"/>
    <n v="1200"/>
    <x v="117"/>
    <x v="2"/>
    <x v="0"/>
    <s v="USD"/>
    <n v="1465790400"/>
    <n v="1462210950"/>
    <b v="0"/>
    <x v="78"/>
    <x v="1"/>
    <s v="theater/plays"/>
    <x v="109"/>
    <x v="121"/>
    <x v="1"/>
    <x v="6"/>
  </r>
  <r>
    <s v="KabarettstÃ¼ck &quot;Dicht in da Nochtschicht&quot;"/>
    <x v="2842"/>
    <n v="550"/>
    <x v="134"/>
    <x v="2"/>
    <x v="15"/>
    <s v="EUR"/>
    <n v="1483535180"/>
    <n v="1480943180"/>
    <b v="0"/>
    <x v="29"/>
    <x v="1"/>
    <s v="theater/plays"/>
    <x v="2141"/>
    <x v="180"/>
    <x v="1"/>
    <x v="6"/>
  </r>
  <r>
    <s v="Haberdasher Theatre Inc. : Richard Greenbergâ€™s, The Maderati"/>
    <x v="2843"/>
    <n v="7500"/>
    <x v="1924"/>
    <x v="2"/>
    <x v="0"/>
    <s v="USD"/>
    <n v="1433723033"/>
    <n v="1428539033"/>
    <b v="0"/>
    <x v="70"/>
    <x v="1"/>
    <s v="theater/plays"/>
    <x v="2142"/>
    <x v="2097"/>
    <x v="1"/>
    <x v="6"/>
  </r>
  <r>
    <s v="SIN, The Stage Play-Spreading Awareness One City At A Time"/>
    <x v="2844"/>
    <n v="8000"/>
    <x v="117"/>
    <x v="2"/>
    <x v="0"/>
    <s v="USD"/>
    <n v="1432917394"/>
    <n v="1429029394"/>
    <b v="0"/>
    <x v="78"/>
    <x v="1"/>
    <s v="theater/plays"/>
    <x v="109"/>
    <x v="121"/>
    <x v="1"/>
    <x v="6"/>
  </r>
  <r>
    <s v="COLOR ME"/>
    <x v="2845"/>
    <n v="2000"/>
    <x v="117"/>
    <x v="2"/>
    <x v="0"/>
    <s v="USD"/>
    <n v="1464031265"/>
    <n v="1458847265"/>
    <b v="0"/>
    <x v="78"/>
    <x v="1"/>
    <s v="theater/plays"/>
    <x v="109"/>
    <x v="121"/>
    <x v="1"/>
    <x v="6"/>
  </r>
  <r>
    <s v="Hurricane Katrina 10th Anniversary: Brothers from the Bottom"/>
    <x v="2846"/>
    <n v="35000"/>
    <x v="119"/>
    <x v="2"/>
    <x v="0"/>
    <s v="USD"/>
    <n v="1432913659"/>
    <n v="1430321659"/>
    <b v="0"/>
    <x v="83"/>
    <x v="1"/>
    <s v="theater/plays"/>
    <x v="418"/>
    <x v="463"/>
    <x v="1"/>
    <x v="6"/>
  </r>
  <r>
    <s v="100, Acre Wood"/>
    <x v="2847"/>
    <n v="500"/>
    <x v="139"/>
    <x v="2"/>
    <x v="1"/>
    <s v="GBP"/>
    <n v="1461406600"/>
    <n v="1458814600"/>
    <b v="0"/>
    <x v="29"/>
    <x v="1"/>
    <s v="theater/plays"/>
    <x v="460"/>
    <x v="144"/>
    <x v="1"/>
    <x v="6"/>
  </r>
  <r>
    <s v="Romeo and Juliet...Choose Your Own Ending"/>
    <x v="2848"/>
    <n v="8000"/>
    <x v="1925"/>
    <x v="2"/>
    <x v="0"/>
    <s v="USD"/>
    <n v="1409962211"/>
    <n v="1407370211"/>
    <b v="0"/>
    <x v="62"/>
    <x v="1"/>
    <s v="theater/plays"/>
    <x v="2143"/>
    <x v="2098"/>
    <x v="1"/>
    <x v="6"/>
  </r>
  <r>
    <s v="The Divideâ€ A Great New Controversial Play."/>
    <x v="2849"/>
    <n v="4500"/>
    <x v="117"/>
    <x v="2"/>
    <x v="17"/>
    <s v="EUR"/>
    <n v="1454109420"/>
    <n v="1453334629"/>
    <b v="0"/>
    <x v="78"/>
    <x v="1"/>
    <s v="theater/plays"/>
    <x v="109"/>
    <x v="121"/>
    <x v="1"/>
    <x v="6"/>
  </r>
  <r>
    <s v="Freedom Train"/>
    <x v="2850"/>
    <n v="5000"/>
    <x v="483"/>
    <x v="2"/>
    <x v="0"/>
    <s v="USD"/>
    <n v="1403312703"/>
    <n v="1400720703"/>
    <b v="0"/>
    <x v="79"/>
    <x v="1"/>
    <s v="theater/plays"/>
    <x v="1160"/>
    <x v="2099"/>
    <x v="1"/>
    <x v="6"/>
  </r>
  <r>
    <s v="Eighteen Months- A Love Story Interrupted"/>
    <x v="2851"/>
    <n v="9500"/>
    <x v="117"/>
    <x v="2"/>
    <x v="5"/>
    <s v="CAD"/>
    <n v="1410669297"/>
    <n v="1405485297"/>
    <b v="0"/>
    <x v="78"/>
    <x v="1"/>
    <s v="theater/plays"/>
    <x v="109"/>
    <x v="121"/>
    <x v="1"/>
    <x v="6"/>
  </r>
  <r>
    <s v="Ultimate Political Selfie!"/>
    <x v="2852"/>
    <n v="1000"/>
    <x v="1926"/>
    <x v="2"/>
    <x v="1"/>
    <s v="GBP"/>
    <n v="1431018719"/>
    <n v="1429290719"/>
    <b v="0"/>
    <x v="25"/>
    <x v="1"/>
    <s v="theater/plays"/>
    <x v="2144"/>
    <x v="2100"/>
    <x v="1"/>
    <x v="6"/>
  </r>
  <r>
    <s v="STAGE READING for TETCNY"/>
    <x v="2853"/>
    <n v="600"/>
    <x v="452"/>
    <x v="2"/>
    <x v="0"/>
    <s v="USD"/>
    <n v="1454110440"/>
    <n v="1451607071"/>
    <b v="0"/>
    <x v="81"/>
    <x v="1"/>
    <s v="theater/plays"/>
    <x v="2145"/>
    <x v="88"/>
    <x v="1"/>
    <x v="6"/>
  </r>
  <r>
    <s v="The JOkeress Going Live"/>
    <x v="2854"/>
    <n v="3000"/>
    <x v="1927"/>
    <x v="2"/>
    <x v="0"/>
    <s v="USD"/>
    <n v="1439069640"/>
    <n v="1433897647"/>
    <b v="0"/>
    <x v="79"/>
    <x v="1"/>
    <s v="theater/plays"/>
    <x v="2146"/>
    <x v="838"/>
    <x v="1"/>
    <x v="6"/>
  </r>
  <r>
    <s v="Los Tradicionales"/>
    <x v="2855"/>
    <n v="38000"/>
    <x v="1928"/>
    <x v="2"/>
    <x v="14"/>
    <s v="MXN"/>
    <n v="1487613600"/>
    <n v="1482444295"/>
    <b v="0"/>
    <x v="41"/>
    <x v="1"/>
    <s v="theater/plays"/>
    <x v="2147"/>
    <x v="130"/>
    <x v="1"/>
    <x v="6"/>
  </r>
  <r>
    <s v="Gay Party Superposh 'Winter Wonderland'"/>
    <x v="2856"/>
    <n v="1000"/>
    <x v="117"/>
    <x v="2"/>
    <x v="9"/>
    <s v="EUR"/>
    <n v="1417778880"/>
    <n v="1415711095"/>
    <b v="0"/>
    <x v="78"/>
    <x v="1"/>
    <s v="theater/plays"/>
    <x v="109"/>
    <x v="121"/>
    <x v="1"/>
    <x v="6"/>
  </r>
  <r>
    <s v="Grover Theatre Company (GTC)"/>
    <x v="2857"/>
    <n v="2000"/>
    <x v="428"/>
    <x v="2"/>
    <x v="2"/>
    <s v="AUD"/>
    <n v="1444984904"/>
    <n v="1439800904"/>
    <b v="0"/>
    <x v="29"/>
    <x v="1"/>
    <s v="theater/plays"/>
    <x v="1922"/>
    <x v="436"/>
    <x v="1"/>
    <x v="6"/>
  </r>
  <r>
    <s v="Macbeth For President 2016"/>
    <x v="2858"/>
    <n v="4000"/>
    <x v="764"/>
    <x v="2"/>
    <x v="0"/>
    <s v="USD"/>
    <n v="1466363576"/>
    <n v="1461179576"/>
    <b v="0"/>
    <x v="82"/>
    <x v="1"/>
    <s v="theater/plays"/>
    <x v="2148"/>
    <x v="2101"/>
    <x v="1"/>
    <x v="6"/>
  </r>
  <r>
    <s v="Julius Caesar"/>
    <x v="2859"/>
    <n v="250"/>
    <x v="439"/>
    <x v="2"/>
    <x v="2"/>
    <s v="AUD"/>
    <n v="1443103848"/>
    <n v="1441894248"/>
    <b v="0"/>
    <x v="83"/>
    <x v="1"/>
    <s v="theater/plays"/>
    <x v="2149"/>
    <x v="2102"/>
    <x v="1"/>
    <x v="6"/>
  </r>
  <r>
    <s v="Get Your Life Back"/>
    <x v="2860"/>
    <n v="12700"/>
    <x v="434"/>
    <x v="2"/>
    <x v="0"/>
    <s v="USD"/>
    <n v="1403636229"/>
    <n v="1401044229"/>
    <b v="0"/>
    <x v="83"/>
    <x v="1"/>
    <s v="theater/plays"/>
    <x v="2150"/>
    <x v="1782"/>
    <x v="1"/>
    <x v="6"/>
  </r>
  <r>
    <s v="Equality Theatre"/>
    <x v="2861"/>
    <n v="50000"/>
    <x v="170"/>
    <x v="2"/>
    <x v="0"/>
    <s v="USD"/>
    <n v="1410279123"/>
    <n v="1405095123"/>
    <b v="0"/>
    <x v="29"/>
    <x v="1"/>
    <s v="theater/plays"/>
    <x v="167"/>
    <x v="135"/>
    <x v="1"/>
    <x v="6"/>
  </r>
  <r>
    <s v="'Haunting Julia' by Alan Ayckbourn"/>
    <x v="2862"/>
    <n v="2500"/>
    <x v="130"/>
    <x v="2"/>
    <x v="1"/>
    <s v="GBP"/>
    <n v="1437139080"/>
    <n v="1434552207"/>
    <b v="0"/>
    <x v="83"/>
    <x v="1"/>
    <s v="theater/plays"/>
    <x v="1462"/>
    <x v="140"/>
    <x v="1"/>
    <x v="6"/>
  </r>
  <r>
    <s v="FRINGE 2015 by YER Productions"/>
    <x v="2863"/>
    <n v="2888"/>
    <x v="117"/>
    <x v="2"/>
    <x v="0"/>
    <s v="USD"/>
    <n v="1420512259"/>
    <n v="1415328259"/>
    <b v="0"/>
    <x v="78"/>
    <x v="1"/>
    <s v="theater/plays"/>
    <x v="109"/>
    <x v="121"/>
    <x v="1"/>
    <x v="6"/>
  </r>
  <r>
    <s v="Church Folk Can Be Dangerous People"/>
    <x v="2864"/>
    <n v="5000"/>
    <x v="372"/>
    <x v="2"/>
    <x v="0"/>
    <s v="USD"/>
    <n v="1476482400"/>
    <n v="1473893721"/>
    <b v="0"/>
    <x v="84"/>
    <x v="1"/>
    <s v="theater/plays"/>
    <x v="2151"/>
    <x v="381"/>
    <x v="1"/>
    <x v="6"/>
  </r>
  <r>
    <s v="A Midsummer Night's Dream"/>
    <x v="2865"/>
    <n v="2500"/>
    <x v="1929"/>
    <x v="2"/>
    <x v="0"/>
    <s v="USD"/>
    <n v="1467604800"/>
    <n v="1465533672"/>
    <b v="0"/>
    <x v="73"/>
    <x v="1"/>
    <s v="theater/plays"/>
    <x v="2152"/>
    <x v="2103"/>
    <x v="1"/>
    <x v="6"/>
  </r>
  <r>
    <s v="Becoming UNZIPPED"/>
    <x v="2866"/>
    <n v="15000"/>
    <x v="1930"/>
    <x v="2"/>
    <x v="0"/>
    <s v="USD"/>
    <n v="1475697054"/>
    <n v="1473105054"/>
    <b v="0"/>
    <x v="65"/>
    <x v="1"/>
    <s v="theater/plays"/>
    <x v="2153"/>
    <x v="2104"/>
    <x v="1"/>
    <x v="6"/>
  </r>
  <r>
    <s v="Theatre West97 - not-for-profit run Youth Theatre Program"/>
    <x v="2867"/>
    <n v="20000"/>
    <x v="571"/>
    <x v="2"/>
    <x v="0"/>
    <s v="USD"/>
    <n v="1468937681"/>
    <n v="1466345681"/>
    <b v="0"/>
    <x v="81"/>
    <x v="1"/>
    <s v="theater/plays"/>
    <x v="2011"/>
    <x v="1271"/>
    <x v="1"/>
    <x v="6"/>
  </r>
  <r>
    <s v="America is at the Mall: A Post 9/11 Happily  Never After"/>
    <x v="2868"/>
    <n v="5000"/>
    <x v="661"/>
    <x v="2"/>
    <x v="0"/>
    <s v="USD"/>
    <n v="1400301165"/>
    <n v="1397709165"/>
    <b v="0"/>
    <x v="82"/>
    <x v="1"/>
    <s v="theater/plays"/>
    <x v="2154"/>
    <x v="161"/>
    <x v="1"/>
    <x v="6"/>
  </r>
  <r>
    <s v="The Bill Cosby Assault, a play"/>
    <x v="2869"/>
    <n v="10000"/>
    <x v="720"/>
    <x v="2"/>
    <x v="0"/>
    <s v="USD"/>
    <n v="1419183813"/>
    <n v="1417455813"/>
    <b v="0"/>
    <x v="62"/>
    <x v="1"/>
    <s v="theater/plays"/>
    <x v="2155"/>
    <x v="2105"/>
    <x v="1"/>
    <x v="6"/>
  </r>
  <r>
    <s v="Loud Arts"/>
    <x v="2870"/>
    <n v="3000"/>
    <x v="117"/>
    <x v="2"/>
    <x v="0"/>
    <s v="USD"/>
    <n v="1434768438"/>
    <n v="1429584438"/>
    <b v="0"/>
    <x v="78"/>
    <x v="1"/>
    <s v="theater/plays"/>
    <x v="109"/>
    <x v="121"/>
    <x v="1"/>
    <x v="6"/>
  </r>
  <r>
    <s v="&quot;Fortune's Child&quot; by Mark Scharf"/>
    <x v="2871"/>
    <n v="2500"/>
    <x v="1931"/>
    <x v="2"/>
    <x v="0"/>
    <s v="USD"/>
    <n v="1422473831"/>
    <n v="1419881831"/>
    <b v="0"/>
    <x v="22"/>
    <x v="1"/>
    <s v="theater/plays"/>
    <x v="2156"/>
    <x v="2106"/>
    <x v="1"/>
    <x v="6"/>
  </r>
  <r>
    <s v="Lead Players Theatre Company"/>
    <x v="2872"/>
    <n v="5000"/>
    <x v="1932"/>
    <x v="2"/>
    <x v="0"/>
    <s v="USD"/>
    <n v="1484684186"/>
    <n v="1482092186"/>
    <b v="0"/>
    <x v="83"/>
    <x v="1"/>
    <s v="theater/plays"/>
    <x v="1656"/>
    <x v="2107"/>
    <x v="1"/>
    <x v="6"/>
  </r>
  <r>
    <s v="Right Tracey!"/>
    <x v="2873"/>
    <n v="20000"/>
    <x v="1001"/>
    <x v="2"/>
    <x v="0"/>
    <s v="USD"/>
    <n v="1462417493"/>
    <n v="1459825493"/>
    <b v="0"/>
    <x v="83"/>
    <x v="1"/>
    <s v="theater/plays"/>
    <x v="2157"/>
    <x v="1054"/>
    <x v="1"/>
    <x v="6"/>
  </r>
  <r>
    <s v="The Sins of Bad People  Urban Stage Play"/>
    <x v="2874"/>
    <n v="150000"/>
    <x v="117"/>
    <x v="2"/>
    <x v="0"/>
    <s v="USD"/>
    <n v="1437069079"/>
    <n v="1434477079"/>
    <b v="0"/>
    <x v="78"/>
    <x v="1"/>
    <s v="theater/plays"/>
    <x v="109"/>
    <x v="121"/>
    <x v="1"/>
    <x v="6"/>
  </r>
  <r>
    <s v="COLLABORATION: WARHOL &amp; BASQUIAT"/>
    <x v="2875"/>
    <n v="6000"/>
    <x v="1084"/>
    <x v="2"/>
    <x v="0"/>
    <s v="USD"/>
    <n v="1480525200"/>
    <n v="1477781724"/>
    <b v="0"/>
    <x v="79"/>
    <x v="1"/>
    <s v="theater/plays"/>
    <x v="2158"/>
    <x v="149"/>
    <x v="1"/>
    <x v="6"/>
  </r>
  <r>
    <s v="(TBC) I'M JUST HERE TO BUY SOY SAUCE by Jingan Young"/>
    <x v="2876"/>
    <n v="3000"/>
    <x v="1933"/>
    <x v="2"/>
    <x v="1"/>
    <s v="GBP"/>
    <n v="1435934795"/>
    <n v="1430750795"/>
    <b v="0"/>
    <x v="80"/>
    <x v="1"/>
    <s v="theater/plays"/>
    <x v="1153"/>
    <x v="2108"/>
    <x v="1"/>
    <x v="6"/>
  </r>
  <r>
    <s v="Girls, Ladies and Women - A Gospel Drama"/>
    <x v="2877"/>
    <n v="11200"/>
    <x v="792"/>
    <x v="2"/>
    <x v="0"/>
    <s v="USD"/>
    <n v="1453310661"/>
    <n v="1450718661"/>
    <b v="0"/>
    <x v="29"/>
    <x v="1"/>
    <s v="theater/plays"/>
    <x v="2159"/>
    <x v="2109"/>
    <x v="1"/>
    <x v="6"/>
  </r>
  <r>
    <s v="BELIEF on the Isle of Skye"/>
    <x v="2878"/>
    <n v="12000"/>
    <x v="1794"/>
    <x v="2"/>
    <x v="0"/>
    <s v="USD"/>
    <n v="1440090300"/>
    <n v="1436305452"/>
    <b v="0"/>
    <x v="60"/>
    <x v="1"/>
    <s v="theater/plays"/>
    <x v="2160"/>
    <x v="2110"/>
    <x v="1"/>
    <x v="6"/>
  </r>
  <r>
    <s v="&quot;God's Pinatas&quot; A Drama for the stage, with comic relief."/>
    <x v="2879"/>
    <n v="5500"/>
    <x v="117"/>
    <x v="2"/>
    <x v="0"/>
    <s v="USD"/>
    <n v="1417620036"/>
    <n v="1412432436"/>
    <b v="0"/>
    <x v="78"/>
    <x v="1"/>
    <s v="theater/plays"/>
    <x v="109"/>
    <x v="121"/>
    <x v="1"/>
    <x v="6"/>
  </r>
  <r>
    <s v="Images: Remembrances of the Holocaust-The Eva Schloss Story"/>
    <x v="2880"/>
    <n v="750"/>
    <x v="800"/>
    <x v="2"/>
    <x v="0"/>
    <s v="USD"/>
    <n v="1462112318"/>
    <n v="1459520318"/>
    <b v="0"/>
    <x v="80"/>
    <x v="1"/>
    <s v="theater/plays"/>
    <x v="2161"/>
    <x v="2111"/>
    <x v="1"/>
    <x v="6"/>
  </r>
  <r>
    <s v="&quot;Skip To My Lou,&quot; a NEW play by Steve Romagnoli"/>
    <x v="2881"/>
    <n v="10000"/>
    <x v="1934"/>
    <x v="2"/>
    <x v="0"/>
    <s v="USD"/>
    <n v="1454734740"/>
    <n v="1451684437"/>
    <b v="0"/>
    <x v="81"/>
    <x v="1"/>
    <s v="theater/plays"/>
    <x v="2162"/>
    <x v="2112"/>
    <x v="1"/>
    <x v="6"/>
  </r>
  <r>
    <s v="The Lizard King, a play by Jay Jeff Jones"/>
    <x v="2882"/>
    <n v="45000"/>
    <x v="1935"/>
    <x v="2"/>
    <x v="0"/>
    <s v="USD"/>
    <n v="1417800435"/>
    <n v="1415208435"/>
    <b v="0"/>
    <x v="80"/>
    <x v="1"/>
    <s v="theater/plays"/>
    <x v="2163"/>
    <x v="2113"/>
    <x v="1"/>
    <x v="6"/>
  </r>
  <r>
    <s v="The Wedding"/>
    <x v="2883"/>
    <n v="400"/>
    <x v="176"/>
    <x v="2"/>
    <x v="0"/>
    <s v="USD"/>
    <n v="1426294201"/>
    <n v="1423705801"/>
    <b v="0"/>
    <x v="81"/>
    <x v="1"/>
    <s v="theater/plays"/>
    <x v="2164"/>
    <x v="438"/>
    <x v="1"/>
    <x v="6"/>
  </r>
  <r>
    <s v="Artists' tickets to VARIATIONS ON FAMILY"/>
    <x v="2884"/>
    <n v="200"/>
    <x v="115"/>
    <x v="2"/>
    <x v="0"/>
    <s v="USD"/>
    <n v="1442635140"/>
    <n v="1442243484"/>
    <b v="0"/>
    <x v="29"/>
    <x v="1"/>
    <s v="theater/plays"/>
    <x v="152"/>
    <x v="119"/>
    <x v="1"/>
    <x v="6"/>
  </r>
  <r>
    <s v="An Original Theater Play Entitled &quot;The Art of Love&quot;"/>
    <x v="2885"/>
    <n v="3000"/>
    <x v="139"/>
    <x v="2"/>
    <x v="0"/>
    <s v="USD"/>
    <n v="1420971324"/>
    <n v="1418379324"/>
    <b v="0"/>
    <x v="29"/>
    <x v="1"/>
    <s v="theater/plays"/>
    <x v="874"/>
    <x v="144"/>
    <x v="1"/>
    <x v="6"/>
  </r>
  <r>
    <s v="ARTS to HEARTS - The Holidate (An Original Stage Play)"/>
    <x v="2886"/>
    <n v="30000"/>
    <x v="117"/>
    <x v="2"/>
    <x v="0"/>
    <s v="USD"/>
    <n v="1413608340"/>
    <n v="1412945440"/>
    <b v="0"/>
    <x v="78"/>
    <x v="1"/>
    <s v="theater/plays"/>
    <x v="109"/>
    <x v="121"/>
    <x v="1"/>
    <x v="6"/>
  </r>
  <r>
    <s v="Halfway, Nebraska"/>
    <x v="2887"/>
    <n v="3000"/>
    <x v="1936"/>
    <x v="2"/>
    <x v="0"/>
    <s v="USD"/>
    <n v="1409344985"/>
    <n v="1406752985"/>
    <b v="0"/>
    <x v="25"/>
    <x v="1"/>
    <s v="theater/plays"/>
    <x v="2165"/>
    <x v="2114"/>
    <x v="1"/>
    <x v="6"/>
  </r>
  <r>
    <s v="the Savannah Disputation"/>
    <x v="2888"/>
    <n v="2000"/>
    <x v="577"/>
    <x v="2"/>
    <x v="0"/>
    <s v="USD"/>
    <n v="1407553200"/>
    <n v="1405100992"/>
    <b v="0"/>
    <x v="83"/>
    <x v="1"/>
    <s v="theater/plays"/>
    <x v="857"/>
    <x v="589"/>
    <x v="1"/>
    <x v="6"/>
  </r>
  <r>
    <s v="Literacy for Brooklyn Kids"/>
    <x v="2889"/>
    <n v="10000"/>
    <x v="687"/>
    <x v="2"/>
    <x v="0"/>
    <s v="USD"/>
    <n v="1460751128"/>
    <n v="1455570728"/>
    <b v="0"/>
    <x v="73"/>
    <x v="1"/>
    <s v="theater/plays"/>
    <x v="2166"/>
    <x v="2115"/>
    <x v="1"/>
    <x v="6"/>
  </r>
  <r>
    <s v="Something Precious"/>
    <x v="2890"/>
    <n v="5500"/>
    <x v="83"/>
    <x v="2"/>
    <x v="0"/>
    <s v="USD"/>
    <n v="1409000400"/>
    <n v="1408381704"/>
    <b v="0"/>
    <x v="57"/>
    <x v="1"/>
    <s v="theater/plays"/>
    <x v="2167"/>
    <x v="2116"/>
    <x v="1"/>
    <x v="6"/>
  </r>
  <r>
    <s v="REDISCOVERING KIA THE PLAY"/>
    <x v="2891"/>
    <n v="5000"/>
    <x v="379"/>
    <x v="2"/>
    <x v="0"/>
    <s v="USD"/>
    <n v="1420768800"/>
    <n v="1415644395"/>
    <b v="0"/>
    <x v="84"/>
    <x v="1"/>
    <s v="theater/plays"/>
    <x v="724"/>
    <x v="385"/>
    <x v="1"/>
    <x v="6"/>
  </r>
  <r>
    <s v="How Could You Do This To Me (The Stage Play)"/>
    <x v="2892"/>
    <n v="50000"/>
    <x v="117"/>
    <x v="2"/>
    <x v="0"/>
    <s v="USD"/>
    <n v="1428100815"/>
    <n v="1422920415"/>
    <b v="0"/>
    <x v="78"/>
    <x v="1"/>
    <s v="theater/plays"/>
    <x v="109"/>
    <x v="121"/>
    <x v="1"/>
    <x v="6"/>
  </r>
  <r>
    <s v="Alice In Wonderland (Polish) ALICJA W KRAINIE CZARÃ“W"/>
    <x v="2893"/>
    <n v="500"/>
    <x v="1937"/>
    <x v="2"/>
    <x v="0"/>
    <s v="USD"/>
    <n v="1403470800"/>
    <n v="1403356792"/>
    <b v="0"/>
    <x v="80"/>
    <x v="1"/>
    <s v="theater/plays"/>
    <x v="2168"/>
    <x v="2117"/>
    <x v="1"/>
    <x v="6"/>
  </r>
  <r>
    <s v="&quot;Miracle on 34th Street&quot; - We believe. Do you believe in us?"/>
    <x v="2894"/>
    <n v="3000"/>
    <x v="1370"/>
    <x v="2"/>
    <x v="0"/>
    <s v="USD"/>
    <n v="1481522400"/>
    <n v="1480283321"/>
    <b v="0"/>
    <x v="8"/>
    <x v="1"/>
    <s v="theater/plays"/>
    <x v="2169"/>
    <x v="2118"/>
    <x v="1"/>
    <x v="6"/>
  </r>
  <r>
    <s v="CAYCE"/>
    <x v="2895"/>
    <n v="12000"/>
    <x v="1100"/>
    <x v="2"/>
    <x v="0"/>
    <s v="USD"/>
    <n v="1444577345"/>
    <n v="1441985458"/>
    <b v="0"/>
    <x v="83"/>
    <x v="1"/>
    <s v="theater/plays"/>
    <x v="2170"/>
    <x v="2119"/>
    <x v="1"/>
    <x v="6"/>
  </r>
  <r>
    <s v="Galaxy Express - The Play"/>
    <x v="2896"/>
    <n v="7500"/>
    <x v="1938"/>
    <x v="2"/>
    <x v="0"/>
    <s v="USD"/>
    <n v="1446307053"/>
    <n v="1443715053"/>
    <b v="0"/>
    <x v="8"/>
    <x v="1"/>
    <s v="theater/plays"/>
    <x v="2171"/>
    <x v="2120"/>
    <x v="1"/>
    <x v="6"/>
  </r>
  <r>
    <s v="The Esoteric Camgirl"/>
    <x v="2897"/>
    <n v="10000"/>
    <x v="117"/>
    <x v="2"/>
    <x v="0"/>
    <s v="USD"/>
    <n v="1469325158"/>
    <n v="1464141158"/>
    <b v="0"/>
    <x v="78"/>
    <x v="1"/>
    <s v="theater/plays"/>
    <x v="109"/>
    <x v="121"/>
    <x v="1"/>
    <x v="6"/>
  </r>
  <r>
    <s v="Bring Oedipus Revenant to Life!"/>
    <x v="2898"/>
    <n v="5500"/>
    <x v="1939"/>
    <x v="2"/>
    <x v="0"/>
    <s v="USD"/>
    <n v="1407562632"/>
    <n v="1404970632"/>
    <b v="0"/>
    <x v="63"/>
    <x v="1"/>
    <s v="theater/plays"/>
    <x v="2172"/>
    <x v="2121"/>
    <x v="1"/>
    <x v="6"/>
  </r>
  <r>
    <s v="Avarimor Series (Audio Plays)"/>
    <x v="2899"/>
    <n v="750"/>
    <x v="360"/>
    <x v="2"/>
    <x v="0"/>
    <s v="USD"/>
    <n v="1423345339"/>
    <n v="1418161339"/>
    <b v="0"/>
    <x v="84"/>
    <x v="1"/>
    <s v="theater/plays"/>
    <x v="417"/>
    <x v="366"/>
    <x v="1"/>
    <x v="6"/>
  </r>
  <r>
    <s v="Bring the iconic story of Leontyne Price to the stage."/>
    <x v="2900"/>
    <n v="150000"/>
    <x v="379"/>
    <x v="2"/>
    <x v="0"/>
    <s v="USD"/>
    <n v="1440412396"/>
    <n v="1437820396"/>
    <b v="0"/>
    <x v="29"/>
    <x v="1"/>
    <s v="theater/plays"/>
    <x v="374"/>
    <x v="384"/>
    <x v="1"/>
    <x v="6"/>
  </r>
  <r>
    <s v="GettingTeensSaved.org Play in Richmond, California 2016"/>
    <x v="2901"/>
    <n v="5000"/>
    <x v="1665"/>
    <x v="2"/>
    <x v="0"/>
    <s v="USD"/>
    <n v="1441771218"/>
    <n v="1436587218"/>
    <b v="0"/>
    <x v="80"/>
    <x v="1"/>
    <s v="theater/plays"/>
    <x v="2173"/>
    <x v="2122"/>
    <x v="1"/>
    <x v="6"/>
  </r>
  <r>
    <s v="The Love Shack"/>
    <x v="2902"/>
    <n v="1500"/>
    <x v="735"/>
    <x v="2"/>
    <x v="1"/>
    <s v="GBP"/>
    <n v="1415534400"/>
    <n v="1414538031"/>
    <b v="0"/>
    <x v="80"/>
    <x v="1"/>
    <s v="theater/plays"/>
    <x v="152"/>
    <x v="654"/>
    <x v="1"/>
    <x v="6"/>
  </r>
  <r>
    <s v="DIANA's &quot;Late: A Cowboy Song&quot; by Sarah Ruhl"/>
    <x v="2903"/>
    <n v="3500"/>
    <x v="1940"/>
    <x v="2"/>
    <x v="0"/>
    <s v="USD"/>
    <n v="1473211313"/>
    <n v="1472001713"/>
    <b v="0"/>
    <x v="57"/>
    <x v="1"/>
    <s v="theater/plays"/>
    <x v="2174"/>
    <x v="2123"/>
    <x v="1"/>
    <x v="6"/>
  </r>
  <r>
    <s v="NO HOMO at Atwater Village Theatre"/>
    <x v="2904"/>
    <n v="6000"/>
    <x v="1941"/>
    <x v="2"/>
    <x v="0"/>
    <s v="USD"/>
    <n v="1438390800"/>
    <n v="1436888066"/>
    <b v="0"/>
    <x v="63"/>
    <x v="1"/>
    <s v="theater/plays"/>
    <x v="2175"/>
    <x v="2124"/>
    <x v="1"/>
    <x v="6"/>
  </r>
  <r>
    <s v="Little Nell's - a play"/>
    <x v="2905"/>
    <n v="2500"/>
    <x v="369"/>
    <x v="2"/>
    <x v="0"/>
    <s v="USD"/>
    <n v="1463259837"/>
    <n v="1458075837"/>
    <b v="0"/>
    <x v="84"/>
    <x v="1"/>
    <s v="theater/plays"/>
    <x v="123"/>
    <x v="120"/>
    <x v="1"/>
    <x v="6"/>
  </r>
  <r>
    <s v="&quot;THIS THING OF OURS&quot;"/>
    <x v="2906"/>
    <n v="9600"/>
    <x v="1942"/>
    <x v="2"/>
    <x v="0"/>
    <s v="USD"/>
    <n v="1465407219"/>
    <n v="1462815219"/>
    <b v="0"/>
    <x v="81"/>
    <x v="1"/>
    <s v="theater/plays"/>
    <x v="178"/>
    <x v="1854"/>
    <x v="1"/>
    <x v="6"/>
  </r>
  <r>
    <s v="CONVERSATIONS WITH AN AVERAGE JOE"/>
    <x v="2907"/>
    <n v="180000"/>
    <x v="170"/>
    <x v="2"/>
    <x v="0"/>
    <s v="USD"/>
    <n v="1416944760"/>
    <n v="1413527001"/>
    <b v="0"/>
    <x v="29"/>
    <x v="1"/>
    <s v="theater/plays"/>
    <x v="469"/>
    <x v="135"/>
    <x v="1"/>
    <x v="6"/>
  </r>
  <r>
    <s v="Strive"/>
    <x v="2908"/>
    <n v="30000"/>
    <x v="116"/>
    <x v="2"/>
    <x v="1"/>
    <s v="GBP"/>
    <n v="1434139887"/>
    <n v="1428955887"/>
    <b v="0"/>
    <x v="29"/>
    <x v="1"/>
    <s v="theater/plays"/>
    <x v="372"/>
    <x v="120"/>
    <x v="1"/>
    <x v="6"/>
  </r>
  <r>
    <s v="The Drama Factory presents &quot; The Moon Princess &quot;"/>
    <x v="2909"/>
    <n v="1800"/>
    <x v="1943"/>
    <x v="2"/>
    <x v="0"/>
    <s v="USD"/>
    <n v="1435429626"/>
    <n v="1431973626"/>
    <b v="0"/>
    <x v="25"/>
    <x v="1"/>
    <s v="theater/plays"/>
    <x v="2176"/>
    <x v="2125"/>
    <x v="1"/>
    <x v="6"/>
  </r>
  <r>
    <s v="Fair Play"/>
    <x v="2910"/>
    <n v="14440"/>
    <x v="1944"/>
    <x v="2"/>
    <x v="0"/>
    <s v="USD"/>
    <n v="1452827374"/>
    <n v="1450235374"/>
    <b v="0"/>
    <x v="55"/>
    <x v="1"/>
    <s v="theater/plays"/>
    <x v="2177"/>
    <x v="2126"/>
    <x v="1"/>
    <x v="6"/>
  </r>
  <r>
    <s v="The Salem Haunted Magic Show"/>
    <x v="2911"/>
    <n v="10000"/>
    <x v="369"/>
    <x v="2"/>
    <x v="0"/>
    <s v="USD"/>
    <n v="1410041339"/>
    <n v="1404857339"/>
    <b v="0"/>
    <x v="84"/>
    <x v="1"/>
    <s v="theater/plays"/>
    <x v="459"/>
    <x v="120"/>
    <x v="1"/>
    <x v="6"/>
  </r>
  <r>
    <s v="Hercules the Panto"/>
    <x v="2912"/>
    <n v="25000"/>
    <x v="116"/>
    <x v="2"/>
    <x v="1"/>
    <s v="GBP"/>
    <n v="1426365994"/>
    <n v="1421185594"/>
    <b v="0"/>
    <x v="29"/>
    <x v="1"/>
    <s v="theater/plays"/>
    <x v="524"/>
    <x v="120"/>
    <x v="1"/>
    <x v="6"/>
  </r>
  <r>
    <s v="A Grimm Night for Hans Christian Anderson"/>
    <x v="2913"/>
    <n v="1000"/>
    <x v="1945"/>
    <x v="2"/>
    <x v="1"/>
    <s v="GBP"/>
    <n v="1458117190"/>
    <n v="1455528790"/>
    <b v="0"/>
    <x v="83"/>
    <x v="1"/>
    <s v="theater/plays"/>
    <x v="2178"/>
    <x v="2127"/>
    <x v="1"/>
    <x v="6"/>
  </r>
  <r>
    <s v="An Interview With Gaddafi - The Stage Play"/>
    <x v="2914"/>
    <n v="1850"/>
    <x v="1011"/>
    <x v="2"/>
    <x v="1"/>
    <s v="GBP"/>
    <n v="1400498789"/>
    <n v="1398511589"/>
    <b v="0"/>
    <x v="63"/>
    <x v="1"/>
    <s v="theater/plays"/>
    <x v="2179"/>
    <x v="2128"/>
    <x v="1"/>
    <x v="6"/>
  </r>
  <r>
    <s v="Elevation Twelfth Night"/>
    <x v="2915"/>
    <n v="2000"/>
    <x v="1946"/>
    <x v="2"/>
    <x v="0"/>
    <s v="USD"/>
    <n v="1442381847"/>
    <n v="1440826647"/>
    <b v="0"/>
    <x v="82"/>
    <x v="1"/>
    <s v="theater/plays"/>
    <x v="2180"/>
    <x v="2129"/>
    <x v="1"/>
    <x v="6"/>
  </r>
  <r>
    <s v="When Johnny Comes Marching Home"/>
    <x v="2916"/>
    <n v="5000"/>
    <x v="1947"/>
    <x v="2"/>
    <x v="0"/>
    <s v="USD"/>
    <n v="1446131207"/>
    <n v="1443712007"/>
    <b v="0"/>
    <x v="9"/>
    <x v="1"/>
    <s v="theater/plays"/>
    <x v="2181"/>
    <x v="2130"/>
    <x v="1"/>
    <x v="6"/>
  </r>
  <r>
    <s v="While the Stars Fall"/>
    <x v="2917"/>
    <n v="600"/>
    <x v="152"/>
    <x v="2"/>
    <x v="0"/>
    <s v="USD"/>
    <n v="1407250329"/>
    <n v="1404658329"/>
    <b v="0"/>
    <x v="79"/>
    <x v="1"/>
    <s v="theater/plays"/>
    <x v="2182"/>
    <x v="439"/>
    <x v="1"/>
    <x v="6"/>
  </r>
  <r>
    <s v="Save 'The Stage Door'."/>
    <x v="2918"/>
    <n v="2500"/>
    <x v="1948"/>
    <x v="2"/>
    <x v="5"/>
    <s v="CAD"/>
    <n v="1427306470"/>
    <n v="1424718070"/>
    <b v="0"/>
    <x v="62"/>
    <x v="1"/>
    <s v="theater/plays"/>
    <x v="2183"/>
    <x v="2131"/>
    <x v="1"/>
    <x v="6"/>
  </r>
  <r>
    <s v="Fools Rush In: A Cabaret Benefiting BC/EFA Kickstarter"/>
    <x v="2919"/>
    <n v="100"/>
    <x v="1949"/>
    <x v="0"/>
    <x v="0"/>
    <s v="USD"/>
    <n v="1411679804"/>
    <n v="1409087804"/>
    <b v="0"/>
    <x v="83"/>
    <x v="0"/>
    <s v="theater/musical"/>
    <x v="2184"/>
    <x v="1380"/>
    <x v="1"/>
    <x v="40"/>
  </r>
  <r>
    <s v="Les Miserables - Backing fund"/>
    <x v="2920"/>
    <n v="500"/>
    <x v="83"/>
    <x v="0"/>
    <x v="1"/>
    <s v="GBP"/>
    <n v="1431982727"/>
    <n v="1428094727"/>
    <b v="0"/>
    <x v="79"/>
    <x v="0"/>
    <s v="theater/musical"/>
    <x v="31"/>
    <x v="161"/>
    <x v="1"/>
    <x v="40"/>
  </r>
  <r>
    <s v="Kaylee's Senior Project"/>
    <x v="2921"/>
    <n v="300"/>
    <x v="452"/>
    <x v="0"/>
    <x v="0"/>
    <s v="USD"/>
    <n v="1422068400"/>
    <n v="1420774779"/>
    <b v="0"/>
    <x v="73"/>
    <x v="0"/>
    <s v="theater/musical"/>
    <x v="31"/>
    <x v="180"/>
    <x v="1"/>
    <x v="40"/>
  </r>
  <r>
    <s v="There's No Place Like Home!"/>
    <x v="2922"/>
    <n v="25000"/>
    <x v="1950"/>
    <x v="0"/>
    <x v="0"/>
    <s v="USD"/>
    <n v="1431143940"/>
    <n v="1428585710"/>
    <b v="0"/>
    <x v="206"/>
    <x v="0"/>
    <s v="theater/musical"/>
    <x v="1912"/>
    <x v="2132"/>
    <x v="1"/>
    <x v="40"/>
  </r>
  <r>
    <s v="Bring &quot;Snow White and the Seven Bottoms&quot; to NYC!"/>
    <x v="2923"/>
    <n v="45000"/>
    <x v="1951"/>
    <x v="0"/>
    <x v="0"/>
    <s v="USD"/>
    <n v="1410444068"/>
    <n v="1407852068"/>
    <b v="0"/>
    <x v="473"/>
    <x v="0"/>
    <s v="theater/musical"/>
    <x v="2185"/>
    <x v="2133"/>
    <x v="1"/>
    <x v="40"/>
  </r>
  <r>
    <s v="Mirror Image - An Original Musical"/>
    <x v="2924"/>
    <n v="3000"/>
    <x v="1952"/>
    <x v="0"/>
    <x v="0"/>
    <s v="USD"/>
    <n v="1424715779"/>
    <n v="1423506179"/>
    <b v="0"/>
    <x v="133"/>
    <x v="0"/>
    <s v="theater/musical"/>
    <x v="1054"/>
    <x v="766"/>
    <x v="1"/>
    <x v="40"/>
  </r>
  <r>
    <s v="The Addams Family Comes To Tuscaloosa"/>
    <x v="2925"/>
    <n v="1800"/>
    <x v="1229"/>
    <x v="0"/>
    <x v="0"/>
    <s v="USD"/>
    <n v="1405400400"/>
    <n v="1402934629"/>
    <b v="0"/>
    <x v="64"/>
    <x v="0"/>
    <s v="theater/musical"/>
    <x v="2186"/>
    <x v="2134"/>
    <x v="1"/>
    <x v="40"/>
  </r>
  <r>
    <s v="Music Theatre of Idaho Presents &quot;A Year with Frog and Toad"/>
    <x v="2926"/>
    <n v="1000"/>
    <x v="325"/>
    <x v="0"/>
    <x v="0"/>
    <s v="USD"/>
    <n v="1457135846"/>
    <n v="1454543846"/>
    <b v="0"/>
    <x v="54"/>
    <x v="0"/>
    <s v="theater/musical"/>
    <x v="31"/>
    <x v="694"/>
    <x v="1"/>
    <x v="40"/>
  </r>
  <r>
    <s v="Right On Cue Kids Theater (ROCKT) First Show"/>
    <x v="2927"/>
    <n v="8000"/>
    <x v="1953"/>
    <x v="0"/>
    <x v="0"/>
    <s v="USD"/>
    <n v="1401024758"/>
    <n v="1398432758"/>
    <b v="0"/>
    <x v="58"/>
    <x v="0"/>
    <s v="theater/musical"/>
    <x v="2187"/>
    <x v="2135"/>
    <x v="1"/>
    <x v="40"/>
  </r>
  <r>
    <s v="Forbear! Theatre"/>
    <x v="2928"/>
    <n v="10000"/>
    <x v="1954"/>
    <x v="0"/>
    <x v="1"/>
    <s v="GBP"/>
    <n v="1431007264"/>
    <n v="1428415264"/>
    <b v="0"/>
    <x v="95"/>
    <x v="0"/>
    <s v="theater/musical"/>
    <x v="2188"/>
    <x v="2136"/>
    <x v="1"/>
    <x v="40"/>
  </r>
  <r>
    <s v="And More Shenanigans Theatre Company"/>
    <x v="2929"/>
    <n v="750"/>
    <x v="1955"/>
    <x v="0"/>
    <x v="5"/>
    <s v="CAD"/>
    <n v="1410761280"/>
    <n v="1408604363"/>
    <b v="0"/>
    <x v="82"/>
    <x v="0"/>
    <s v="theater/musical"/>
    <x v="938"/>
    <x v="2137"/>
    <x v="1"/>
    <x v="40"/>
  </r>
  <r>
    <s v="Magpie- A Melbourne Written Dramatic Musical"/>
    <x v="2930"/>
    <n v="3100"/>
    <x v="1681"/>
    <x v="0"/>
    <x v="2"/>
    <s v="AUD"/>
    <n v="1424516400"/>
    <n v="1421812637"/>
    <b v="0"/>
    <x v="44"/>
    <x v="0"/>
    <s v="theater/musical"/>
    <x v="2189"/>
    <x v="2138"/>
    <x v="1"/>
    <x v="40"/>
  </r>
  <r>
    <s v="Three Postcards: Pre-Production Costs"/>
    <x v="2931"/>
    <n v="2500"/>
    <x v="1956"/>
    <x v="0"/>
    <x v="0"/>
    <s v="USD"/>
    <n v="1465081053"/>
    <n v="1462489053"/>
    <b v="0"/>
    <x v="241"/>
    <x v="0"/>
    <s v="theater/musical"/>
    <x v="2190"/>
    <x v="2139"/>
    <x v="1"/>
    <x v="40"/>
  </r>
  <r>
    <s v="Songs for a New World"/>
    <x v="2932"/>
    <n v="2500"/>
    <x v="651"/>
    <x v="0"/>
    <x v="5"/>
    <s v="CAD"/>
    <n v="1402845364"/>
    <n v="1400253364"/>
    <b v="0"/>
    <x v="77"/>
    <x v="0"/>
    <s v="theater/musical"/>
    <x v="1277"/>
    <x v="2140"/>
    <x v="1"/>
    <x v="40"/>
  </r>
  <r>
    <s v="Fresco presents SNOW WHITE - GARAGE OPERA!"/>
    <x v="2933"/>
    <n v="3500"/>
    <x v="1957"/>
    <x v="0"/>
    <x v="0"/>
    <s v="USD"/>
    <n v="1472490000"/>
    <n v="1467468008"/>
    <b v="0"/>
    <x v="70"/>
    <x v="0"/>
    <s v="theater/musical"/>
    <x v="2191"/>
    <x v="2141"/>
    <x v="1"/>
    <x v="40"/>
  </r>
  <r>
    <s v="Put Music in our Musical: Rosetown Playhouse"/>
    <x v="2934"/>
    <n v="1000"/>
    <x v="1958"/>
    <x v="0"/>
    <x v="0"/>
    <s v="USD"/>
    <n v="1413176340"/>
    <n v="1412091423"/>
    <b v="0"/>
    <x v="69"/>
    <x v="0"/>
    <s v="theater/musical"/>
    <x v="602"/>
    <x v="1829"/>
    <x v="1"/>
    <x v="40"/>
  </r>
  <r>
    <s v="UCAS"/>
    <x v="2935"/>
    <n v="1500"/>
    <x v="41"/>
    <x v="0"/>
    <x v="1"/>
    <s v="GBP"/>
    <n v="1405249113"/>
    <n v="1402657113"/>
    <b v="0"/>
    <x v="165"/>
    <x v="0"/>
    <s v="theater/musical"/>
    <x v="25"/>
    <x v="2142"/>
    <x v="1"/>
    <x v="40"/>
  </r>
  <r>
    <s v="Keep It Spinning."/>
    <x v="2936"/>
    <n v="4000"/>
    <x v="1959"/>
    <x v="0"/>
    <x v="0"/>
    <s v="USD"/>
    <n v="1422636814"/>
    <n v="1420044814"/>
    <b v="0"/>
    <x v="58"/>
    <x v="0"/>
    <s v="theater/musical"/>
    <x v="300"/>
    <x v="2143"/>
    <x v="1"/>
    <x v="40"/>
  </r>
  <r>
    <s v="Dreamgirls - Skyline got a Matching Grant!"/>
    <x v="2937"/>
    <n v="8000"/>
    <x v="1960"/>
    <x v="0"/>
    <x v="0"/>
    <s v="USD"/>
    <n v="1409187600"/>
    <n v="1406316312"/>
    <b v="0"/>
    <x v="20"/>
    <x v="0"/>
    <s v="theater/musical"/>
    <x v="2192"/>
    <x v="2144"/>
    <x v="1"/>
    <x v="40"/>
  </r>
  <r>
    <s v="ITAVA Players &quot;Little Shop of Horrors&quot;"/>
    <x v="2938"/>
    <n v="2500"/>
    <x v="615"/>
    <x v="0"/>
    <x v="0"/>
    <s v="USD"/>
    <n v="1421606018"/>
    <n v="1418150018"/>
    <b v="0"/>
    <x v="51"/>
    <x v="0"/>
    <s v="theater/musical"/>
    <x v="2193"/>
    <x v="2145"/>
    <x v="1"/>
    <x v="40"/>
  </r>
  <r>
    <s v="Help Us Help Artists"/>
    <x v="2939"/>
    <n v="25000"/>
    <x v="116"/>
    <x v="2"/>
    <x v="0"/>
    <s v="USD"/>
    <n v="1425250955"/>
    <n v="1422658955"/>
    <b v="0"/>
    <x v="29"/>
    <x v="1"/>
    <s v="theater/spaces"/>
    <x v="524"/>
    <x v="120"/>
    <x v="1"/>
    <x v="38"/>
  </r>
  <r>
    <s v="Penmar Community Arts Society"/>
    <x v="2940"/>
    <n v="200000"/>
    <x v="1961"/>
    <x v="2"/>
    <x v="5"/>
    <s v="CAD"/>
    <n v="1450297080"/>
    <n v="1448565459"/>
    <b v="0"/>
    <x v="91"/>
    <x v="1"/>
    <s v="theater/spaces"/>
    <x v="2194"/>
    <x v="2146"/>
    <x v="1"/>
    <x v="38"/>
  </r>
  <r>
    <s v="BlackSpace: Urban Performance Arts Collective"/>
    <x v="2941"/>
    <n v="3000"/>
    <x v="117"/>
    <x v="2"/>
    <x v="0"/>
    <s v="USD"/>
    <n v="1428894380"/>
    <n v="1426302380"/>
    <b v="0"/>
    <x v="78"/>
    <x v="1"/>
    <s v="theater/spaces"/>
    <x v="109"/>
    <x v="121"/>
    <x v="1"/>
    <x v="38"/>
  </r>
  <r>
    <s v="Guardian Theatre, Arts in Education Theatre"/>
    <x v="2942"/>
    <n v="10000"/>
    <x v="173"/>
    <x v="2"/>
    <x v="0"/>
    <s v="USD"/>
    <n v="1433714198"/>
    <n v="1431122198"/>
    <b v="0"/>
    <x v="29"/>
    <x v="1"/>
    <s v="theater/spaces"/>
    <x v="460"/>
    <x v="101"/>
    <x v="1"/>
    <x v="38"/>
  </r>
  <r>
    <s v="A Midsummer Night's Pub"/>
    <x v="2943"/>
    <n v="50000"/>
    <x v="117"/>
    <x v="2"/>
    <x v="0"/>
    <s v="USD"/>
    <n v="1432437660"/>
    <n v="1429845660"/>
    <b v="0"/>
    <x v="78"/>
    <x v="1"/>
    <s v="theater/spaces"/>
    <x v="109"/>
    <x v="121"/>
    <x v="1"/>
    <x v="38"/>
  </r>
  <r>
    <s v="Create The Twisted Tree Theatre"/>
    <x v="2944"/>
    <n v="2000"/>
    <x v="369"/>
    <x v="2"/>
    <x v="1"/>
    <s v="GBP"/>
    <n v="1471265092"/>
    <n v="1468673092"/>
    <b v="0"/>
    <x v="84"/>
    <x v="1"/>
    <s v="theater/spaces"/>
    <x v="370"/>
    <x v="120"/>
    <x v="1"/>
    <x v="38"/>
  </r>
  <r>
    <s v="'The Float Lodge' - Duluth's First Premiere Float Center"/>
    <x v="2945"/>
    <n v="25000"/>
    <x v="1962"/>
    <x v="2"/>
    <x v="0"/>
    <s v="USD"/>
    <n v="1480007460"/>
    <n v="1475760567"/>
    <b v="0"/>
    <x v="62"/>
    <x v="1"/>
    <s v="theater/spaces"/>
    <x v="2195"/>
    <x v="2147"/>
    <x v="1"/>
    <x v="38"/>
  </r>
  <r>
    <s v="Xenu's Space Opera"/>
    <x v="2946"/>
    <n v="500000"/>
    <x v="363"/>
    <x v="2"/>
    <x v="0"/>
    <s v="USD"/>
    <n v="1433259293"/>
    <n v="1428075293"/>
    <b v="0"/>
    <x v="82"/>
    <x v="1"/>
    <s v="theater/spaces"/>
    <x v="2196"/>
    <x v="2148"/>
    <x v="1"/>
    <x v="38"/>
  </r>
  <r>
    <s v="Spiritual Enlightenment Center - Help raise our vibrations!"/>
    <x v="2947"/>
    <n v="1000"/>
    <x v="379"/>
    <x v="2"/>
    <x v="0"/>
    <s v="USD"/>
    <n v="1447965917"/>
    <n v="1445370317"/>
    <b v="0"/>
    <x v="84"/>
    <x v="1"/>
    <s v="theater/spaces"/>
    <x v="453"/>
    <x v="385"/>
    <x v="1"/>
    <x v="38"/>
  </r>
  <r>
    <s v="Tahoe Children's Museum with Exploratorium Inside"/>
    <x v="2948"/>
    <n v="5000000"/>
    <x v="117"/>
    <x v="2"/>
    <x v="0"/>
    <s v="USD"/>
    <n v="1453538752"/>
    <n v="1450946752"/>
    <b v="0"/>
    <x v="78"/>
    <x v="1"/>
    <s v="theater/spaces"/>
    <x v="109"/>
    <x v="121"/>
    <x v="1"/>
    <x v="38"/>
  </r>
  <r>
    <s v="Brentwood Theater Company needs a Rehearsal Space."/>
    <x v="2949"/>
    <n v="50000"/>
    <x v="1963"/>
    <x v="1"/>
    <x v="0"/>
    <s v="USD"/>
    <n v="1412536573"/>
    <n v="1408648573"/>
    <b v="0"/>
    <x v="6"/>
    <x v="1"/>
    <s v="theater/spaces"/>
    <x v="2197"/>
    <x v="2149"/>
    <x v="1"/>
    <x v="38"/>
  </r>
  <r>
    <s v="Let's Build MOUNTAIN HAVEN, a Community Events Campus (Canceled)"/>
    <x v="2950"/>
    <n v="20000"/>
    <x v="1964"/>
    <x v="1"/>
    <x v="0"/>
    <s v="USD"/>
    <n v="1476676800"/>
    <n v="1473957239"/>
    <b v="0"/>
    <x v="22"/>
    <x v="1"/>
    <s v="theater/spaces"/>
    <x v="2198"/>
    <x v="2150"/>
    <x v="1"/>
    <x v="38"/>
  </r>
  <r>
    <s v="Pueblo Underground Theater (Canceled)"/>
    <x v="2951"/>
    <n v="400000"/>
    <x v="898"/>
    <x v="1"/>
    <x v="0"/>
    <s v="USD"/>
    <n v="1444330821"/>
    <n v="1441738821"/>
    <b v="0"/>
    <x v="83"/>
    <x v="1"/>
    <s v="theater/spaces"/>
    <x v="2199"/>
    <x v="2151"/>
    <x v="1"/>
    <x v="38"/>
  </r>
  <r>
    <s v="ONGO CENTRE | An Incubator Creative Space to self-funds (Canceled)"/>
    <x v="2952"/>
    <n v="15000"/>
    <x v="117"/>
    <x v="1"/>
    <x v="0"/>
    <s v="USD"/>
    <n v="1489669203"/>
    <n v="1487944803"/>
    <b v="0"/>
    <x v="78"/>
    <x v="1"/>
    <s v="theater/spaces"/>
    <x v="109"/>
    <x v="121"/>
    <x v="1"/>
    <x v="38"/>
  </r>
  <r>
    <s v="A Stage for Stage Door Theater Company (Canceled)"/>
    <x v="2953"/>
    <n v="1200"/>
    <x v="526"/>
    <x v="1"/>
    <x v="0"/>
    <s v="USD"/>
    <n v="1434476849"/>
    <n v="1431884849"/>
    <b v="0"/>
    <x v="202"/>
    <x v="1"/>
    <s v="theater/spaces"/>
    <x v="2200"/>
    <x v="178"/>
    <x v="1"/>
    <x v="38"/>
  </r>
  <r>
    <s v="A Happy Home for Hagan's House of Horrors (Canceled)"/>
    <x v="2954"/>
    <n v="7900"/>
    <x v="1965"/>
    <x v="1"/>
    <x v="0"/>
    <s v="USD"/>
    <n v="1462402850"/>
    <n v="1459810850"/>
    <b v="0"/>
    <x v="9"/>
    <x v="1"/>
    <s v="theater/spaces"/>
    <x v="2201"/>
    <x v="2152"/>
    <x v="1"/>
    <x v="38"/>
  </r>
  <r>
    <s v="BAMA Theatre Headset Campaign (Canceled)"/>
    <x v="2955"/>
    <n v="15000"/>
    <x v="668"/>
    <x v="1"/>
    <x v="0"/>
    <s v="USD"/>
    <n v="1427498172"/>
    <n v="1422317772"/>
    <b v="0"/>
    <x v="83"/>
    <x v="1"/>
    <s v="theater/spaces"/>
    <x v="2202"/>
    <x v="736"/>
    <x v="1"/>
    <x v="38"/>
  </r>
  <r>
    <s v="Uprising Theater (Canceled)"/>
    <x v="2956"/>
    <n v="80000"/>
    <x v="117"/>
    <x v="1"/>
    <x v="0"/>
    <s v="USD"/>
    <n v="1462729317"/>
    <n v="1457548917"/>
    <b v="0"/>
    <x v="78"/>
    <x v="1"/>
    <s v="theater/spaces"/>
    <x v="109"/>
    <x v="121"/>
    <x v="1"/>
    <x v="38"/>
  </r>
  <r>
    <s v="The Bath Theatre Bus (Canceled)"/>
    <x v="2957"/>
    <n v="10000"/>
    <x v="117"/>
    <x v="1"/>
    <x v="1"/>
    <s v="GBP"/>
    <n v="1465258325"/>
    <n v="1462666325"/>
    <b v="0"/>
    <x v="78"/>
    <x v="1"/>
    <s v="theater/spaces"/>
    <x v="109"/>
    <x v="121"/>
    <x v="1"/>
    <x v="38"/>
  </r>
  <r>
    <s v="Lynnewood Hall Restoration (Canceled)"/>
    <x v="2958"/>
    <n v="30000000"/>
    <x v="117"/>
    <x v="1"/>
    <x v="0"/>
    <s v="USD"/>
    <n v="1410459023"/>
    <n v="1407867023"/>
    <b v="0"/>
    <x v="78"/>
    <x v="1"/>
    <s v="theater/spaces"/>
    <x v="109"/>
    <x v="121"/>
    <x v="1"/>
    <x v="38"/>
  </r>
  <r>
    <s v="Shakespeare in the Park! A Comedy of Errors"/>
    <x v="2959"/>
    <n v="5000"/>
    <x v="1966"/>
    <x v="0"/>
    <x v="0"/>
    <s v="USD"/>
    <n v="1427342400"/>
    <n v="1424927159"/>
    <b v="0"/>
    <x v="52"/>
    <x v="0"/>
    <s v="theater/plays"/>
    <x v="2203"/>
    <x v="2153"/>
    <x v="1"/>
    <x v="6"/>
  </r>
  <r>
    <s v="Grassroots Shakespeare Company â€¢ Arizona"/>
    <x v="2960"/>
    <n v="1000"/>
    <x v="1967"/>
    <x v="0"/>
    <x v="0"/>
    <s v="USD"/>
    <n v="1425193140"/>
    <n v="1422769906"/>
    <b v="0"/>
    <x v="9"/>
    <x v="0"/>
    <s v="theater/plays"/>
    <x v="662"/>
    <x v="2154"/>
    <x v="1"/>
    <x v="6"/>
  </r>
  <r>
    <s v="One Funny Mother: I'm Not Crazy!!"/>
    <x v="2961"/>
    <n v="10000"/>
    <x v="1968"/>
    <x v="0"/>
    <x v="0"/>
    <s v="USD"/>
    <n v="1435835824"/>
    <n v="1433243824"/>
    <b v="0"/>
    <x v="15"/>
    <x v="0"/>
    <s v="theater/plays"/>
    <x v="2204"/>
    <x v="2155"/>
    <x v="1"/>
    <x v="6"/>
  </r>
  <r>
    <s v="Pug-let: The First Ever All-Pug Production of Hamlet"/>
    <x v="2962"/>
    <n v="5000"/>
    <x v="1969"/>
    <x v="0"/>
    <x v="0"/>
    <s v="USD"/>
    <n v="1407360720"/>
    <n v="1404769819"/>
    <b v="0"/>
    <x v="193"/>
    <x v="0"/>
    <s v="theater/plays"/>
    <x v="2205"/>
    <x v="2156"/>
    <x v="1"/>
    <x v="6"/>
  </r>
  <r>
    <s v="Imaginary Theater Company Presents the Premiere of The Boat"/>
    <x v="2963"/>
    <n v="1500"/>
    <x v="1970"/>
    <x v="0"/>
    <x v="0"/>
    <s v="USD"/>
    <n v="1436290233"/>
    <n v="1433698233"/>
    <b v="0"/>
    <x v="70"/>
    <x v="0"/>
    <s v="theater/plays"/>
    <x v="2206"/>
    <x v="2157"/>
    <x v="1"/>
    <x v="6"/>
  </r>
  <r>
    <s v="Fat Pig, The Play!"/>
    <x v="2964"/>
    <n v="10000"/>
    <x v="1971"/>
    <x v="0"/>
    <x v="0"/>
    <s v="USD"/>
    <n v="1442425412"/>
    <n v="1439833412"/>
    <b v="0"/>
    <x v="130"/>
    <x v="0"/>
    <s v="theater/plays"/>
    <x v="2207"/>
    <x v="2158"/>
    <x v="1"/>
    <x v="6"/>
  </r>
  <r>
    <s v="Scissortail: A play about the Oklahoma City Bombing"/>
    <x v="2965"/>
    <n v="5000"/>
    <x v="1972"/>
    <x v="0"/>
    <x v="0"/>
    <s v="USD"/>
    <n v="1425872692"/>
    <n v="1423284292"/>
    <b v="0"/>
    <x v="26"/>
    <x v="0"/>
    <s v="theater/plays"/>
    <x v="2208"/>
    <x v="2159"/>
    <x v="1"/>
    <x v="6"/>
  </r>
  <r>
    <s v="The Curse of the Babywoman @ FringeNYC"/>
    <x v="2966"/>
    <n v="3500"/>
    <x v="1973"/>
    <x v="0"/>
    <x v="0"/>
    <s v="USD"/>
    <n v="1471406340"/>
    <n v="1470227660"/>
    <b v="0"/>
    <x v="5"/>
    <x v="0"/>
    <s v="theater/plays"/>
    <x v="938"/>
    <x v="2160"/>
    <x v="1"/>
    <x v="6"/>
  </r>
  <r>
    <s v="Dog Sees God - Calgary Production"/>
    <x v="2967"/>
    <n v="1000"/>
    <x v="897"/>
    <x v="0"/>
    <x v="5"/>
    <s v="CAD"/>
    <n v="1430693460"/>
    <n v="1428087153"/>
    <b v="0"/>
    <x v="57"/>
    <x v="0"/>
    <s v="theater/plays"/>
    <x v="2209"/>
    <x v="2161"/>
    <x v="1"/>
    <x v="6"/>
  </r>
  <r>
    <s v="Leah in Vegas at The New York International Fringe Festival"/>
    <x v="2968"/>
    <n v="6000"/>
    <x v="834"/>
    <x v="0"/>
    <x v="0"/>
    <s v="USD"/>
    <n v="1405699451"/>
    <n v="1403107451"/>
    <b v="0"/>
    <x v="110"/>
    <x v="0"/>
    <s v="theater/plays"/>
    <x v="938"/>
    <x v="2162"/>
    <x v="1"/>
    <x v="6"/>
  </r>
  <r>
    <s v="World Premiere of &quot;The Piano&quot;"/>
    <x v="2969"/>
    <n v="3200"/>
    <x v="1974"/>
    <x v="0"/>
    <x v="0"/>
    <s v="USD"/>
    <n v="1409500078"/>
    <n v="1406908078"/>
    <b v="0"/>
    <x v="68"/>
    <x v="0"/>
    <s v="theater/plays"/>
    <x v="2210"/>
    <x v="2163"/>
    <x v="1"/>
    <x v="6"/>
  </r>
  <r>
    <s v="A Bad Plan"/>
    <x v="2970"/>
    <n v="2000"/>
    <x v="1975"/>
    <x v="0"/>
    <x v="0"/>
    <s v="USD"/>
    <n v="1480899600"/>
    <n v="1479609520"/>
    <b v="0"/>
    <x v="57"/>
    <x v="0"/>
    <s v="theater/plays"/>
    <x v="2211"/>
    <x v="2164"/>
    <x v="1"/>
    <x v="6"/>
  </r>
  <r>
    <s v="CST's As You Like It goes to Canada!"/>
    <x v="2971"/>
    <n v="5000"/>
    <x v="1976"/>
    <x v="0"/>
    <x v="0"/>
    <s v="USD"/>
    <n v="1451620800"/>
    <n v="1449171508"/>
    <b v="0"/>
    <x v="51"/>
    <x v="0"/>
    <s v="theater/plays"/>
    <x v="2212"/>
    <x v="2165"/>
    <x v="1"/>
    <x v="6"/>
  </r>
  <r>
    <s v="The World Premiere of Fire Work by Lauren Gunderson"/>
    <x v="2972"/>
    <n v="5000"/>
    <x v="1977"/>
    <x v="0"/>
    <x v="0"/>
    <s v="USD"/>
    <n v="1411695300"/>
    <n v="1409275671"/>
    <b v="0"/>
    <x v="45"/>
    <x v="0"/>
    <s v="theater/plays"/>
    <x v="607"/>
    <x v="2166"/>
    <x v="1"/>
    <x v="6"/>
  </r>
  <r>
    <s v="The Butterfingers Angel... [By The Mummers]"/>
    <x v="2973"/>
    <n v="8000"/>
    <x v="1978"/>
    <x v="0"/>
    <x v="0"/>
    <s v="USD"/>
    <n v="1417057200"/>
    <n v="1414599886"/>
    <b v="0"/>
    <x v="116"/>
    <x v="0"/>
    <s v="theater/plays"/>
    <x v="2213"/>
    <x v="2167"/>
    <x v="1"/>
    <x v="6"/>
  </r>
  <r>
    <s v="Pizza Delique"/>
    <x v="2974"/>
    <n v="70"/>
    <x v="678"/>
    <x v="0"/>
    <x v="1"/>
    <s v="GBP"/>
    <n v="1457870400"/>
    <n v="1456421530"/>
    <b v="0"/>
    <x v="25"/>
    <x v="0"/>
    <s v="theater/plays"/>
    <x v="2214"/>
    <x v="2168"/>
    <x v="1"/>
    <x v="6"/>
  </r>
  <r>
    <s v="Brava Theater and Cultural Odyssey present â€œBIRTHRIGHT?â€"/>
    <x v="2975"/>
    <n v="3000"/>
    <x v="767"/>
    <x v="0"/>
    <x v="0"/>
    <s v="USD"/>
    <n v="1427076840"/>
    <n v="1421960934"/>
    <b v="0"/>
    <x v="209"/>
    <x v="0"/>
    <s v="theater/plays"/>
    <x v="2215"/>
    <x v="801"/>
    <x v="1"/>
    <x v="6"/>
  </r>
  <r>
    <s v="The Fall of Wallace Winter at the Plaza Theatre"/>
    <x v="2976"/>
    <n v="750"/>
    <x v="1979"/>
    <x v="0"/>
    <x v="0"/>
    <s v="USD"/>
    <n v="1413784740"/>
    <n v="1412954547"/>
    <b v="0"/>
    <x v="38"/>
    <x v="0"/>
    <s v="theater/plays"/>
    <x v="2216"/>
    <x v="2169"/>
    <x v="1"/>
    <x v="6"/>
  </r>
  <r>
    <s v="'ART'"/>
    <x v="2977"/>
    <n v="5000"/>
    <x v="1896"/>
    <x v="0"/>
    <x v="0"/>
    <s v="USD"/>
    <n v="1420524000"/>
    <n v="1419104823"/>
    <b v="0"/>
    <x v="67"/>
    <x v="0"/>
    <s v="theater/plays"/>
    <x v="578"/>
    <x v="2170"/>
    <x v="1"/>
    <x v="6"/>
  </r>
  <r>
    <s v="INDEPENDENCE NYC"/>
    <x v="2978"/>
    <n v="3000"/>
    <x v="1980"/>
    <x v="0"/>
    <x v="0"/>
    <s v="USD"/>
    <n v="1440381600"/>
    <n v="1438639130"/>
    <b v="0"/>
    <x v="54"/>
    <x v="0"/>
    <s v="theater/plays"/>
    <x v="2217"/>
    <x v="2171"/>
    <x v="1"/>
    <x v="6"/>
  </r>
  <r>
    <s v="Creation of the Dublin Circus Centre"/>
    <x v="2979"/>
    <n v="4000"/>
    <x v="1981"/>
    <x v="0"/>
    <x v="17"/>
    <s v="EUR"/>
    <n v="1443014756"/>
    <n v="1439126756"/>
    <b v="1"/>
    <x v="174"/>
    <x v="0"/>
    <s v="theater/spaces"/>
    <x v="2218"/>
    <x v="2172"/>
    <x v="1"/>
    <x v="38"/>
  </r>
  <r>
    <s v="Railway Playhouse: Setting up a community arts space"/>
    <x v="2980"/>
    <n v="5000"/>
    <x v="1982"/>
    <x v="0"/>
    <x v="1"/>
    <s v="GBP"/>
    <n v="1455208143"/>
    <n v="1452616143"/>
    <b v="1"/>
    <x v="211"/>
    <x v="0"/>
    <s v="theater/spaces"/>
    <x v="2219"/>
    <x v="2173"/>
    <x v="1"/>
    <x v="38"/>
  </r>
  <r>
    <s v="Build the House of Dad's!"/>
    <x v="2981"/>
    <n v="116000"/>
    <x v="1983"/>
    <x v="0"/>
    <x v="0"/>
    <s v="USD"/>
    <n v="1415722236"/>
    <n v="1410534636"/>
    <b v="1"/>
    <x v="486"/>
    <x v="0"/>
    <s v="theater/spaces"/>
    <x v="2220"/>
    <x v="2174"/>
    <x v="1"/>
    <x v="38"/>
  </r>
  <r>
    <s v="BABA YAGA: A Traveling Performing Arts Wagon"/>
    <x v="2982"/>
    <n v="25000"/>
    <x v="1984"/>
    <x v="0"/>
    <x v="0"/>
    <s v="USD"/>
    <n v="1472020881"/>
    <n v="1469428881"/>
    <b v="1"/>
    <x v="423"/>
    <x v="0"/>
    <s v="theater/spaces"/>
    <x v="2221"/>
    <x v="2175"/>
    <x v="1"/>
    <x v="38"/>
  </r>
  <r>
    <s v="React Aerial Studio"/>
    <x v="2983"/>
    <n v="10000"/>
    <x v="297"/>
    <x v="0"/>
    <x v="4"/>
    <s v="NZD"/>
    <n v="1477886400"/>
    <n v="1476228128"/>
    <b v="0"/>
    <x v="112"/>
    <x v="0"/>
    <s v="theater/spaces"/>
    <x v="2222"/>
    <x v="2176"/>
    <x v="1"/>
    <x v="38"/>
  </r>
  <r>
    <s v="Higher Education"/>
    <x v="2984"/>
    <n v="2400"/>
    <x v="1985"/>
    <x v="0"/>
    <x v="1"/>
    <s v="GBP"/>
    <n v="1462100406"/>
    <n v="1456920006"/>
    <b v="0"/>
    <x v="66"/>
    <x v="0"/>
    <s v="theater/spaces"/>
    <x v="269"/>
    <x v="2177"/>
    <x v="1"/>
    <x v="38"/>
  </r>
  <r>
    <s v="Curious Comedy's Remodel &amp; Technical Equipment Upgrade"/>
    <x v="2985"/>
    <n v="25000"/>
    <x v="1986"/>
    <x v="0"/>
    <x v="0"/>
    <s v="USD"/>
    <n v="1476316800"/>
    <n v="1473837751"/>
    <b v="0"/>
    <x v="236"/>
    <x v="0"/>
    <s v="theater/spaces"/>
    <x v="2223"/>
    <x v="2178"/>
    <x v="1"/>
    <x v="38"/>
  </r>
  <r>
    <s v="Curtain up at the Shoebox Theatre!"/>
    <x v="2986"/>
    <n v="1000"/>
    <x v="325"/>
    <x v="0"/>
    <x v="1"/>
    <s v="GBP"/>
    <n v="1466412081"/>
    <n v="1463820081"/>
    <b v="0"/>
    <x v="33"/>
    <x v="0"/>
    <s v="theater/spaces"/>
    <x v="31"/>
    <x v="680"/>
    <x v="1"/>
    <x v="38"/>
  </r>
  <r>
    <s v="Let's Light Up The Gem!"/>
    <x v="2987"/>
    <n v="20000"/>
    <x v="1987"/>
    <x v="0"/>
    <x v="0"/>
    <s v="USD"/>
    <n v="1450673940"/>
    <n v="1448756962"/>
    <b v="0"/>
    <x v="487"/>
    <x v="0"/>
    <s v="theater/spaces"/>
    <x v="2224"/>
    <x v="2179"/>
    <x v="1"/>
    <x v="38"/>
  </r>
  <r>
    <s v="The Gloria Theatre Project"/>
    <x v="2988"/>
    <n v="10000"/>
    <x v="1117"/>
    <x v="0"/>
    <x v="0"/>
    <s v="USD"/>
    <n v="1452174420"/>
    <n v="1449150420"/>
    <b v="0"/>
    <x v="74"/>
    <x v="0"/>
    <s v="theater/spaces"/>
    <x v="31"/>
    <x v="2180"/>
    <x v="1"/>
    <x v="38"/>
  </r>
  <r>
    <s v="gimmeLIVE @ 9 Wallis"/>
    <x v="2989"/>
    <n v="8500"/>
    <x v="1988"/>
    <x v="0"/>
    <x v="0"/>
    <s v="USD"/>
    <n v="1485547530"/>
    <n v="1483646730"/>
    <b v="0"/>
    <x v="251"/>
    <x v="0"/>
    <s v="theater/spaces"/>
    <x v="2225"/>
    <x v="2181"/>
    <x v="1"/>
    <x v="38"/>
  </r>
  <r>
    <s v="Th'underGrounds"/>
    <x v="2990"/>
    <n v="3000"/>
    <x v="1989"/>
    <x v="0"/>
    <x v="0"/>
    <s v="USD"/>
    <n v="1476037510"/>
    <n v="1473445510"/>
    <b v="0"/>
    <x v="31"/>
    <x v="0"/>
    <s v="theater/spaces"/>
    <x v="2226"/>
    <x v="2182"/>
    <x v="1"/>
    <x v="38"/>
  </r>
  <r>
    <s v="TRUE WEST: Think, Dog! Productions"/>
    <x v="2991"/>
    <n v="1000"/>
    <x v="1141"/>
    <x v="0"/>
    <x v="0"/>
    <s v="USD"/>
    <n v="1455998867"/>
    <n v="1453406867"/>
    <b v="0"/>
    <x v="19"/>
    <x v="0"/>
    <s v="theater/spaces"/>
    <x v="2227"/>
    <x v="2183"/>
    <x v="1"/>
    <x v="38"/>
  </r>
  <r>
    <s v="St. Michael Boat Parties - Halloween and Beyond!"/>
    <x v="2992"/>
    <n v="300"/>
    <x v="1990"/>
    <x v="0"/>
    <x v="1"/>
    <s v="GBP"/>
    <n v="1412335772"/>
    <n v="1409743772"/>
    <b v="0"/>
    <x v="211"/>
    <x v="0"/>
    <s v="theater/spaces"/>
    <x v="2228"/>
    <x v="2184"/>
    <x v="1"/>
    <x v="38"/>
  </r>
  <r>
    <s v="Help Austin's Blue Starlite Drive-in MOVE + ADD 35MM"/>
    <x v="2993"/>
    <n v="15000"/>
    <x v="1991"/>
    <x v="0"/>
    <x v="0"/>
    <s v="USD"/>
    <n v="1484841471"/>
    <n v="1482249471"/>
    <b v="0"/>
    <x v="437"/>
    <x v="0"/>
    <s v="theater/spaces"/>
    <x v="2229"/>
    <x v="2185"/>
    <x v="1"/>
    <x v="38"/>
  </r>
  <r>
    <s v="Sea Tea Improv's Comedy Theater in Hartford, CT"/>
    <x v="2994"/>
    <n v="35000"/>
    <x v="1992"/>
    <x v="0"/>
    <x v="0"/>
    <s v="USD"/>
    <n v="1432677240"/>
    <n v="1427493240"/>
    <b v="0"/>
    <x v="413"/>
    <x v="0"/>
    <s v="theater/spaces"/>
    <x v="2230"/>
    <x v="2186"/>
    <x v="1"/>
    <x v="38"/>
  </r>
  <r>
    <s v="Sonorous Road is Expanding! Join Us!"/>
    <x v="2995"/>
    <n v="10000"/>
    <x v="1993"/>
    <x v="0"/>
    <x v="0"/>
    <s v="USD"/>
    <n v="1488171540"/>
    <n v="1486661793"/>
    <b v="0"/>
    <x v="248"/>
    <x v="0"/>
    <s v="theater/spaces"/>
    <x v="2231"/>
    <x v="2187"/>
    <x v="1"/>
    <x v="38"/>
  </r>
  <r>
    <s v="A bigger, better home for the New Orleans comedy scene"/>
    <x v="2996"/>
    <n v="50000"/>
    <x v="1994"/>
    <x v="0"/>
    <x v="0"/>
    <s v="USD"/>
    <n v="1402892700"/>
    <n v="1400474329"/>
    <b v="0"/>
    <x v="488"/>
    <x v="0"/>
    <s v="theater/spaces"/>
    <x v="2232"/>
    <x v="2188"/>
    <x v="1"/>
    <x v="38"/>
  </r>
  <r>
    <s v="RAT Fund-Riser"/>
    <x v="2997"/>
    <n v="1350"/>
    <x v="1964"/>
    <x v="0"/>
    <x v="0"/>
    <s v="USD"/>
    <n v="1488333600"/>
    <n v="1487094360"/>
    <b v="0"/>
    <x v="9"/>
    <x v="0"/>
    <s v="theater/spaces"/>
    <x v="2233"/>
    <x v="2189"/>
    <x v="1"/>
    <x v="38"/>
  </r>
  <r>
    <s v="Voices From The Future"/>
    <x v="2998"/>
    <n v="500"/>
    <x v="83"/>
    <x v="0"/>
    <x v="0"/>
    <s v="USD"/>
    <n v="1485885600"/>
    <n v="1484682670"/>
    <b v="0"/>
    <x v="22"/>
    <x v="0"/>
    <s v="theater/spaces"/>
    <x v="31"/>
    <x v="372"/>
    <x v="1"/>
    <x v="38"/>
  </r>
  <r>
    <s v="New Comedy Venue and Training Facility"/>
    <x v="2999"/>
    <n v="7214"/>
    <x v="1995"/>
    <x v="0"/>
    <x v="0"/>
    <s v="USD"/>
    <n v="1468445382"/>
    <n v="1465853382"/>
    <b v="0"/>
    <x v="489"/>
    <x v="0"/>
    <s v="theater/spaces"/>
    <x v="2234"/>
    <x v="2190"/>
    <x v="1"/>
    <x v="38"/>
  </r>
  <r>
    <s v="Help Fund the &quot;Back Room&quot; Arts Space at Jimmy's No 43!"/>
    <x v="3000"/>
    <n v="7000"/>
    <x v="1996"/>
    <x v="0"/>
    <x v="0"/>
    <s v="USD"/>
    <n v="1356552252"/>
    <n v="1353960252"/>
    <b v="0"/>
    <x v="201"/>
    <x v="0"/>
    <s v="theater/spaces"/>
    <x v="2235"/>
    <x v="2191"/>
    <x v="1"/>
    <x v="38"/>
  </r>
  <r>
    <s v="Outskirts Theatre Co. Finds a Home!"/>
    <x v="3001"/>
    <n v="3000"/>
    <x v="1891"/>
    <x v="0"/>
    <x v="0"/>
    <s v="USD"/>
    <n v="1456811940"/>
    <n v="1454098976"/>
    <b v="0"/>
    <x v="57"/>
    <x v="0"/>
    <s v="theater/spaces"/>
    <x v="2107"/>
    <x v="2192"/>
    <x v="1"/>
    <x v="38"/>
  </r>
  <r>
    <s v="Save the Agawam Cinemas"/>
    <x v="3002"/>
    <n v="40000"/>
    <x v="1997"/>
    <x v="0"/>
    <x v="0"/>
    <s v="USD"/>
    <n v="1416089324"/>
    <n v="1413493724"/>
    <b v="0"/>
    <x v="490"/>
    <x v="0"/>
    <s v="theater/spaces"/>
    <x v="2236"/>
    <x v="2193"/>
    <x v="1"/>
    <x v="38"/>
  </r>
  <r>
    <s v="Pangea House Revitalization Project"/>
    <x v="3003"/>
    <n v="10600"/>
    <x v="1998"/>
    <x v="0"/>
    <x v="0"/>
    <s v="USD"/>
    <n v="1412611905"/>
    <n v="1410019905"/>
    <b v="0"/>
    <x v="115"/>
    <x v="0"/>
    <s v="theater/spaces"/>
    <x v="2237"/>
    <x v="2194"/>
    <x v="1"/>
    <x v="38"/>
  </r>
  <r>
    <s v="ONTARIO STREET THEATRE in Port Hope."/>
    <x v="3004"/>
    <n v="8000"/>
    <x v="1999"/>
    <x v="0"/>
    <x v="5"/>
    <s v="CAD"/>
    <n v="1418580591"/>
    <n v="1415988591"/>
    <b v="0"/>
    <x v="174"/>
    <x v="0"/>
    <s v="theater/spaces"/>
    <x v="2133"/>
    <x v="2195"/>
    <x v="1"/>
    <x v="38"/>
  </r>
  <r>
    <s v="Bethlem"/>
    <x v="3005"/>
    <n v="600"/>
    <x v="1144"/>
    <x v="0"/>
    <x v="0"/>
    <s v="USD"/>
    <n v="1429938683"/>
    <n v="1428124283"/>
    <b v="0"/>
    <x v="9"/>
    <x v="0"/>
    <s v="theater/spaces"/>
    <x v="2238"/>
    <x v="1237"/>
    <x v="1"/>
    <x v="38"/>
  </r>
  <r>
    <s v="Baby It's Cold Outside: Silver Spring Stage HVAC Fund!"/>
    <x v="3006"/>
    <n v="3000"/>
    <x v="1891"/>
    <x v="0"/>
    <x v="0"/>
    <s v="USD"/>
    <n v="1453352719"/>
    <n v="1450760719"/>
    <b v="0"/>
    <x v="55"/>
    <x v="0"/>
    <s v="theater/spaces"/>
    <x v="2107"/>
    <x v="2196"/>
    <x v="1"/>
    <x v="38"/>
  </r>
  <r>
    <s v="Montauk Surf Museum"/>
    <x v="3007"/>
    <n v="25000"/>
    <x v="2000"/>
    <x v="0"/>
    <x v="0"/>
    <s v="USD"/>
    <n v="1417012840"/>
    <n v="1414417240"/>
    <b v="0"/>
    <x v="130"/>
    <x v="0"/>
    <s v="theater/spaces"/>
    <x v="2239"/>
    <x v="2197"/>
    <x v="1"/>
    <x v="38"/>
  </r>
  <r>
    <s v="Put Your Money Where Your Ear Is!"/>
    <x v="3008"/>
    <n v="1500"/>
    <x v="23"/>
    <x v="0"/>
    <x v="0"/>
    <s v="USD"/>
    <n v="1424548719"/>
    <n v="1419364719"/>
    <b v="0"/>
    <x v="41"/>
    <x v="0"/>
    <s v="theater/spaces"/>
    <x v="2240"/>
    <x v="2198"/>
    <x v="1"/>
    <x v="38"/>
  </r>
  <r>
    <s v="Katharsis Teatro en Navidad"/>
    <x v="3009"/>
    <n v="300"/>
    <x v="2001"/>
    <x v="0"/>
    <x v="3"/>
    <s v="EUR"/>
    <n v="1450911540"/>
    <n v="1448536516"/>
    <b v="0"/>
    <x v="20"/>
    <x v="0"/>
    <s v="theater/spaces"/>
    <x v="2241"/>
    <x v="2199"/>
    <x v="1"/>
    <x v="38"/>
  </r>
  <r>
    <s v="Up-lifting Up-Fit!"/>
    <x v="3010"/>
    <n v="4000"/>
    <x v="2002"/>
    <x v="0"/>
    <x v="0"/>
    <s v="USD"/>
    <n v="1423587130"/>
    <n v="1421772730"/>
    <b v="0"/>
    <x v="165"/>
    <x v="0"/>
    <s v="theater/spaces"/>
    <x v="2242"/>
    <x v="2200"/>
    <x v="1"/>
    <x v="38"/>
  </r>
  <r>
    <s v="Barebones Black Box Theater in Braddock, PA"/>
    <x v="3011"/>
    <n v="10000"/>
    <x v="2003"/>
    <x v="0"/>
    <x v="0"/>
    <s v="USD"/>
    <n v="1434917049"/>
    <n v="1432325049"/>
    <b v="0"/>
    <x v="329"/>
    <x v="0"/>
    <s v="theater/spaces"/>
    <x v="2243"/>
    <x v="2201"/>
    <x v="1"/>
    <x v="38"/>
  </r>
  <r>
    <s v="The North Pole at the Fair - A Christmas Paradise for kids."/>
    <x v="3012"/>
    <n v="25000"/>
    <x v="2004"/>
    <x v="0"/>
    <x v="0"/>
    <s v="USD"/>
    <n v="1415163600"/>
    <n v="1412737080"/>
    <b v="0"/>
    <x v="491"/>
    <x v="0"/>
    <s v="theater/spaces"/>
    <x v="2244"/>
    <x v="2202"/>
    <x v="1"/>
    <x v="38"/>
  </r>
  <r>
    <s v="A Sign for 34 West"/>
    <x v="3013"/>
    <n v="3400"/>
    <x v="2005"/>
    <x v="0"/>
    <x v="0"/>
    <s v="USD"/>
    <n v="1402459200"/>
    <n v="1401125238"/>
    <b v="0"/>
    <x v="244"/>
    <x v="0"/>
    <s v="theater/spaces"/>
    <x v="2245"/>
    <x v="2203"/>
    <x v="1"/>
    <x v="38"/>
  </r>
  <r>
    <s v="Let there be sound! A sound and hearing assistance system"/>
    <x v="3014"/>
    <n v="8500"/>
    <x v="2006"/>
    <x v="0"/>
    <x v="0"/>
    <s v="USD"/>
    <n v="1405688952"/>
    <n v="1400504952"/>
    <b v="0"/>
    <x v="17"/>
    <x v="0"/>
    <s v="theater/spaces"/>
    <x v="2246"/>
    <x v="2204"/>
    <x v="1"/>
    <x v="38"/>
  </r>
  <r>
    <s v="ACT's Spotlight Initiative- Let's Build a Theater!"/>
    <x v="3015"/>
    <n v="22000"/>
    <x v="2007"/>
    <x v="0"/>
    <x v="0"/>
    <s v="USD"/>
    <n v="1408566243"/>
    <n v="1405974243"/>
    <b v="0"/>
    <x v="180"/>
    <x v="0"/>
    <s v="theater/spaces"/>
    <x v="2247"/>
    <x v="2205"/>
    <x v="1"/>
    <x v="38"/>
  </r>
  <r>
    <s v="Why Theatre"/>
    <x v="3016"/>
    <n v="4200"/>
    <x v="2008"/>
    <x v="0"/>
    <x v="6"/>
    <s v="EUR"/>
    <n v="1437429600"/>
    <n v="1433747376"/>
    <b v="0"/>
    <x v="14"/>
    <x v="0"/>
    <s v="theater/spaces"/>
    <x v="2248"/>
    <x v="2206"/>
    <x v="1"/>
    <x v="38"/>
  </r>
  <r>
    <s v="Small town theatre, the Gibson Theatre goes Digital"/>
    <x v="3017"/>
    <n v="15000"/>
    <x v="2009"/>
    <x v="0"/>
    <x v="0"/>
    <s v="USD"/>
    <n v="1401159600"/>
    <n v="1398801620"/>
    <b v="0"/>
    <x v="334"/>
    <x v="0"/>
    <s v="theater/spaces"/>
    <x v="2249"/>
    <x v="2207"/>
    <x v="1"/>
    <x v="38"/>
  </r>
  <r>
    <s v="Prime Stage Theater Studio Upgrades!"/>
    <x v="3018"/>
    <n v="7000"/>
    <x v="2010"/>
    <x v="0"/>
    <x v="0"/>
    <s v="USD"/>
    <n v="1439583533"/>
    <n v="1434399533"/>
    <b v="0"/>
    <x v="209"/>
    <x v="0"/>
    <s v="theater/spaces"/>
    <x v="2250"/>
    <x v="2208"/>
    <x v="1"/>
    <x v="38"/>
  </r>
  <r>
    <s v="BEEP! BEEP! 2ND STORY IS ON THE MOVE!"/>
    <x v="3019"/>
    <n v="4500"/>
    <x v="2011"/>
    <x v="0"/>
    <x v="0"/>
    <s v="USD"/>
    <n v="1479794340"/>
    <n v="1476715869"/>
    <b v="0"/>
    <x v="273"/>
    <x v="0"/>
    <s v="theater/spaces"/>
    <x v="2251"/>
    <x v="2209"/>
    <x v="1"/>
    <x v="38"/>
  </r>
  <r>
    <s v="A Performing Arts Complex in Central Square, Cambridge"/>
    <x v="3020"/>
    <n v="10000"/>
    <x v="2012"/>
    <x v="0"/>
    <x v="0"/>
    <s v="USD"/>
    <n v="1472338409"/>
    <n v="1468450409"/>
    <b v="0"/>
    <x v="95"/>
    <x v="0"/>
    <s v="theater/spaces"/>
    <x v="2252"/>
    <x v="2210"/>
    <x v="1"/>
    <x v="38"/>
  </r>
  <r>
    <s v="The Night Watch"/>
    <x v="3021"/>
    <n v="700"/>
    <x v="2013"/>
    <x v="0"/>
    <x v="1"/>
    <s v="GBP"/>
    <n v="1434039186"/>
    <n v="1430151186"/>
    <b v="0"/>
    <x v="79"/>
    <x v="0"/>
    <s v="theater/spaces"/>
    <x v="288"/>
    <x v="2211"/>
    <x v="1"/>
    <x v="38"/>
  </r>
  <r>
    <s v="Build a New Home for Improv Comedy in Pittsburgh"/>
    <x v="3022"/>
    <n v="5000"/>
    <x v="2014"/>
    <x v="0"/>
    <x v="0"/>
    <s v="USD"/>
    <n v="1349567475"/>
    <n v="1346975475"/>
    <b v="0"/>
    <x v="0"/>
    <x v="0"/>
    <s v="theater/spaces"/>
    <x v="2253"/>
    <x v="2212"/>
    <x v="1"/>
    <x v="38"/>
  </r>
  <r>
    <s v="The Other Room â€“ Cardiffâ€™s First Pub Theatre"/>
    <x v="3023"/>
    <n v="2500"/>
    <x v="2015"/>
    <x v="0"/>
    <x v="1"/>
    <s v="GBP"/>
    <n v="1401465600"/>
    <n v="1399032813"/>
    <b v="0"/>
    <x v="108"/>
    <x v="0"/>
    <s v="theater/spaces"/>
    <x v="2254"/>
    <x v="2213"/>
    <x v="1"/>
    <x v="38"/>
  </r>
  <r>
    <s v="The Bohemian Balcony - A Creative Space For All"/>
    <x v="3024"/>
    <n v="900"/>
    <x v="2016"/>
    <x v="0"/>
    <x v="1"/>
    <s v="GBP"/>
    <n v="1488538892"/>
    <n v="1487329292"/>
    <b v="0"/>
    <x v="20"/>
    <x v="0"/>
    <s v="theater/spaces"/>
    <x v="2255"/>
    <x v="1847"/>
    <x v="1"/>
    <x v="38"/>
  </r>
  <r>
    <s v="Help ReNew the Rainbow Stage (&amp; office) for Future Stars"/>
    <x v="3025"/>
    <n v="40000"/>
    <x v="2017"/>
    <x v="0"/>
    <x v="0"/>
    <s v="USD"/>
    <n v="1426866851"/>
    <n v="1424278451"/>
    <b v="0"/>
    <x v="492"/>
    <x v="0"/>
    <s v="theater/spaces"/>
    <x v="2256"/>
    <x v="2214"/>
    <x v="1"/>
    <x v="38"/>
  </r>
  <r>
    <s v="A Home for Vegas Theatre Hub"/>
    <x v="3026"/>
    <n v="5000"/>
    <x v="2018"/>
    <x v="0"/>
    <x v="0"/>
    <s v="USD"/>
    <n v="1471242025"/>
    <n v="1468650025"/>
    <b v="0"/>
    <x v="221"/>
    <x v="0"/>
    <s v="theater/spaces"/>
    <x v="2257"/>
    <x v="2215"/>
    <x v="1"/>
    <x v="38"/>
  </r>
  <r>
    <s v="Ground Floor Theatre"/>
    <x v="3027"/>
    <n v="30000"/>
    <x v="2019"/>
    <x v="0"/>
    <x v="0"/>
    <s v="USD"/>
    <n v="1416285300"/>
    <n v="1413824447"/>
    <b v="0"/>
    <x v="493"/>
    <x v="0"/>
    <s v="theater/spaces"/>
    <x v="2258"/>
    <x v="2216"/>
    <x v="1"/>
    <x v="38"/>
  </r>
  <r>
    <s v="Guilford Center Stage Lights Up"/>
    <x v="3028"/>
    <n v="1750"/>
    <x v="122"/>
    <x v="0"/>
    <x v="0"/>
    <s v="USD"/>
    <n v="1442426171"/>
    <n v="1439834171"/>
    <b v="0"/>
    <x v="14"/>
    <x v="0"/>
    <s v="theater/spaces"/>
    <x v="2259"/>
    <x v="2217"/>
    <x v="1"/>
    <x v="38"/>
  </r>
  <r>
    <s v="Blue Thyme Nights"/>
    <x v="3029"/>
    <n v="1500"/>
    <x v="646"/>
    <x v="0"/>
    <x v="0"/>
    <s v="USD"/>
    <n v="1476479447"/>
    <n v="1471295447"/>
    <b v="0"/>
    <x v="60"/>
    <x v="0"/>
    <s v="theater/spaces"/>
    <x v="31"/>
    <x v="2218"/>
    <x v="1"/>
    <x v="38"/>
  </r>
  <r>
    <s v="Silent Valley : A Haunting"/>
    <x v="3030"/>
    <n v="1000"/>
    <x v="2020"/>
    <x v="0"/>
    <x v="0"/>
    <s v="USD"/>
    <n v="1441933459"/>
    <n v="1439341459"/>
    <b v="0"/>
    <x v="20"/>
    <x v="0"/>
    <s v="theater/spaces"/>
    <x v="66"/>
    <x v="2219"/>
    <x v="1"/>
    <x v="38"/>
  </r>
  <r>
    <s v="Stagelights Studio by Pam Kinter, Greensboro"/>
    <x v="3031"/>
    <n v="3000"/>
    <x v="2021"/>
    <x v="0"/>
    <x v="0"/>
    <s v="USD"/>
    <n v="1471487925"/>
    <n v="1468895925"/>
    <b v="0"/>
    <x v="23"/>
    <x v="0"/>
    <s v="theater/spaces"/>
    <x v="2260"/>
    <x v="2220"/>
    <x v="1"/>
    <x v="38"/>
  </r>
  <r>
    <s v="Save Our Butts The Seat-quel"/>
    <x v="3032"/>
    <n v="100000"/>
    <x v="2022"/>
    <x v="0"/>
    <x v="0"/>
    <s v="USD"/>
    <n v="1477972740"/>
    <n v="1475326255"/>
    <b v="0"/>
    <x v="494"/>
    <x v="0"/>
    <s v="theater/spaces"/>
    <x v="2261"/>
    <x v="2221"/>
    <x v="1"/>
    <x v="38"/>
  </r>
  <r>
    <s v="The Coalition Theater"/>
    <x v="3033"/>
    <n v="25000"/>
    <x v="2023"/>
    <x v="0"/>
    <x v="0"/>
    <s v="USD"/>
    <n v="1367674009"/>
    <n v="1365082009"/>
    <b v="0"/>
    <x v="495"/>
    <x v="0"/>
    <s v="theater/spaces"/>
    <x v="2262"/>
    <x v="2222"/>
    <x v="1"/>
    <x v="38"/>
  </r>
  <r>
    <s v="Save the Studio!"/>
    <x v="3034"/>
    <n v="25000"/>
    <x v="2024"/>
    <x v="0"/>
    <x v="0"/>
    <s v="USD"/>
    <n v="1376654340"/>
    <n v="1373568644"/>
    <b v="0"/>
    <x v="313"/>
    <x v="0"/>
    <s v="theater/spaces"/>
    <x v="2263"/>
    <x v="2223"/>
    <x v="1"/>
    <x v="38"/>
  </r>
  <r>
    <s v="Help SHE&amp;HER PRODUCTIONS raise money for our new space in the West Bottoms!!"/>
    <x v="3035"/>
    <n v="500"/>
    <x v="1761"/>
    <x v="0"/>
    <x v="0"/>
    <s v="USD"/>
    <n v="1285995540"/>
    <n v="1279574773"/>
    <b v="0"/>
    <x v="58"/>
    <x v="0"/>
    <s v="theater/spaces"/>
    <x v="2264"/>
    <x v="2224"/>
    <x v="1"/>
    <x v="38"/>
  </r>
  <r>
    <s v="Overtime Theater Spruce Up"/>
    <x v="3036"/>
    <n v="1000"/>
    <x v="2025"/>
    <x v="0"/>
    <x v="0"/>
    <s v="USD"/>
    <n v="1457071397"/>
    <n v="1451887397"/>
    <b v="0"/>
    <x v="74"/>
    <x v="0"/>
    <s v="theater/spaces"/>
    <x v="10"/>
    <x v="2225"/>
    <x v="1"/>
    <x v="38"/>
  </r>
  <r>
    <s v="Shelter the Schmee"/>
    <x v="3037"/>
    <n v="20000"/>
    <x v="2026"/>
    <x v="0"/>
    <x v="0"/>
    <s v="USD"/>
    <n v="1388303940"/>
    <n v="1386011038"/>
    <b v="0"/>
    <x v="163"/>
    <x v="0"/>
    <s v="theater/spaces"/>
    <x v="2265"/>
    <x v="2226"/>
    <x v="1"/>
    <x v="38"/>
  </r>
  <r>
    <s v="Jayhawk Makeover"/>
    <x v="3038"/>
    <n v="3000"/>
    <x v="2027"/>
    <x v="0"/>
    <x v="0"/>
    <s v="USD"/>
    <n v="1435359600"/>
    <n v="1434999621"/>
    <b v="0"/>
    <x v="288"/>
    <x v="0"/>
    <s v="theater/spaces"/>
    <x v="1881"/>
    <x v="2227"/>
    <x v="1"/>
    <x v="38"/>
  </r>
  <r>
    <s v="Lend a Hand in Our Home"/>
    <x v="3039"/>
    <n v="8300"/>
    <x v="2028"/>
    <x v="0"/>
    <x v="0"/>
    <s v="USD"/>
    <n v="1453323048"/>
    <n v="1450731048"/>
    <b v="0"/>
    <x v="195"/>
    <x v="0"/>
    <s v="theater/spaces"/>
    <x v="2266"/>
    <x v="2228"/>
    <x v="1"/>
    <x v="38"/>
  </r>
  <r>
    <s v="HOPE MILL THEATRE - CHAIR FUND"/>
    <x v="3040"/>
    <n v="1500"/>
    <x v="1151"/>
    <x v="0"/>
    <x v="1"/>
    <s v="GBP"/>
    <n v="1444149047"/>
    <n v="1441557047"/>
    <b v="0"/>
    <x v="77"/>
    <x v="0"/>
    <s v="theater/spaces"/>
    <x v="602"/>
    <x v="2229"/>
    <x v="1"/>
    <x v="38"/>
  </r>
  <r>
    <s v="Like This Post (The Post at 750)"/>
    <x v="3041"/>
    <n v="15000"/>
    <x v="2029"/>
    <x v="0"/>
    <x v="5"/>
    <s v="CAD"/>
    <n v="1429152600"/>
    <n v="1426815699"/>
    <b v="0"/>
    <x v="130"/>
    <x v="0"/>
    <s v="theater/spaces"/>
    <x v="2267"/>
    <x v="2230"/>
    <x v="1"/>
    <x v="38"/>
  </r>
  <r>
    <s v="Minnsky's Theater- A Vaudeville Circus Experiment"/>
    <x v="3042"/>
    <n v="12000"/>
    <x v="2030"/>
    <x v="0"/>
    <x v="0"/>
    <s v="USD"/>
    <n v="1454433998"/>
    <n v="1453137998"/>
    <b v="0"/>
    <x v="239"/>
    <x v="0"/>
    <s v="theater/spaces"/>
    <x v="2268"/>
    <x v="2231"/>
    <x v="1"/>
    <x v="38"/>
  </r>
  <r>
    <s v="Colorado ACTS Black Box Painting"/>
    <x v="3043"/>
    <n v="4000"/>
    <x v="2031"/>
    <x v="0"/>
    <x v="0"/>
    <s v="USD"/>
    <n v="1408679055"/>
    <n v="1406087055"/>
    <b v="0"/>
    <x v="31"/>
    <x v="0"/>
    <s v="theater/spaces"/>
    <x v="2269"/>
    <x v="2232"/>
    <x v="1"/>
    <x v="38"/>
  </r>
  <r>
    <s v="improvMANIA Improv Comedy Theater - Chandler, Arizona"/>
    <x v="3044"/>
    <n v="7900"/>
    <x v="2032"/>
    <x v="0"/>
    <x v="0"/>
    <s v="USD"/>
    <n v="1410324720"/>
    <n v="1407784586"/>
    <b v="0"/>
    <x v="6"/>
    <x v="0"/>
    <s v="theater/spaces"/>
    <x v="2270"/>
    <x v="2233"/>
    <x v="1"/>
    <x v="38"/>
  </r>
  <r>
    <s v="Acting V Senior Showcase"/>
    <x v="3045"/>
    <n v="500"/>
    <x v="2033"/>
    <x v="0"/>
    <x v="0"/>
    <s v="USD"/>
    <n v="1461762960"/>
    <n v="1457999054"/>
    <b v="0"/>
    <x v="9"/>
    <x v="0"/>
    <s v="theater/spaces"/>
    <x v="2271"/>
    <x v="2234"/>
    <x v="1"/>
    <x v="38"/>
  </r>
  <r>
    <s v="December Match Campaign"/>
    <x v="3046"/>
    <n v="5000"/>
    <x v="2034"/>
    <x v="0"/>
    <x v="0"/>
    <s v="USD"/>
    <n v="1420060920"/>
    <n v="1417556262"/>
    <b v="0"/>
    <x v="5"/>
    <x v="0"/>
    <s v="theater/spaces"/>
    <x v="2272"/>
    <x v="2235"/>
    <x v="1"/>
    <x v="38"/>
  </r>
  <r>
    <s v="Pickerington Community Theatre's Set Capabilities Expansion"/>
    <x v="3047"/>
    <n v="3750"/>
    <x v="417"/>
    <x v="0"/>
    <x v="0"/>
    <s v="USD"/>
    <n v="1434241255"/>
    <n v="1431649255"/>
    <b v="0"/>
    <x v="241"/>
    <x v="0"/>
    <s v="theater/spaces"/>
    <x v="313"/>
    <x v="2236"/>
    <x v="1"/>
    <x v="38"/>
  </r>
  <r>
    <s v="The Black Pearl Consuite at CoreCon VIII: On Ancient Seas"/>
    <x v="3048"/>
    <n v="600"/>
    <x v="69"/>
    <x v="0"/>
    <x v="0"/>
    <s v="USD"/>
    <n v="1462420960"/>
    <n v="1459828960"/>
    <b v="0"/>
    <x v="82"/>
    <x v="0"/>
    <s v="theater/spaces"/>
    <x v="938"/>
    <x v="2237"/>
    <x v="1"/>
    <x v="38"/>
  </r>
  <r>
    <s v="Jon Udry's ABC Tour"/>
    <x v="3049"/>
    <n v="3500"/>
    <x v="2035"/>
    <x v="2"/>
    <x v="1"/>
    <s v="GBP"/>
    <n v="1486547945"/>
    <n v="1483955945"/>
    <b v="1"/>
    <x v="2"/>
    <x v="1"/>
    <s v="theater/spaces"/>
    <x v="2273"/>
    <x v="2238"/>
    <x v="1"/>
    <x v="38"/>
  </r>
  <r>
    <s v="Funding for a new theater facility in Walker Minnesota"/>
    <x v="3050"/>
    <n v="50000"/>
    <x v="735"/>
    <x v="2"/>
    <x v="0"/>
    <s v="USD"/>
    <n v="1432828740"/>
    <n v="1430237094"/>
    <b v="0"/>
    <x v="84"/>
    <x v="1"/>
    <s v="theater/spaces"/>
    <x v="840"/>
    <x v="839"/>
    <x v="1"/>
    <x v="38"/>
  </r>
  <r>
    <s v="Showroom"/>
    <x v="3051"/>
    <n v="10000"/>
    <x v="130"/>
    <x v="2"/>
    <x v="0"/>
    <s v="USD"/>
    <n v="1412222340"/>
    <n v="1407781013"/>
    <b v="0"/>
    <x v="83"/>
    <x v="1"/>
    <s v="theater/spaces"/>
    <x v="177"/>
    <x v="140"/>
    <x v="1"/>
    <x v="38"/>
  </r>
  <r>
    <s v="Shady Slaughters Productions Haunted attraction"/>
    <x v="3052"/>
    <n v="300"/>
    <x v="117"/>
    <x v="2"/>
    <x v="0"/>
    <s v="USD"/>
    <n v="1425258240"/>
    <n v="1422043154"/>
    <b v="0"/>
    <x v="78"/>
    <x v="1"/>
    <s v="theater/spaces"/>
    <x v="109"/>
    <x v="121"/>
    <x v="1"/>
    <x v="38"/>
  </r>
  <r>
    <s v="Bungers surfing Museum"/>
    <x v="3053"/>
    <n v="20000"/>
    <x v="116"/>
    <x v="2"/>
    <x v="0"/>
    <s v="USD"/>
    <n v="1420844390"/>
    <n v="1415660390"/>
    <b v="0"/>
    <x v="29"/>
    <x v="1"/>
    <s v="theater/spaces"/>
    <x v="2274"/>
    <x v="120"/>
    <x v="1"/>
    <x v="38"/>
  </r>
  <r>
    <s v="Palace Flophouse Theater"/>
    <x v="3054"/>
    <n v="25000"/>
    <x v="117"/>
    <x v="2"/>
    <x v="0"/>
    <s v="USD"/>
    <n v="1412003784"/>
    <n v="1406819784"/>
    <b v="0"/>
    <x v="78"/>
    <x v="1"/>
    <s v="theater/spaces"/>
    <x v="109"/>
    <x v="121"/>
    <x v="1"/>
    <x v="38"/>
  </r>
  <r>
    <s v="1 World Educational Theme Parks"/>
    <x v="3055"/>
    <n v="50000"/>
    <x v="117"/>
    <x v="2"/>
    <x v="1"/>
    <s v="GBP"/>
    <n v="1459694211"/>
    <n v="1457105811"/>
    <b v="0"/>
    <x v="78"/>
    <x v="1"/>
    <s v="theater/spaces"/>
    <x v="109"/>
    <x v="121"/>
    <x v="1"/>
    <x v="38"/>
  </r>
  <r>
    <s v="OPEN THE OLD &quot;RIGON&quot; THEATER"/>
    <x v="3056"/>
    <n v="18000"/>
    <x v="158"/>
    <x v="2"/>
    <x v="13"/>
    <s v="EUR"/>
    <n v="1463734740"/>
    <n v="1459414740"/>
    <b v="0"/>
    <x v="83"/>
    <x v="1"/>
    <s v="theater/spaces"/>
    <x v="374"/>
    <x v="120"/>
    <x v="1"/>
    <x v="38"/>
  </r>
  <r>
    <s v="Let There Be Light! (and you get to name a ghost too!)"/>
    <x v="3057"/>
    <n v="15000"/>
    <x v="2036"/>
    <x v="2"/>
    <x v="0"/>
    <s v="USD"/>
    <n v="1407536846"/>
    <n v="1404944846"/>
    <b v="0"/>
    <x v="202"/>
    <x v="1"/>
    <s v="theater/spaces"/>
    <x v="2275"/>
    <x v="2239"/>
    <x v="1"/>
    <x v="38"/>
  </r>
  <r>
    <s v="Save the Roxy Theatre in Bremerton WA"/>
    <x v="3058"/>
    <n v="220000"/>
    <x v="400"/>
    <x v="2"/>
    <x v="0"/>
    <s v="USD"/>
    <n v="1443422134"/>
    <n v="1440830134"/>
    <b v="0"/>
    <x v="79"/>
    <x v="1"/>
    <s v="theater/spaces"/>
    <x v="2276"/>
    <x v="1795"/>
    <x v="1"/>
    <x v="38"/>
  </r>
  <r>
    <s v="Help Save Parkway Cinemas!"/>
    <x v="3059"/>
    <n v="1000000"/>
    <x v="117"/>
    <x v="2"/>
    <x v="0"/>
    <s v="USD"/>
    <n v="1407955748"/>
    <n v="1405363748"/>
    <b v="0"/>
    <x v="78"/>
    <x v="1"/>
    <s v="theater/spaces"/>
    <x v="109"/>
    <x v="121"/>
    <x v="1"/>
    <x v="38"/>
  </r>
  <r>
    <s v="The Comedy Catch Relocation to the Choo Choo"/>
    <x v="3060"/>
    <n v="10000"/>
    <x v="2037"/>
    <x v="2"/>
    <x v="0"/>
    <s v="USD"/>
    <n v="1443636000"/>
    <n v="1441111892"/>
    <b v="0"/>
    <x v="85"/>
    <x v="1"/>
    <s v="theater/spaces"/>
    <x v="2277"/>
    <x v="2240"/>
    <x v="1"/>
    <x v="38"/>
  </r>
  <r>
    <s v="Spec Haus"/>
    <x v="3061"/>
    <n v="3000"/>
    <x v="2038"/>
    <x v="2"/>
    <x v="0"/>
    <s v="USD"/>
    <n v="1477174138"/>
    <n v="1474150138"/>
    <b v="0"/>
    <x v="23"/>
    <x v="1"/>
    <s v="theater/spaces"/>
    <x v="2278"/>
    <x v="2241"/>
    <x v="1"/>
    <x v="38"/>
  </r>
  <r>
    <s v="Kickstart the Crossroads Community"/>
    <x v="3062"/>
    <n v="75000"/>
    <x v="2039"/>
    <x v="2"/>
    <x v="0"/>
    <s v="USD"/>
    <n v="1448175540"/>
    <n v="1445483246"/>
    <b v="0"/>
    <x v="250"/>
    <x v="1"/>
    <s v="theater/spaces"/>
    <x v="2279"/>
    <x v="2242"/>
    <x v="1"/>
    <x v="38"/>
  </r>
  <r>
    <s v="The Castle Project"/>
    <x v="3063"/>
    <n v="25000"/>
    <x v="115"/>
    <x v="2"/>
    <x v="0"/>
    <s v="USD"/>
    <n v="1406683172"/>
    <n v="1404523172"/>
    <b v="0"/>
    <x v="84"/>
    <x v="1"/>
    <s v="theater/spaces"/>
    <x v="167"/>
    <x v="144"/>
    <x v="1"/>
    <x v="38"/>
  </r>
  <r>
    <s v="Gold Coast Wake Park"/>
    <x v="3064"/>
    <n v="350000"/>
    <x v="2040"/>
    <x v="2"/>
    <x v="2"/>
    <s v="AUD"/>
    <n v="1468128537"/>
    <n v="1465536537"/>
    <b v="0"/>
    <x v="41"/>
    <x v="1"/>
    <s v="theater/spaces"/>
    <x v="2280"/>
    <x v="2243"/>
    <x v="1"/>
    <x v="38"/>
  </r>
  <r>
    <s v="Fabulous Foyer - where? At the Court Theatre in Christchurch"/>
    <x v="3065"/>
    <n v="8000"/>
    <x v="148"/>
    <x v="2"/>
    <x v="4"/>
    <s v="NZD"/>
    <n v="1441837879"/>
    <n v="1439245879"/>
    <b v="0"/>
    <x v="29"/>
    <x v="1"/>
    <s v="theater/spaces"/>
    <x v="453"/>
    <x v="444"/>
    <x v="1"/>
    <x v="38"/>
  </r>
  <r>
    <s v="Theaters in the Loop - Hearing Loop Installation Project"/>
    <x v="3066"/>
    <n v="250000"/>
    <x v="442"/>
    <x v="2"/>
    <x v="0"/>
    <s v="USD"/>
    <n v="1445013352"/>
    <n v="1442421352"/>
    <b v="0"/>
    <x v="84"/>
    <x v="1"/>
    <s v="theater/spaces"/>
    <x v="2281"/>
    <x v="2244"/>
    <x v="1"/>
    <x v="38"/>
  </r>
  <r>
    <s v="&quot;Seven Zero Eight STL&quot; Burlesque, Restaurant, Pub and More!"/>
    <x v="3067"/>
    <n v="1000"/>
    <x v="385"/>
    <x v="2"/>
    <x v="0"/>
    <s v="USD"/>
    <n v="1418587234"/>
    <n v="1415995234"/>
    <b v="0"/>
    <x v="63"/>
    <x v="1"/>
    <s v="theater/spaces"/>
    <x v="2282"/>
    <x v="2245"/>
    <x v="1"/>
    <x v="38"/>
  </r>
  <r>
    <s v="Purpose Built Liverpool Comedy Club, Restaurant &amp; Bar"/>
    <x v="3068"/>
    <n v="10000"/>
    <x v="2041"/>
    <x v="2"/>
    <x v="1"/>
    <s v="GBP"/>
    <n v="1481132169"/>
    <n v="1479317769"/>
    <b v="0"/>
    <x v="38"/>
    <x v="1"/>
    <s v="theater/spaces"/>
    <x v="2283"/>
    <x v="2246"/>
    <x v="1"/>
    <x v="38"/>
  </r>
  <r>
    <s v="The Echo Theatre 2015"/>
    <x v="3069"/>
    <n v="12000"/>
    <x v="2042"/>
    <x v="2"/>
    <x v="0"/>
    <s v="USD"/>
    <n v="1429595940"/>
    <n v="1428082481"/>
    <b v="0"/>
    <x v="27"/>
    <x v="1"/>
    <s v="theater/spaces"/>
    <x v="2284"/>
    <x v="2247"/>
    <x v="1"/>
    <x v="38"/>
  </r>
  <r>
    <s v="Crosswalk Theatre - Starting Capital"/>
    <x v="3070"/>
    <n v="12000"/>
    <x v="369"/>
    <x v="2"/>
    <x v="0"/>
    <s v="USD"/>
    <n v="1477791960"/>
    <n v="1476549262"/>
    <b v="0"/>
    <x v="84"/>
    <x v="1"/>
    <s v="theater/spaces"/>
    <x v="374"/>
    <x v="120"/>
    <x v="1"/>
    <x v="38"/>
  </r>
  <r>
    <s v="Performing and Visual Arts Center, Rochester, NY"/>
    <x v="3071"/>
    <n v="2800000"/>
    <x v="2043"/>
    <x v="2"/>
    <x v="0"/>
    <s v="USD"/>
    <n v="1434309540"/>
    <n v="1429287900"/>
    <b v="0"/>
    <x v="63"/>
    <x v="1"/>
    <s v="theater/spaces"/>
    <x v="2285"/>
    <x v="2248"/>
    <x v="1"/>
    <x v="38"/>
  </r>
  <r>
    <s v="ThÃ©Ã¢tre d'automates &quot;culture de vie&quot;"/>
    <x v="3072"/>
    <n v="25000"/>
    <x v="1178"/>
    <x v="2"/>
    <x v="6"/>
    <s v="EUR"/>
    <n v="1457617359"/>
    <n v="1455025359"/>
    <b v="0"/>
    <x v="83"/>
    <x v="1"/>
    <s v="theater/spaces"/>
    <x v="2286"/>
    <x v="2249"/>
    <x v="1"/>
    <x v="38"/>
  </r>
  <r>
    <s v="The Little MAGIC Theatre"/>
    <x v="3073"/>
    <n v="15000"/>
    <x v="2044"/>
    <x v="2"/>
    <x v="0"/>
    <s v="USD"/>
    <n v="1471573640"/>
    <n v="1467253640"/>
    <b v="0"/>
    <x v="9"/>
    <x v="1"/>
    <s v="theater/spaces"/>
    <x v="2287"/>
    <x v="2250"/>
    <x v="1"/>
    <x v="38"/>
  </r>
  <r>
    <s v="10,000 Hours"/>
    <x v="3074"/>
    <n v="10000"/>
    <x v="84"/>
    <x v="2"/>
    <x v="0"/>
    <s v="USD"/>
    <n v="1444405123"/>
    <n v="1439221123"/>
    <b v="0"/>
    <x v="133"/>
    <x v="1"/>
    <s v="theater/spaces"/>
    <x v="2288"/>
    <x v="2251"/>
    <x v="1"/>
    <x v="38"/>
  </r>
  <r>
    <s v="Brothers in Arms Building Better Lives Workshop For Men"/>
    <x v="3075"/>
    <n v="22000"/>
    <x v="522"/>
    <x v="2"/>
    <x v="5"/>
    <s v="CAD"/>
    <n v="1488495478"/>
    <n v="1485903478"/>
    <b v="0"/>
    <x v="84"/>
    <x v="1"/>
    <s v="theater/spaces"/>
    <x v="2289"/>
    <x v="1859"/>
    <x v="1"/>
    <x v="38"/>
  </r>
  <r>
    <s v="Make The Historic Dungeness Schoolhouse Stage ADA Accessible"/>
    <x v="3076"/>
    <n v="60000"/>
    <x v="1840"/>
    <x v="2"/>
    <x v="0"/>
    <s v="USD"/>
    <n v="1424920795"/>
    <n v="1422328795"/>
    <b v="0"/>
    <x v="83"/>
    <x v="1"/>
    <s v="theater/spaces"/>
    <x v="2290"/>
    <x v="1989"/>
    <x v="1"/>
    <x v="38"/>
  </r>
  <r>
    <s v="Join us in creating a new Hell on Earth!"/>
    <x v="3077"/>
    <n v="1333666"/>
    <x v="2045"/>
    <x v="2"/>
    <x v="0"/>
    <s v="USD"/>
    <n v="1427040435"/>
    <n v="1424452035"/>
    <b v="0"/>
    <x v="74"/>
    <x v="1"/>
    <s v="theater/spaces"/>
    <x v="2291"/>
    <x v="2252"/>
    <x v="1"/>
    <x v="38"/>
  </r>
  <r>
    <s v="Global Community Theater One."/>
    <x v="3078"/>
    <n v="2000000"/>
    <x v="308"/>
    <x v="2"/>
    <x v="0"/>
    <s v="USD"/>
    <n v="1419644444"/>
    <n v="1414456844"/>
    <b v="0"/>
    <x v="63"/>
    <x v="1"/>
    <s v="theater/spaces"/>
    <x v="2292"/>
    <x v="2253"/>
    <x v="1"/>
    <x v="38"/>
  </r>
  <r>
    <s v="Help! World Tour ~ A Theatrical Revival of Hope"/>
    <x v="3079"/>
    <n v="1000000"/>
    <x v="2046"/>
    <x v="2"/>
    <x v="0"/>
    <s v="USD"/>
    <n v="1442722891"/>
    <n v="1440130891"/>
    <b v="0"/>
    <x v="81"/>
    <x v="1"/>
    <s v="theater/spaces"/>
    <x v="2293"/>
    <x v="2254"/>
    <x v="1"/>
    <x v="38"/>
  </r>
  <r>
    <s v="Magical Workshop, Magic/Hobby Store"/>
    <x v="3080"/>
    <n v="9000"/>
    <x v="117"/>
    <x v="2"/>
    <x v="0"/>
    <s v="USD"/>
    <n v="1447628946"/>
    <n v="1445033346"/>
    <b v="0"/>
    <x v="78"/>
    <x v="1"/>
    <s v="theater/spaces"/>
    <x v="109"/>
    <x v="121"/>
    <x v="1"/>
    <x v="38"/>
  </r>
  <r>
    <s v="Crystal City Haunted Undergound"/>
    <x v="3081"/>
    <n v="20000"/>
    <x v="443"/>
    <x v="2"/>
    <x v="0"/>
    <s v="USD"/>
    <n v="1409547600"/>
    <n v="1406986278"/>
    <b v="0"/>
    <x v="83"/>
    <x v="1"/>
    <s v="theater/spaces"/>
    <x v="1228"/>
    <x v="806"/>
    <x v="1"/>
    <x v="38"/>
  </r>
  <r>
    <s v="URGENT: Help Us Replace Our Ramp!"/>
    <x v="3082"/>
    <n v="4059"/>
    <x v="2047"/>
    <x v="2"/>
    <x v="0"/>
    <s v="USD"/>
    <n v="1430851680"/>
    <n v="1428340931"/>
    <b v="0"/>
    <x v="79"/>
    <x v="1"/>
    <s v="theater/spaces"/>
    <x v="2294"/>
    <x v="2255"/>
    <x v="1"/>
    <x v="38"/>
  </r>
  <r>
    <s v="Paper Tank Theater Music Madness Party"/>
    <x v="3083"/>
    <n v="25000"/>
    <x v="904"/>
    <x v="2"/>
    <x v="0"/>
    <s v="USD"/>
    <n v="1443561159"/>
    <n v="1440969159"/>
    <b v="0"/>
    <x v="82"/>
    <x v="1"/>
    <s v="theater/spaces"/>
    <x v="2295"/>
    <x v="2256"/>
    <x v="1"/>
    <x v="38"/>
  </r>
  <r>
    <s v="&quot;Un parco di Risate&quot; - open air theatre to save TKC"/>
    <x v="3084"/>
    <n v="20000"/>
    <x v="155"/>
    <x v="2"/>
    <x v="13"/>
    <s v="EUR"/>
    <n v="1439827559"/>
    <n v="1434643559"/>
    <b v="0"/>
    <x v="83"/>
    <x v="1"/>
    <s v="theater/spaces"/>
    <x v="1161"/>
    <x v="412"/>
    <x v="1"/>
    <x v="38"/>
  </r>
  <r>
    <s v="Read/Rehearse/Workshop Plays at Austin Playwrights Studio"/>
    <x v="3085"/>
    <n v="20000"/>
    <x v="366"/>
    <x v="2"/>
    <x v="0"/>
    <s v="USD"/>
    <n v="1482294990"/>
    <n v="1477107390"/>
    <b v="0"/>
    <x v="84"/>
    <x v="1"/>
    <s v="theater/spaces"/>
    <x v="895"/>
    <x v="372"/>
    <x v="1"/>
    <x v="38"/>
  </r>
  <r>
    <s v="Destination Small Town &quot;Visitor Center&quot; To The Midwest"/>
    <x v="3086"/>
    <n v="65000"/>
    <x v="691"/>
    <x v="2"/>
    <x v="0"/>
    <s v="USD"/>
    <n v="1420724460"/>
    <n v="1418046247"/>
    <b v="0"/>
    <x v="83"/>
    <x v="1"/>
    <s v="theater/spaces"/>
    <x v="2296"/>
    <x v="840"/>
    <x v="1"/>
    <x v="38"/>
  </r>
  <r>
    <s v="The ClubHouse: A Community-Focused Sports &amp; Culture Space"/>
    <x v="3087"/>
    <n v="25000"/>
    <x v="2048"/>
    <x v="2"/>
    <x v="0"/>
    <s v="USD"/>
    <n v="1468029540"/>
    <n v="1465304483"/>
    <b v="0"/>
    <x v="43"/>
    <x v="1"/>
    <s v="theater/spaces"/>
    <x v="2297"/>
    <x v="2257"/>
    <x v="1"/>
    <x v="38"/>
  </r>
  <r>
    <s v="Save the Stage"/>
    <x v="3088"/>
    <n v="225000"/>
    <x v="2049"/>
    <x v="2"/>
    <x v="0"/>
    <s v="USD"/>
    <n v="1430505545"/>
    <n v="1425325145"/>
    <b v="0"/>
    <x v="82"/>
    <x v="1"/>
    <s v="theater/spaces"/>
    <x v="2298"/>
    <x v="2258"/>
    <x v="1"/>
    <x v="38"/>
  </r>
  <r>
    <s v="Bustduck Theatre"/>
    <x v="3089"/>
    <n v="5000"/>
    <x v="2050"/>
    <x v="2"/>
    <x v="0"/>
    <s v="USD"/>
    <n v="1471214743"/>
    <n v="1468622743"/>
    <b v="0"/>
    <x v="82"/>
    <x v="1"/>
    <s v="theater/spaces"/>
    <x v="2299"/>
    <x v="2259"/>
    <x v="1"/>
    <x v="38"/>
  </r>
  <r>
    <s v="A home for the arts on the Upper East Side/Yorkville"/>
    <x v="3090"/>
    <n v="100000"/>
    <x v="2051"/>
    <x v="2"/>
    <x v="0"/>
    <s v="USD"/>
    <n v="1444946400"/>
    <n v="1441723912"/>
    <b v="0"/>
    <x v="64"/>
    <x v="1"/>
    <s v="theater/spaces"/>
    <x v="2300"/>
    <x v="2260"/>
    <x v="1"/>
    <x v="38"/>
  </r>
  <r>
    <s v="Theatre of the Black Butterfly's POOL (NO WATER)"/>
    <x v="3091"/>
    <n v="4000"/>
    <x v="2052"/>
    <x v="2"/>
    <x v="5"/>
    <s v="CAD"/>
    <n v="1401595140"/>
    <n v="1398980941"/>
    <b v="0"/>
    <x v="57"/>
    <x v="1"/>
    <s v="theater/spaces"/>
    <x v="2301"/>
    <x v="2261"/>
    <x v="1"/>
    <x v="38"/>
  </r>
  <r>
    <s v="Nothing Up My Sleeves Tour: Summer 2016"/>
    <x v="3092"/>
    <n v="100000"/>
    <x v="379"/>
    <x v="2"/>
    <x v="0"/>
    <s v="USD"/>
    <n v="1442775956"/>
    <n v="1437591956"/>
    <b v="0"/>
    <x v="29"/>
    <x v="1"/>
    <s v="theater/spaces"/>
    <x v="1866"/>
    <x v="384"/>
    <x v="1"/>
    <x v="38"/>
  </r>
  <r>
    <s v="The Old Howard Theatre Company"/>
    <x v="3093"/>
    <n v="14920"/>
    <x v="155"/>
    <x v="2"/>
    <x v="0"/>
    <s v="USD"/>
    <n v="1470011780"/>
    <n v="1464827780"/>
    <b v="0"/>
    <x v="29"/>
    <x v="1"/>
    <s v="theater/spaces"/>
    <x v="2302"/>
    <x v="73"/>
    <x v="1"/>
    <x v="38"/>
  </r>
  <r>
    <s v="LaPorte Institute for Dramatic and Creative Arts"/>
    <x v="3094"/>
    <n v="20000"/>
    <x v="1955"/>
    <x v="2"/>
    <x v="0"/>
    <s v="USD"/>
    <n v="1432151326"/>
    <n v="1429559326"/>
    <b v="0"/>
    <x v="25"/>
    <x v="1"/>
    <s v="theater/spaces"/>
    <x v="2303"/>
    <x v="2262"/>
    <x v="1"/>
    <x v="38"/>
  </r>
  <r>
    <s v="Help launch The Bunker: London's newest Off-West End theatre"/>
    <x v="3095"/>
    <n v="10000"/>
    <x v="2053"/>
    <x v="2"/>
    <x v="1"/>
    <s v="GBP"/>
    <n v="1475848800"/>
    <n v="1474027501"/>
    <b v="0"/>
    <x v="288"/>
    <x v="1"/>
    <s v="theater/spaces"/>
    <x v="2304"/>
    <x v="2263"/>
    <x v="1"/>
    <x v="38"/>
  </r>
  <r>
    <s v="The Enchanted Cottage"/>
    <x v="3096"/>
    <n v="48725"/>
    <x v="2054"/>
    <x v="2"/>
    <x v="0"/>
    <s v="USD"/>
    <n v="1454890620"/>
    <n v="1450724449"/>
    <b v="0"/>
    <x v="74"/>
    <x v="1"/>
    <s v="theater/spaces"/>
    <x v="2305"/>
    <x v="2264"/>
    <x v="1"/>
    <x v="38"/>
  </r>
  <r>
    <s v="Screening for Unapologetically Black the Movie"/>
    <x v="3097"/>
    <n v="2000"/>
    <x v="2055"/>
    <x v="2"/>
    <x v="0"/>
    <s v="USD"/>
    <n v="1455251591"/>
    <n v="1452659591"/>
    <b v="0"/>
    <x v="81"/>
    <x v="1"/>
    <s v="theater/spaces"/>
    <x v="2306"/>
    <x v="2265"/>
    <x v="1"/>
    <x v="38"/>
  </r>
  <r>
    <s v="Build Our Ampitheater - Build Franklin County, MO!"/>
    <x v="3098"/>
    <n v="12000"/>
    <x v="2056"/>
    <x v="2"/>
    <x v="0"/>
    <s v="USD"/>
    <n v="1413816975"/>
    <n v="1411224975"/>
    <b v="0"/>
    <x v="62"/>
    <x v="1"/>
    <s v="theater/spaces"/>
    <x v="2307"/>
    <x v="2266"/>
    <x v="1"/>
    <x v="38"/>
  </r>
  <r>
    <s v="Mots Ã‰crits"/>
    <x v="3099"/>
    <n v="2500"/>
    <x v="452"/>
    <x v="2"/>
    <x v="6"/>
    <s v="EUR"/>
    <n v="1437033360"/>
    <n v="1434445937"/>
    <b v="0"/>
    <x v="8"/>
    <x v="1"/>
    <s v="theater/spaces"/>
    <x v="746"/>
    <x v="384"/>
    <x v="1"/>
    <x v="38"/>
  </r>
  <r>
    <s v="Theatre Bath Bus"/>
    <x v="3100"/>
    <n v="16000"/>
    <x v="2057"/>
    <x v="2"/>
    <x v="1"/>
    <s v="GBP"/>
    <n v="1471939818"/>
    <n v="1467619818"/>
    <b v="0"/>
    <x v="240"/>
    <x v="1"/>
    <s v="theater/spaces"/>
    <x v="2308"/>
    <x v="2267"/>
    <x v="1"/>
    <x v="38"/>
  </r>
  <r>
    <s v="Professional Venue for local artists!!"/>
    <x v="3101"/>
    <n v="4100"/>
    <x v="143"/>
    <x v="2"/>
    <x v="0"/>
    <s v="USD"/>
    <n v="1434080706"/>
    <n v="1428896706"/>
    <b v="0"/>
    <x v="84"/>
    <x v="1"/>
    <s v="theater/spaces"/>
    <x v="2309"/>
    <x v="148"/>
    <x v="1"/>
    <x v="38"/>
  </r>
  <r>
    <s v="CQ EAP Performing Arts 'THE LOFT'"/>
    <x v="3102"/>
    <n v="4000"/>
    <x v="1699"/>
    <x v="2"/>
    <x v="2"/>
    <s v="AUD"/>
    <n v="1422928800"/>
    <n v="1420235311"/>
    <b v="0"/>
    <x v="81"/>
    <x v="1"/>
    <s v="theater/spaces"/>
    <x v="2310"/>
    <x v="2268"/>
    <x v="1"/>
    <x v="38"/>
  </r>
  <r>
    <s v="Paddock School Theater Improvement"/>
    <x v="3103"/>
    <n v="5845"/>
    <x v="2058"/>
    <x v="2"/>
    <x v="0"/>
    <s v="USD"/>
    <n v="1413694800"/>
    <n v="1408986916"/>
    <b v="0"/>
    <x v="162"/>
    <x v="1"/>
    <s v="theater/spaces"/>
    <x v="2311"/>
    <x v="2269"/>
    <x v="1"/>
    <x v="38"/>
  </r>
  <r>
    <s v="Wild Men at the Bristol Cathedral"/>
    <x v="3104"/>
    <n v="1000"/>
    <x v="781"/>
    <x v="2"/>
    <x v="1"/>
    <s v="GBP"/>
    <n v="1442440800"/>
    <n v="1440497876"/>
    <b v="0"/>
    <x v="80"/>
    <x v="1"/>
    <s v="theater/spaces"/>
    <x v="2312"/>
    <x v="2270"/>
    <x v="1"/>
    <x v="38"/>
  </r>
  <r>
    <s v="Creating Cabaret"/>
    <x v="3105"/>
    <n v="40000"/>
    <x v="2059"/>
    <x v="2"/>
    <x v="0"/>
    <s v="USD"/>
    <n v="1431372751"/>
    <n v="1430767951"/>
    <b v="0"/>
    <x v="60"/>
    <x v="1"/>
    <s v="theater/spaces"/>
    <x v="2313"/>
    <x v="2271"/>
    <x v="1"/>
    <x v="38"/>
  </r>
  <r>
    <s v="Funding a home for our Children's Theater"/>
    <x v="3106"/>
    <n v="50000"/>
    <x v="375"/>
    <x v="2"/>
    <x v="0"/>
    <s v="USD"/>
    <n v="1430234394"/>
    <n v="1425053994"/>
    <b v="0"/>
    <x v="84"/>
    <x v="1"/>
    <s v="theater/spaces"/>
    <x v="2314"/>
    <x v="31"/>
    <x v="1"/>
    <x v="38"/>
  </r>
  <r>
    <s v="Saving Americana: The Sidney Auto Vue Drive-In needs digital"/>
    <x v="3107"/>
    <n v="26500"/>
    <x v="2060"/>
    <x v="2"/>
    <x v="0"/>
    <s v="USD"/>
    <n v="1409194810"/>
    <n v="1406170810"/>
    <b v="0"/>
    <x v="229"/>
    <x v="1"/>
    <s v="theater/spaces"/>
    <x v="2315"/>
    <x v="2272"/>
    <x v="1"/>
    <x v="38"/>
  </r>
  <r>
    <s v="Hip Justice Catmunity Center"/>
    <x v="3108"/>
    <n v="25000"/>
    <x v="115"/>
    <x v="2"/>
    <x v="0"/>
    <s v="USD"/>
    <n v="1487465119"/>
    <n v="1484009119"/>
    <b v="0"/>
    <x v="29"/>
    <x v="1"/>
    <s v="theater/spaces"/>
    <x v="167"/>
    <x v="119"/>
    <x v="1"/>
    <x v="38"/>
  </r>
  <r>
    <s v="All Puppet Players Need a Home"/>
    <x v="3109"/>
    <n v="20000"/>
    <x v="2061"/>
    <x v="2"/>
    <x v="0"/>
    <s v="USD"/>
    <n v="1412432220"/>
    <n v="1409753820"/>
    <b v="0"/>
    <x v="88"/>
    <x v="1"/>
    <s v="theater/spaces"/>
    <x v="2316"/>
    <x v="2273"/>
    <x v="1"/>
    <x v="38"/>
  </r>
  <r>
    <s v="Kids Zone start up"/>
    <x v="3110"/>
    <n v="11000"/>
    <x v="2062"/>
    <x v="2"/>
    <x v="0"/>
    <s v="USD"/>
    <n v="1477968934"/>
    <n v="1472784934"/>
    <b v="0"/>
    <x v="82"/>
    <x v="1"/>
    <s v="theater/spaces"/>
    <x v="2317"/>
    <x v="2274"/>
    <x v="1"/>
    <x v="38"/>
  </r>
  <r>
    <s v="The Shamrock Drafthouse Theater"/>
    <x v="3111"/>
    <n v="109225"/>
    <x v="673"/>
    <x v="2"/>
    <x v="0"/>
    <s v="USD"/>
    <n v="1429291982"/>
    <n v="1426699982"/>
    <b v="0"/>
    <x v="77"/>
    <x v="1"/>
    <s v="theater/spaces"/>
    <x v="2318"/>
    <x v="2275"/>
    <x v="1"/>
    <x v="38"/>
  </r>
  <r>
    <s v="Urban Nightmares - A Scary Adventure in Southwest Oklahoma"/>
    <x v="3112"/>
    <n v="75000"/>
    <x v="117"/>
    <x v="2"/>
    <x v="0"/>
    <s v="USD"/>
    <n v="1411312250"/>
    <n v="1406128250"/>
    <b v="0"/>
    <x v="78"/>
    <x v="1"/>
    <s v="theater/spaces"/>
    <x v="109"/>
    <x v="121"/>
    <x v="1"/>
    <x v="38"/>
  </r>
  <r>
    <s v="spoken word pop-up:"/>
    <x v="3113"/>
    <n v="10000"/>
    <x v="452"/>
    <x v="2"/>
    <x v="11"/>
    <s v="SEK"/>
    <n v="1465123427"/>
    <n v="1462531427"/>
    <b v="0"/>
    <x v="29"/>
    <x v="1"/>
    <s v="theater/spaces"/>
    <x v="419"/>
    <x v="468"/>
    <x v="1"/>
    <x v="38"/>
  </r>
  <r>
    <s v="CoreCon Asylum"/>
    <x v="3114"/>
    <n v="750"/>
    <x v="357"/>
    <x v="2"/>
    <x v="0"/>
    <s v="USD"/>
    <n v="1427890925"/>
    <n v="1426681325"/>
    <b v="0"/>
    <x v="73"/>
    <x v="1"/>
    <s v="theater/spaces"/>
    <x v="2319"/>
    <x v="1380"/>
    <x v="1"/>
    <x v="38"/>
  </r>
  <r>
    <s v="Cowes and The Sea"/>
    <x v="3115"/>
    <n v="1000"/>
    <x v="116"/>
    <x v="2"/>
    <x v="1"/>
    <s v="GBP"/>
    <n v="1464354720"/>
    <n v="1463648360"/>
    <b v="0"/>
    <x v="29"/>
    <x v="1"/>
    <s v="theater/spaces"/>
    <x v="370"/>
    <x v="120"/>
    <x v="1"/>
    <x v="38"/>
  </r>
  <r>
    <s v="Garden Eden, theatre, meeting, culture, music, art"/>
    <x v="3116"/>
    <n v="500000"/>
    <x v="551"/>
    <x v="2"/>
    <x v="11"/>
    <s v="SEK"/>
    <n v="1467473723"/>
    <n v="1465832123"/>
    <b v="0"/>
    <x v="84"/>
    <x v="1"/>
    <s v="theater/spaces"/>
    <x v="691"/>
    <x v="2276"/>
    <x v="1"/>
    <x v="38"/>
  </r>
  <r>
    <s v="&quot;Buffalo Info.&quot; Directions-Events-Places Of Interest-History"/>
    <x v="3117"/>
    <n v="10000"/>
    <x v="139"/>
    <x v="2"/>
    <x v="0"/>
    <s v="USD"/>
    <n v="1427414732"/>
    <n v="1424826332"/>
    <b v="0"/>
    <x v="29"/>
    <x v="1"/>
    <s v="theater/spaces"/>
    <x v="833"/>
    <x v="144"/>
    <x v="1"/>
    <x v="38"/>
  </r>
  <r>
    <s v="Subtropisch zwemparadijs Tropicana"/>
    <x v="3118"/>
    <n v="1300000"/>
    <x v="1491"/>
    <x v="2"/>
    <x v="9"/>
    <s v="EUR"/>
    <n v="1462484196"/>
    <n v="1457303796"/>
    <b v="0"/>
    <x v="73"/>
    <x v="1"/>
    <s v="theater/spaces"/>
    <x v="2320"/>
    <x v="2277"/>
    <x v="1"/>
    <x v="38"/>
  </r>
  <r>
    <s v="Ant Farm Theatre Project (Canceled)"/>
    <x v="3119"/>
    <n v="1500"/>
    <x v="115"/>
    <x v="1"/>
    <x v="5"/>
    <s v="CAD"/>
    <n v="1411748335"/>
    <n v="1406564335"/>
    <b v="0"/>
    <x v="29"/>
    <x v="1"/>
    <s v="theater/spaces"/>
    <x v="886"/>
    <x v="119"/>
    <x v="1"/>
    <x v="38"/>
  </r>
  <r>
    <s v="be back soon (Canceled)"/>
    <x v="3120"/>
    <n v="199"/>
    <x v="851"/>
    <x v="1"/>
    <x v="0"/>
    <s v="USD"/>
    <n v="1478733732"/>
    <n v="1478298132"/>
    <b v="0"/>
    <x v="84"/>
    <x v="1"/>
    <s v="theater/spaces"/>
    <x v="2321"/>
    <x v="2278"/>
    <x v="1"/>
    <x v="38"/>
  </r>
  <r>
    <s v="Save the Larchmont Playhouse! (Canceled)"/>
    <x v="3121"/>
    <n v="125000"/>
    <x v="2063"/>
    <x v="1"/>
    <x v="0"/>
    <s v="USD"/>
    <n v="1468108198"/>
    <n v="1465516198"/>
    <b v="0"/>
    <x v="493"/>
    <x v="1"/>
    <s v="theater/spaces"/>
    <x v="2322"/>
    <x v="2279"/>
    <x v="1"/>
    <x v="38"/>
  </r>
  <r>
    <s v="Theater &amp; Arts &amp; Day Care (Canceled)"/>
    <x v="3122"/>
    <n v="800000"/>
    <x v="375"/>
    <x v="1"/>
    <x v="0"/>
    <s v="USD"/>
    <n v="1422902601"/>
    <n v="1417718601"/>
    <b v="0"/>
    <x v="80"/>
    <x v="1"/>
    <s v="theater/spaces"/>
    <x v="2323"/>
    <x v="2280"/>
    <x v="1"/>
    <x v="38"/>
  </r>
  <r>
    <s v="N/A (Canceled)"/>
    <x v="3123"/>
    <n v="1500000"/>
    <x v="117"/>
    <x v="1"/>
    <x v="0"/>
    <s v="USD"/>
    <n v="1452142672"/>
    <n v="1449550672"/>
    <b v="0"/>
    <x v="78"/>
    <x v="1"/>
    <s v="theater/spaces"/>
    <x v="109"/>
    <x v="121"/>
    <x v="1"/>
    <x v="38"/>
  </r>
  <r>
    <s v="Urban Roots SkatePark (Canceled)"/>
    <x v="3124"/>
    <n v="25000"/>
    <x v="578"/>
    <x v="1"/>
    <x v="0"/>
    <s v="USD"/>
    <n v="1459121162"/>
    <n v="1456532762"/>
    <b v="0"/>
    <x v="57"/>
    <x v="1"/>
    <s v="theater/spaces"/>
    <x v="2324"/>
    <x v="2281"/>
    <x v="1"/>
    <x v="38"/>
  </r>
  <r>
    <s v="Help Us Help Artists (Canceled)"/>
    <x v="3125"/>
    <n v="100000"/>
    <x v="117"/>
    <x v="1"/>
    <x v="0"/>
    <s v="USD"/>
    <n v="1425242029"/>
    <n v="1422650029"/>
    <b v="0"/>
    <x v="78"/>
    <x v="1"/>
    <s v="theater/spaces"/>
    <x v="109"/>
    <x v="121"/>
    <x v="1"/>
    <x v="38"/>
  </r>
  <r>
    <s v="Casablanca - The Gin Joint Cut (The Play)"/>
    <x v="3126"/>
    <n v="15000"/>
    <x v="2064"/>
    <x v="3"/>
    <x v="0"/>
    <s v="USD"/>
    <n v="1489690141"/>
    <n v="1487101741"/>
    <b v="0"/>
    <x v="27"/>
    <x v="1"/>
    <s v="theater/plays"/>
    <x v="2325"/>
    <x v="2282"/>
    <x v="1"/>
    <x v="6"/>
  </r>
  <r>
    <s v="Marcus Rashad's &quot;The Domino Effect Stage Play&quot;"/>
    <x v="3127"/>
    <n v="1250"/>
    <x v="115"/>
    <x v="3"/>
    <x v="0"/>
    <s v="USD"/>
    <n v="1492542819"/>
    <n v="1489090419"/>
    <b v="0"/>
    <x v="29"/>
    <x v="1"/>
    <s v="theater/plays"/>
    <x v="417"/>
    <x v="119"/>
    <x v="1"/>
    <x v="6"/>
  </r>
  <r>
    <s v="MEDEA | A New Vision"/>
    <x v="3128"/>
    <n v="10000"/>
    <x v="672"/>
    <x v="3"/>
    <x v="0"/>
    <s v="USD"/>
    <n v="1492145940"/>
    <n v="1489504916"/>
    <b v="0"/>
    <x v="80"/>
    <x v="1"/>
    <s v="theater/plays"/>
    <x v="2326"/>
    <x v="2283"/>
    <x v="1"/>
    <x v="6"/>
  </r>
  <r>
    <s v="SNAKE EYES"/>
    <x v="3129"/>
    <n v="4100"/>
    <x v="2043"/>
    <x v="3"/>
    <x v="0"/>
    <s v="USD"/>
    <n v="1491656045"/>
    <n v="1489067645"/>
    <b v="0"/>
    <x v="8"/>
    <x v="1"/>
    <s v="theater/plays"/>
    <x v="2327"/>
    <x v="404"/>
    <x v="1"/>
    <x v="6"/>
  </r>
  <r>
    <s v="A Bite of a Snake Play"/>
    <x v="3130"/>
    <n v="30000"/>
    <x v="115"/>
    <x v="3"/>
    <x v="0"/>
    <s v="USD"/>
    <n v="1492759460"/>
    <n v="1487579060"/>
    <b v="0"/>
    <x v="29"/>
    <x v="1"/>
    <s v="theater/plays"/>
    <x v="108"/>
    <x v="119"/>
    <x v="1"/>
    <x v="6"/>
  </r>
  <r>
    <s v="Hell Has No Fury by TwentySomething @ Edinburgh Fringe"/>
    <x v="3131"/>
    <n v="500"/>
    <x v="2065"/>
    <x v="3"/>
    <x v="1"/>
    <s v="GBP"/>
    <n v="1490358834"/>
    <n v="1487770434"/>
    <b v="0"/>
    <x v="38"/>
    <x v="1"/>
    <s v="theater/plays"/>
    <x v="1277"/>
    <x v="1209"/>
    <x v="1"/>
    <x v="6"/>
  </r>
  <r>
    <s v="Threads by David Lane at The Hope Theatre - 11-29 April"/>
    <x v="3132"/>
    <n v="1000"/>
    <x v="1175"/>
    <x v="3"/>
    <x v="1"/>
    <s v="GBP"/>
    <n v="1490631419"/>
    <n v="1488820619"/>
    <b v="0"/>
    <x v="8"/>
    <x v="1"/>
    <s v="theater/plays"/>
    <x v="2328"/>
    <x v="654"/>
    <x v="1"/>
    <x v="6"/>
  </r>
  <r>
    <s v="SEVEN, a Documentary Play: North Carolina Premiere!"/>
    <x v="3133"/>
    <n v="777"/>
    <x v="2066"/>
    <x v="3"/>
    <x v="0"/>
    <s v="USD"/>
    <n v="1491277121"/>
    <n v="1489376321"/>
    <b v="0"/>
    <x v="63"/>
    <x v="1"/>
    <s v="theater/plays"/>
    <x v="2329"/>
    <x v="2284"/>
    <x v="1"/>
    <x v="6"/>
  </r>
  <r>
    <s v="Heroines"/>
    <x v="3134"/>
    <n v="500"/>
    <x v="2067"/>
    <x v="3"/>
    <x v="1"/>
    <s v="GBP"/>
    <n v="1491001140"/>
    <n v="1487847954"/>
    <b v="0"/>
    <x v="19"/>
    <x v="1"/>
    <s v="theater/plays"/>
    <x v="2330"/>
    <x v="2285"/>
    <x v="1"/>
    <x v="6"/>
  </r>
  <r>
    <s v="Richard III - Presented by REBATEnsemble/Theatre Off Jackson"/>
    <x v="3135"/>
    <n v="1500"/>
    <x v="155"/>
    <x v="3"/>
    <x v="0"/>
    <s v="USD"/>
    <n v="1493838720"/>
    <n v="1489439669"/>
    <b v="0"/>
    <x v="29"/>
    <x v="1"/>
    <s v="theater/plays"/>
    <x v="422"/>
    <x v="73"/>
    <x v="1"/>
    <x v="6"/>
  </r>
  <r>
    <s v="Our Country's Good"/>
    <x v="3136"/>
    <n v="200"/>
    <x v="117"/>
    <x v="3"/>
    <x v="1"/>
    <s v="GBP"/>
    <n v="1491233407"/>
    <n v="1489591807"/>
    <b v="0"/>
    <x v="78"/>
    <x v="1"/>
    <s v="theater/plays"/>
    <x v="109"/>
    <x v="121"/>
    <x v="1"/>
    <x v="6"/>
  </r>
  <r>
    <s v="Casa Calabaza, Premio Nacional de Teatro Penitenciario."/>
    <x v="3137"/>
    <n v="50000"/>
    <x v="651"/>
    <x v="3"/>
    <x v="14"/>
    <s v="MXN"/>
    <n v="1490416380"/>
    <n v="1487485760"/>
    <b v="0"/>
    <x v="79"/>
    <x v="1"/>
    <s v="theater/plays"/>
    <x v="2331"/>
    <x v="2286"/>
    <x v="1"/>
    <x v="6"/>
  </r>
  <r>
    <s v="ReminiSens Restaurant &amp; Theatre in Versailles"/>
    <x v="3138"/>
    <n v="10000"/>
    <x v="2068"/>
    <x v="3"/>
    <x v="6"/>
    <s v="EUR"/>
    <n v="1491581703"/>
    <n v="1488993303"/>
    <b v="0"/>
    <x v="80"/>
    <x v="1"/>
    <s v="theater/plays"/>
    <x v="2332"/>
    <x v="1228"/>
    <x v="1"/>
    <x v="6"/>
  </r>
  <r>
    <s v="GUTS: Black Comedy"/>
    <x v="3139"/>
    <n v="500"/>
    <x v="2069"/>
    <x v="3"/>
    <x v="9"/>
    <s v="EUR"/>
    <n v="1492372800"/>
    <n v="1488823488"/>
    <b v="0"/>
    <x v="22"/>
    <x v="1"/>
    <s v="theater/plays"/>
    <x v="2333"/>
    <x v="2287"/>
    <x v="1"/>
    <x v="6"/>
  </r>
  <r>
    <s v="The Pendulum Swings UK Theatre Tour/EdFringe"/>
    <x v="3140"/>
    <n v="2750"/>
    <x v="372"/>
    <x v="3"/>
    <x v="1"/>
    <s v="GBP"/>
    <n v="1489922339"/>
    <n v="1487333939"/>
    <b v="0"/>
    <x v="83"/>
    <x v="1"/>
    <s v="theater/plays"/>
    <x v="2334"/>
    <x v="2"/>
    <x v="1"/>
    <x v="6"/>
  </r>
  <r>
    <s v="This is Living by Liam Borrett"/>
    <x v="3141"/>
    <n v="700"/>
    <x v="117"/>
    <x v="3"/>
    <x v="1"/>
    <s v="GBP"/>
    <n v="1491726956"/>
    <n v="1489480556"/>
    <b v="0"/>
    <x v="78"/>
    <x v="1"/>
    <s v="theater/plays"/>
    <x v="109"/>
    <x v="121"/>
    <x v="1"/>
    <x v="6"/>
  </r>
  <r>
    <s v="Benghazi Bergen-Belsen"/>
    <x v="3142"/>
    <n v="10000"/>
    <x v="2070"/>
    <x v="3"/>
    <x v="0"/>
    <s v="USD"/>
    <n v="1489903200"/>
    <n v="1488459307"/>
    <b v="0"/>
    <x v="209"/>
    <x v="1"/>
    <s v="theater/plays"/>
    <x v="2335"/>
    <x v="2288"/>
    <x v="1"/>
    <x v="6"/>
  </r>
  <r>
    <s v="Arlington's 1st Dinner Theatre"/>
    <x v="3143"/>
    <n v="25000"/>
    <x v="117"/>
    <x v="3"/>
    <x v="0"/>
    <s v="USD"/>
    <n v="1490659134"/>
    <n v="1485478734"/>
    <b v="0"/>
    <x v="78"/>
    <x v="1"/>
    <s v="theater/plays"/>
    <x v="109"/>
    <x v="121"/>
    <x v="1"/>
    <x v="6"/>
  </r>
  <r>
    <s v="SoÃ±Ã© una ciudad amurallada"/>
    <x v="3144"/>
    <n v="50000"/>
    <x v="2071"/>
    <x v="3"/>
    <x v="14"/>
    <s v="MXN"/>
    <n v="1492356166"/>
    <n v="1488471766"/>
    <b v="0"/>
    <x v="8"/>
    <x v="1"/>
    <s v="theater/plays"/>
    <x v="1131"/>
    <x v="2289"/>
    <x v="1"/>
    <x v="6"/>
  </r>
  <r>
    <s v="The Eternal Space Brings the Old Penn Station Back to Life"/>
    <x v="3145"/>
    <n v="20000"/>
    <x v="2072"/>
    <x v="0"/>
    <x v="0"/>
    <s v="USD"/>
    <n v="1415319355"/>
    <n v="1411859755"/>
    <b v="1"/>
    <x v="496"/>
    <x v="0"/>
    <s v="theater/plays"/>
    <x v="2336"/>
    <x v="2290"/>
    <x v="1"/>
    <x v="6"/>
  </r>
  <r>
    <s v="The Aurora Project: A Sci-Fi Epic by Bella Poynton"/>
    <x v="3146"/>
    <n v="1800"/>
    <x v="2073"/>
    <x v="0"/>
    <x v="0"/>
    <s v="USD"/>
    <n v="1412136000"/>
    <n v="1410278284"/>
    <b v="1"/>
    <x v="7"/>
    <x v="0"/>
    <s v="theater/plays"/>
    <x v="2337"/>
    <x v="2291"/>
    <x v="1"/>
    <x v="6"/>
  </r>
  <r>
    <s v="Kafka on the Shore"/>
    <x v="3147"/>
    <n v="1250"/>
    <x v="166"/>
    <x v="0"/>
    <x v="0"/>
    <s v="USD"/>
    <n v="1354845600"/>
    <n v="1352766300"/>
    <b v="1"/>
    <x v="20"/>
    <x v="0"/>
    <s v="theater/plays"/>
    <x v="87"/>
    <x v="368"/>
    <x v="1"/>
    <x v="6"/>
  </r>
  <r>
    <s v="Sustainable Theatre Project and The Life-Cycle of Seller Door: A Play of Consequences"/>
    <x v="3148"/>
    <n v="3500"/>
    <x v="2074"/>
    <x v="0"/>
    <x v="0"/>
    <s v="USD"/>
    <n v="1295928000"/>
    <n v="1288160403"/>
    <b v="1"/>
    <x v="201"/>
    <x v="0"/>
    <s v="theater/plays"/>
    <x v="50"/>
    <x v="2292"/>
    <x v="1"/>
    <x v="6"/>
  </r>
  <r>
    <s v="&quot;The Holiday Bug&quot; 2014 Puppet Show"/>
    <x v="3149"/>
    <n v="3500"/>
    <x v="2075"/>
    <x v="0"/>
    <x v="0"/>
    <s v="USD"/>
    <n v="1410379774"/>
    <n v="1407787774"/>
    <b v="1"/>
    <x v="69"/>
    <x v="0"/>
    <s v="theater/plays"/>
    <x v="84"/>
    <x v="2293"/>
    <x v="1"/>
    <x v="6"/>
  </r>
  <r>
    <s v="'Gilead', an original theatre piece"/>
    <x v="3150"/>
    <n v="2200"/>
    <x v="2076"/>
    <x v="0"/>
    <x v="1"/>
    <s v="GBP"/>
    <n v="1383425367"/>
    <n v="1380833367"/>
    <b v="1"/>
    <x v="85"/>
    <x v="0"/>
    <s v="theater/plays"/>
    <x v="2338"/>
    <x v="2294"/>
    <x v="1"/>
    <x v="6"/>
  </r>
  <r>
    <s v="Terminator the Second"/>
    <x v="3151"/>
    <n v="3000"/>
    <x v="2077"/>
    <x v="0"/>
    <x v="0"/>
    <s v="USD"/>
    <n v="1304225940"/>
    <n v="1301542937"/>
    <b v="1"/>
    <x v="198"/>
    <x v="0"/>
    <s v="theater/plays"/>
    <x v="2339"/>
    <x v="2295"/>
    <x v="1"/>
    <x v="6"/>
  </r>
  <r>
    <s v="&quot;Bright Ideas&quot; By Eric Coble"/>
    <x v="3152"/>
    <n v="7000"/>
    <x v="2059"/>
    <x v="0"/>
    <x v="0"/>
    <s v="USD"/>
    <n v="1333310458"/>
    <n v="1330722058"/>
    <b v="1"/>
    <x v="252"/>
    <x v="0"/>
    <s v="theater/plays"/>
    <x v="2340"/>
    <x v="2296"/>
    <x v="1"/>
    <x v="6"/>
  </r>
  <r>
    <s v="Stage Adaptation of Studio Ghibli's Princess Mononoke"/>
    <x v="3153"/>
    <n v="5000"/>
    <x v="2078"/>
    <x v="0"/>
    <x v="1"/>
    <s v="GBP"/>
    <n v="1356004725"/>
    <n v="1353412725"/>
    <b v="1"/>
    <x v="177"/>
    <x v="0"/>
    <s v="theater/plays"/>
    <x v="2341"/>
    <x v="2297"/>
    <x v="1"/>
    <x v="6"/>
  </r>
  <r>
    <s v="Bringing First Love/Worst Love To Life"/>
    <x v="3154"/>
    <n v="5500"/>
    <x v="2079"/>
    <x v="0"/>
    <x v="0"/>
    <s v="USD"/>
    <n v="1338591144"/>
    <n v="1335567144"/>
    <b v="1"/>
    <x v="30"/>
    <x v="0"/>
    <s v="theater/plays"/>
    <x v="2342"/>
    <x v="2298"/>
    <x v="1"/>
    <x v="6"/>
  </r>
  <r>
    <s v="Summer FourPlay"/>
    <x v="3155"/>
    <n v="4000"/>
    <x v="74"/>
    <x v="0"/>
    <x v="0"/>
    <s v="USD"/>
    <n v="1405746000"/>
    <n v="1404932105"/>
    <b v="1"/>
    <x v="14"/>
    <x v="0"/>
    <s v="theater/plays"/>
    <x v="50"/>
    <x v="2299"/>
    <x v="1"/>
    <x v="6"/>
  </r>
  <r>
    <s v="Nursery Crimes"/>
    <x v="3156"/>
    <n v="5000"/>
    <x v="2080"/>
    <x v="0"/>
    <x v="0"/>
    <s v="USD"/>
    <n v="1374523752"/>
    <n v="1371931752"/>
    <b v="1"/>
    <x v="50"/>
    <x v="0"/>
    <s v="theater/plays"/>
    <x v="430"/>
    <x v="2300"/>
    <x v="1"/>
    <x v="6"/>
  </r>
  <r>
    <s v="Waxwing: A New Play"/>
    <x v="3157"/>
    <n v="1500"/>
    <x v="2081"/>
    <x v="0"/>
    <x v="0"/>
    <s v="USD"/>
    <n v="1326927600"/>
    <n v="1323221761"/>
    <b v="1"/>
    <x v="47"/>
    <x v="0"/>
    <s v="theater/plays"/>
    <x v="2343"/>
    <x v="2301"/>
    <x v="1"/>
    <x v="6"/>
  </r>
  <r>
    <s v="We Play Chekhov"/>
    <x v="3158"/>
    <n v="4500"/>
    <x v="2082"/>
    <x v="0"/>
    <x v="0"/>
    <s v="USD"/>
    <n v="1407905940"/>
    <n v="1405923687"/>
    <b v="1"/>
    <x v="7"/>
    <x v="0"/>
    <s v="theater/plays"/>
    <x v="1400"/>
    <x v="2302"/>
    <x v="1"/>
    <x v="6"/>
  </r>
  <r>
    <s v="Faustus"/>
    <x v="3159"/>
    <n v="2000"/>
    <x v="2083"/>
    <x v="0"/>
    <x v="1"/>
    <s v="GBP"/>
    <n v="1413377522"/>
    <n v="1410785522"/>
    <b v="1"/>
    <x v="142"/>
    <x v="0"/>
    <s v="theater/plays"/>
    <x v="2344"/>
    <x v="2303"/>
    <x v="1"/>
    <x v="6"/>
  </r>
  <r>
    <s v="Your Radio Adventure!"/>
    <x v="3160"/>
    <n v="4000"/>
    <x v="2084"/>
    <x v="0"/>
    <x v="0"/>
    <s v="USD"/>
    <n v="1404698400"/>
    <n v="1402331262"/>
    <b v="1"/>
    <x v="287"/>
    <x v="0"/>
    <s v="theater/plays"/>
    <x v="2345"/>
    <x v="2304"/>
    <x v="1"/>
    <x v="6"/>
  </r>
  <r>
    <s v="Bring &quot;SONNY&quot; To Toronto This Summer!"/>
    <x v="3161"/>
    <n v="13000"/>
    <x v="2085"/>
    <x v="0"/>
    <x v="0"/>
    <s v="USD"/>
    <n v="1402855525"/>
    <n v="1400263525"/>
    <b v="1"/>
    <x v="250"/>
    <x v="0"/>
    <s v="theater/plays"/>
    <x v="2346"/>
    <x v="2305"/>
    <x v="1"/>
    <x v="6"/>
  </r>
  <r>
    <s v="Better Than Shakespeare Presents: Much Ado About Something"/>
    <x v="3162"/>
    <n v="2500"/>
    <x v="2086"/>
    <x v="0"/>
    <x v="0"/>
    <s v="USD"/>
    <n v="1402341615"/>
    <n v="1399490415"/>
    <b v="1"/>
    <x v="26"/>
    <x v="0"/>
    <s v="theater/plays"/>
    <x v="2347"/>
    <x v="2306"/>
    <x v="1"/>
    <x v="6"/>
  </r>
  <r>
    <s v="THE MOON PLAY"/>
    <x v="3163"/>
    <n v="750"/>
    <x v="2087"/>
    <x v="0"/>
    <x v="0"/>
    <s v="USD"/>
    <n v="1304395140"/>
    <n v="1302493760"/>
    <b v="1"/>
    <x v="64"/>
    <x v="0"/>
    <s v="theater/plays"/>
    <x v="2348"/>
    <x v="2307"/>
    <x v="1"/>
    <x v="6"/>
  </r>
  <r>
    <s v="Verdigris - A Play by Jim Beaver"/>
    <x v="3164"/>
    <n v="35000"/>
    <x v="2088"/>
    <x v="0"/>
    <x v="0"/>
    <s v="USD"/>
    <n v="1416988740"/>
    <n v="1414514153"/>
    <b v="1"/>
    <x v="497"/>
    <x v="0"/>
    <s v="theater/plays"/>
    <x v="2349"/>
    <x v="2308"/>
    <x v="1"/>
    <x v="6"/>
  </r>
  <r>
    <s v="Destiny is Judd Nelson: a new play at FringeNYC"/>
    <x v="3165"/>
    <n v="3000"/>
    <x v="2089"/>
    <x v="0"/>
    <x v="0"/>
    <s v="USD"/>
    <n v="1406952781"/>
    <n v="1405743181"/>
    <b v="1"/>
    <x v="165"/>
    <x v="0"/>
    <s v="theater/plays"/>
    <x v="2350"/>
    <x v="2309"/>
    <x v="1"/>
    <x v="6"/>
  </r>
  <r>
    <s v="Cosmicomics"/>
    <x v="3166"/>
    <n v="2500"/>
    <x v="2090"/>
    <x v="0"/>
    <x v="0"/>
    <s v="USD"/>
    <n v="1402696800"/>
    <n v="1399948353"/>
    <b v="1"/>
    <x v="42"/>
    <x v="0"/>
    <s v="theater/plays"/>
    <x v="2351"/>
    <x v="2310"/>
    <x v="1"/>
    <x v="6"/>
  </r>
  <r>
    <s v="The Window"/>
    <x v="3167"/>
    <n v="8000"/>
    <x v="2091"/>
    <x v="0"/>
    <x v="0"/>
    <s v="USD"/>
    <n v="1386910740"/>
    <n v="1384364561"/>
    <b v="1"/>
    <x v="141"/>
    <x v="0"/>
    <s v="theater/plays"/>
    <x v="2352"/>
    <x v="984"/>
    <x v="1"/>
    <x v="6"/>
  </r>
  <r>
    <s v="Ain't She Brave FringeNYC 2014 Project"/>
    <x v="3168"/>
    <n v="2000"/>
    <x v="2092"/>
    <x v="0"/>
    <x v="0"/>
    <s v="USD"/>
    <n v="1404273600"/>
    <n v="1401414944"/>
    <b v="1"/>
    <x v="26"/>
    <x v="0"/>
    <s v="theater/plays"/>
    <x v="2353"/>
    <x v="2311"/>
    <x v="1"/>
    <x v="6"/>
  </r>
  <r>
    <s v="The Fall - an epic theatrical adaptation"/>
    <x v="3169"/>
    <n v="7000"/>
    <x v="2093"/>
    <x v="0"/>
    <x v="1"/>
    <s v="GBP"/>
    <n v="1462545358"/>
    <n v="1459953358"/>
    <b v="1"/>
    <x v="27"/>
    <x v="0"/>
    <s v="theater/plays"/>
    <x v="2354"/>
    <x v="2312"/>
    <x v="1"/>
    <x v="6"/>
  </r>
  <r>
    <s v="Outcry Theatre presents &quot;Dark Play or Stories for Boys&quot;"/>
    <x v="3170"/>
    <n v="2000"/>
    <x v="2094"/>
    <x v="0"/>
    <x v="0"/>
    <s v="USD"/>
    <n v="1329240668"/>
    <n v="1326648668"/>
    <b v="1"/>
    <x v="60"/>
    <x v="0"/>
    <s v="theater/plays"/>
    <x v="935"/>
    <x v="2313"/>
    <x v="1"/>
    <x v="6"/>
  </r>
  <r>
    <s v="Melissa Arctic At the Road Theatre"/>
    <x v="3171"/>
    <n v="10000"/>
    <x v="285"/>
    <x v="0"/>
    <x v="0"/>
    <s v="USD"/>
    <n v="1411765492"/>
    <n v="1409173492"/>
    <b v="1"/>
    <x v="142"/>
    <x v="0"/>
    <s v="theater/plays"/>
    <x v="288"/>
    <x v="2314"/>
    <x v="1"/>
    <x v="6"/>
  </r>
  <r>
    <s v="A Race Redux"/>
    <x v="3172"/>
    <n v="3000"/>
    <x v="2095"/>
    <x v="0"/>
    <x v="0"/>
    <s v="USD"/>
    <n v="1408999508"/>
    <n v="1407789908"/>
    <b v="1"/>
    <x v="23"/>
    <x v="0"/>
    <s v="theater/plays"/>
    <x v="2355"/>
    <x v="2315"/>
    <x v="1"/>
    <x v="6"/>
  </r>
  <r>
    <s v="The Killing Room"/>
    <x v="3173"/>
    <n v="5000"/>
    <x v="2096"/>
    <x v="0"/>
    <x v="0"/>
    <s v="USD"/>
    <n v="1297977427"/>
    <n v="1292793427"/>
    <b v="1"/>
    <x v="65"/>
    <x v="0"/>
    <s v="theater/plays"/>
    <x v="2356"/>
    <x v="2316"/>
    <x v="1"/>
    <x v="6"/>
  </r>
  <r>
    <s v="Romeo and Juliet at Moody's Pub"/>
    <x v="3174"/>
    <n v="1900"/>
    <x v="1226"/>
    <x v="0"/>
    <x v="0"/>
    <s v="USD"/>
    <n v="1376838000"/>
    <n v="1374531631"/>
    <b v="1"/>
    <x v="165"/>
    <x v="0"/>
    <s v="theater/plays"/>
    <x v="2357"/>
    <x v="2317"/>
    <x v="1"/>
    <x v="6"/>
  </r>
  <r>
    <s v="Tilted Field presents NO STATIC AT ALL in New York City"/>
    <x v="3175"/>
    <n v="2500"/>
    <x v="2097"/>
    <x v="0"/>
    <x v="0"/>
    <s v="USD"/>
    <n v="1403366409"/>
    <n v="1400774409"/>
    <b v="1"/>
    <x v="13"/>
    <x v="0"/>
    <s v="theater/plays"/>
    <x v="2358"/>
    <x v="2318"/>
    <x v="1"/>
    <x v="6"/>
  </r>
  <r>
    <s v="Cutting Off Kate Bush"/>
    <x v="3176"/>
    <n v="1500"/>
    <x v="2098"/>
    <x v="0"/>
    <x v="1"/>
    <s v="GBP"/>
    <n v="1405521075"/>
    <n v="1402929075"/>
    <b v="1"/>
    <x v="76"/>
    <x v="0"/>
    <s v="theater/plays"/>
    <x v="2359"/>
    <x v="2319"/>
    <x v="1"/>
    <x v="6"/>
  </r>
  <r>
    <s v="I Do Wonder"/>
    <x v="3177"/>
    <n v="4200"/>
    <x v="2099"/>
    <x v="0"/>
    <x v="0"/>
    <s v="USD"/>
    <n v="1367859071"/>
    <n v="1365699071"/>
    <b v="1"/>
    <x v="95"/>
    <x v="0"/>
    <s v="theater/plays"/>
    <x v="2360"/>
    <x v="2320"/>
    <x v="1"/>
    <x v="6"/>
  </r>
  <r>
    <s v="Glass Mountain: An Original Fairytale"/>
    <x v="3178"/>
    <n v="1200"/>
    <x v="2100"/>
    <x v="0"/>
    <x v="1"/>
    <s v="GBP"/>
    <n v="1403258049"/>
    <n v="1400666049"/>
    <b v="1"/>
    <x v="43"/>
    <x v="0"/>
    <s v="theater/plays"/>
    <x v="2361"/>
    <x v="2321"/>
    <x v="1"/>
    <x v="6"/>
  </r>
  <r>
    <s v="ENDURING SONG"/>
    <x v="3179"/>
    <n v="500"/>
    <x v="614"/>
    <x v="0"/>
    <x v="1"/>
    <s v="GBP"/>
    <n v="1402848000"/>
    <n v="1400570787"/>
    <b v="1"/>
    <x v="41"/>
    <x v="0"/>
    <s v="theater/plays"/>
    <x v="2206"/>
    <x v="828"/>
    <x v="1"/>
    <x v="6"/>
  </r>
  <r>
    <s v="A Thought in Three Parts"/>
    <x v="3180"/>
    <n v="7000"/>
    <x v="2101"/>
    <x v="0"/>
    <x v="0"/>
    <s v="USD"/>
    <n v="1328029200"/>
    <n v="1323211621"/>
    <b v="1"/>
    <x v="299"/>
    <x v="0"/>
    <s v="theater/plays"/>
    <x v="2191"/>
    <x v="2322"/>
    <x v="1"/>
    <x v="6"/>
  </r>
  <r>
    <s v="The Seagull on The River"/>
    <x v="3181"/>
    <n v="2500"/>
    <x v="444"/>
    <x v="0"/>
    <x v="0"/>
    <s v="USD"/>
    <n v="1377284669"/>
    <n v="1375729469"/>
    <b v="1"/>
    <x v="32"/>
    <x v="0"/>
    <s v="theater/plays"/>
    <x v="2206"/>
    <x v="2323"/>
    <x v="1"/>
    <x v="6"/>
  </r>
  <r>
    <s v="Equus at Frenetic Theatre"/>
    <x v="3182"/>
    <n v="4300"/>
    <x v="2102"/>
    <x v="0"/>
    <x v="0"/>
    <s v="USD"/>
    <n v="1404258631"/>
    <n v="1401666631"/>
    <b v="1"/>
    <x v="67"/>
    <x v="0"/>
    <s v="theater/plays"/>
    <x v="2362"/>
    <x v="2324"/>
    <x v="1"/>
    <x v="6"/>
  </r>
  <r>
    <s v="Edfringe support - What a Gay Play"/>
    <x v="3183"/>
    <n v="1000"/>
    <x v="325"/>
    <x v="0"/>
    <x v="1"/>
    <s v="GBP"/>
    <n v="1405553241"/>
    <n v="1404948441"/>
    <b v="1"/>
    <x v="54"/>
    <x v="0"/>
    <s v="theater/plays"/>
    <x v="31"/>
    <x v="694"/>
    <x v="1"/>
    <x v="6"/>
  </r>
  <r>
    <s v="Honest"/>
    <x v="3184"/>
    <n v="3200"/>
    <x v="2103"/>
    <x v="0"/>
    <x v="1"/>
    <s v="GBP"/>
    <n v="1410901200"/>
    <n v="1408313438"/>
    <b v="1"/>
    <x v="16"/>
    <x v="0"/>
    <s v="theater/plays"/>
    <x v="2363"/>
    <x v="2325"/>
    <x v="1"/>
    <x v="6"/>
  </r>
  <r>
    <s v="OCTOBER IN THE CHAIR &amp; Other Fragile Things...This Halloween"/>
    <x v="3185"/>
    <n v="15000"/>
    <x v="2104"/>
    <x v="0"/>
    <x v="0"/>
    <s v="USD"/>
    <n v="1407167973"/>
    <n v="1405439973"/>
    <b v="1"/>
    <x v="138"/>
    <x v="0"/>
    <s v="theater/plays"/>
    <x v="2364"/>
    <x v="2326"/>
    <x v="1"/>
    <x v="6"/>
  </r>
  <r>
    <s v="A Brief History of Musical Theatre..."/>
    <x v="3186"/>
    <n v="200"/>
    <x v="176"/>
    <x v="2"/>
    <x v="1"/>
    <s v="GBP"/>
    <n v="1433930302"/>
    <n v="1432115902"/>
    <b v="0"/>
    <x v="82"/>
    <x v="1"/>
    <s v="theater/musical"/>
    <x v="2365"/>
    <x v="2327"/>
    <x v="1"/>
    <x v="40"/>
  </r>
  <r>
    <s v="Hednadotter Jubileumskonsert"/>
    <x v="3187"/>
    <n v="55000"/>
    <x v="2105"/>
    <x v="2"/>
    <x v="11"/>
    <s v="SEK"/>
    <n v="1432455532"/>
    <n v="1429863532"/>
    <b v="0"/>
    <x v="10"/>
    <x v="1"/>
    <s v="theater/musical"/>
    <x v="2366"/>
    <x v="2328"/>
    <x v="1"/>
    <x v="40"/>
  </r>
  <r>
    <s v="Call It A Day Productions - THE LIFE"/>
    <x v="3188"/>
    <n v="4000"/>
    <x v="117"/>
    <x v="2"/>
    <x v="5"/>
    <s v="CAD"/>
    <n v="1481258275"/>
    <n v="1478662675"/>
    <b v="0"/>
    <x v="78"/>
    <x v="1"/>
    <s v="theater/musical"/>
    <x v="109"/>
    <x v="121"/>
    <x v="1"/>
    <x v="40"/>
  </r>
  <r>
    <s v="Decree 770: Europa"/>
    <x v="3189"/>
    <n v="3750"/>
    <x v="118"/>
    <x v="2"/>
    <x v="0"/>
    <s v="USD"/>
    <n v="1471370869"/>
    <n v="1466186869"/>
    <b v="0"/>
    <x v="80"/>
    <x v="1"/>
    <s v="theater/musical"/>
    <x v="2367"/>
    <x v="2329"/>
    <x v="1"/>
    <x v="40"/>
  </r>
  <r>
    <s v="Arts in Conflict"/>
    <x v="3190"/>
    <n v="10000"/>
    <x v="1301"/>
    <x v="2"/>
    <x v="1"/>
    <s v="GBP"/>
    <n v="1425160800"/>
    <n v="1421274859"/>
    <b v="0"/>
    <x v="22"/>
    <x v="1"/>
    <s v="theater/musical"/>
    <x v="391"/>
    <x v="800"/>
    <x v="1"/>
    <x v="40"/>
  </r>
  <r>
    <s v="Shock Treatment - The Sequel to Rocky Horror!"/>
    <x v="3191"/>
    <n v="5000"/>
    <x v="2038"/>
    <x v="2"/>
    <x v="1"/>
    <s v="GBP"/>
    <n v="1424474056"/>
    <n v="1420586056"/>
    <b v="0"/>
    <x v="54"/>
    <x v="1"/>
    <s v="theater/musical"/>
    <x v="2368"/>
    <x v="2330"/>
    <x v="1"/>
    <x v="40"/>
  </r>
  <r>
    <s v="P.A.C.K (Performing Arts Camp for Kids)"/>
    <x v="3192"/>
    <n v="11000"/>
    <x v="117"/>
    <x v="2"/>
    <x v="0"/>
    <s v="USD"/>
    <n v="1437960598"/>
    <n v="1435368598"/>
    <b v="0"/>
    <x v="78"/>
    <x v="1"/>
    <s v="theater/musical"/>
    <x v="109"/>
    <x v="121"/>
    <x v="1"/>
    <x v="40"/>
  </r>
  <r>
    <s v="Emerson Sings!"/>
    <x v="3193"/>
    <n v="3500"/>
    <x v="127"/>
    <x v="2"/>
    <x v="0"/>
    <s v="USD"/>
    <n v="1423750542"/>
    <n v="1421158542"/>
    <b v="0"/>
    <x v="70"/>
    <x v="1"/>
    <s v="theater/musical"/>
    <x v="2369"/>
    <x v="2331"/>
    <x v="1"/>
    <x v="40"/>
  </r>
  <r>
    <s v="Our Modern Lives"/>
    <x v="3194"/>
    <n v="3000000"/>
    <x v="1122"/>
    <x v="2"/>
    <x v="0"/>
    <s v="USD"/>
    <n v="1438437600"/>
    <n v="1433254875"/>
    <b v="0"/>
    <x v="79"/>
    <x v="1"/>
    <s v="theater/musical"/>
    <x v="1855"/>
    <x v="468"/>
    <x v="1"/>
    <x v="40"/>
  </r>
  <r>
    <s v="Mirror, mirror on the wall"/>
    <x v="3195"/>
    <n v="10000"/>
    <x v="1288"/>
    <x v="2"/>
    <x v="10"/>
    <s v="NOK"/>
    <n v="1423050618"/>
    <n v="1420458618"/>
    <b v="0"/>
    <x v="80"/>
    <x v="1"/>
    <s v="theater/musical"/>
    <x v="2370"/>
    <x v="2332"/>
    <x v="1"/>
    <x v="40"/>
  </r>
  <r>
    <s v="Terezin's The Fireflies"/>
    <x v="3196"/>
    <n v="30000"/>
    <x v="178"/>
    <x v="2"/>
    <x v="8"/>
    <s v="DKK"/>
    <n v="1424081477"/>
    <n v="1420798277"/>
    <b v="0"/>
    <x v="83"/>
    <x v="1"/>
    <s v="theater/musical"/>
    <x v="456"/>
    <x v="2333"/>
    <x v="1"/>
    <x v="40"/>
  </r>
  <r>
    <s v="Help Milburn Stone Fly High With TARZAN The Musical"/>
    <x v="3197"/>
    <n v="5000"/>
    <x v="636"/>
    <x v="2"/>
    <x v="0"/>
    <s v="USD"/>
    <n v="1410037200"/>
    <n v="1407435418"/>
    <b v="0"/>
    <x v="28"/>
    <x v="1"/>
    <s v="theater/musical"/>
    <x v="2371"/>
    <x v="2334"/>
    <x v="1"/>
    <x v="40"/>
  </r>
  <r>
    <s v="ROAD TO THE KINGDOM"/>
    <x v="3198"/>
    <n v="50000"/>
    <x v="116"/>
    <x v="2"/>
    <x v="0"/>
    <s v="USD"/>
    <n v="1461994440"/>
    <n v="1459410101"/>
    <b v="0"/>
    <x v="29"/>
    <x v="1"/>
    <s v="theater/musical"/>
    <x v="133"/>
    <x v="120"/>
    <x v="1"/>
    <x v="40"/>
  </r>
  <r>
    <s v="Nothing Changes"/>
    <x v="3199"/>
    <n v="2000"/>
    <x v="379"/>
    <x v="2"/>
    <x v="1"/>
    <s v="GBP"/>
    <n v="1409509477"/>
    <n v="1407695077"/>
    <b v="0"/>
    <x v="84"/>
    <x v="1"/>
    <s v="theater/musical"/>
    <x v="2372"/>
    <x v="385"/>
    <x v="1"/>
    <x v="40"/>
  </r>
  <r>
    <s v="Christmas Ain't A Drag - A Musical"/>
    <x v="3200"/>
    <n v="5000"/>
    <x v="2106"/>
    <x v="2"/>
    <x v="0"/>
    <s v="USD"/>
    <n v="1450072740"/>
    <n v="1445027346"/>
    <b v="0"/>
    <x v="20"/>
    <x v="1"/>
    <s v="theater/musical"/>
    <x v="2373"/>
    <x v="2335"/>
    <x v="1"/>
    <x v="40"/>
  </r>
  <r>
    <s v="Escape from Reality's 1st Season &quot;Defying Gravity&quot;"/>
    <x v="3201"/>
    <n v="1000"/>
    <x v="156"/>
    <x v="2"/>
    <x v="0"/>
    <s v="USD"/>
    <n v="1443224622"/>
    <n v="1440632622"/>
    <b v="0"/>
    <x v="79"/>
    <x v="1"/>
    <s v="theater/musical"/>
    <x v="180"/>
    <x v="694"/>
    <x v="1"/>
    <x v="40"/>
  </r>
  <r>
    <s v="FaÃ§ade: The Interactive Musical"/>
    <x v="3202"/>
    <n v="500"/>
    <x v="117"/>
    <x v="2"/>
    <x v="0"/>
    <s v="USD"/>
    <n v="1437149640"/>
    <n v="1434558479"/>
    <b v="0"/>
    <x v="78"/>
    <x v="1"/>
    <s v="theater/musical"/>
    <x v="109"/>
    <x v="121"/>
    <x v="1"/>
    <x v="40"/>
  </r>
  <r>
    <s v="Children Must Run: An Original Musical"/>
    <x v="3203"/>
    <n v="8000"/>
    <x v="687"/>
    <x v="2"/>
    <x v="1"/>
    <s v="GBP"/>
    <n v="1430470772"/>
    <n v="1427878772"/>
    <b v="0"/>
    <x v="8"/>
    <x v="1"/>
    <s v="theater/musical"/>
    <x v="2374"/>
    <x v="1965"/>
    <x v="1"/>
    <x v="40"/>
  </r>
  <r>
    <s v="Performance Theater for Young Artists (PTYA)"/>
    <x v="3204"/>
    <n v="5000"/>
    <x v="117"/>
    <x v="2"/>
    <x v="0"/>
    <s v="USD"/>
    <n v="1442644651"/>
    <n v="1440052651"/>
    <b v="0"/>
    <x v="78"/>
    <x v="1"/>
    <s v="theater/musical"/>
    <x v="109"/>
    <x v="121"/>
    <x v="1"/>
    <x v="40"/>
  </r>
  <r>
    <s v="The Last Five Years: The Muse Arts Production's Debut Show"/>
    <x v="3205"/>
    <n v="5500"/>
    <x v="567"/>
    <x v="2"/>
    <x v="0"/>
    <s v="USD"/>
    <n v="1429767607"/>
    <n v="1424587207"/>
    <b v="0"/>
    <x v="17"/>
    <x v="1"/>
    <s v="theater/musical"/>
    <x v="2375"/>
    <x v="2336"/>
    <x v="1"/>
    <x v="40"/>
  </r>
  <r>
    <s v="The Blind Owl Stages Shinn's &quot;The Coming World&quot;"/>
    <x v="3206"/>
    <n v="5000"/>
    <x v="2107"/>
    <x v="0"/>
    <x v="0"/>
    <s v="USD"/>
    <n v="1406557877"/>
    <n v="1404743477"/>
    <b v="1"/>
    <x v="141"/>
    <x v="0"/>
    <s v="theater/plays"/>
    <x v="991"/>
    <x v="2337"/>
    <x v="1"/>
    <x v="6"/>
  </r>
  <r>
    <s v="King Kirby, a play by Crystal Skillman and Fred Van Lente"/>
    <x v="3207"/>
    <n v="9500"/>
    <x v="2108"/>
    <x v="0"/>
    <x v="0"/>
    <s v="USD"/>
    <n v="1403305200"/>
    <n v="1400512658"/>
    <b v="1"/>
    <x v="334"/>
    <x v="0"/>
    <s v="theater/plays"/>
    <x v="2376"/>
    <x v="2338"/>
    <x v="1"/>
    <x v="6"/>
  </r>
  <r>
    <s v="&quot;The Red Herring&quot; World Premiere"/>
    <x v="3208"/>
    <n v="3000"/>
    <x v="2109"/>
    <x v="0"/>
    <x v="0"/>
    <s v="USD"/>
    <n v="1338523140"/>
    <n v="1334442519"/>
    <b v="1"/>
    <x v="65"/>
    <x v="0"/>
    <s v="theater/plays"/>
    <x v="2377"/>
    <x v="2339"/>
    <x v="1"/>
    <x v="6"/>
  </r>
  <r>
    <s v="Titus &amp; Two Conversations. Huzzah!"/>
    <x v="3209"/>
    <n v="23000"/>
    <x v="2110"/>
    <x v="0"/>
    <x v="0"/>
    <s v="USD"/>
    <n v="1408068000"/>
    <n v="1405346680"/>
    <b v="1"/>
    <x v="498"/>
    <x v="0"/>
    <s v="theater/plays"/>
    <x v="2378"/>
    <x v="2340"/>
    <x v="1"/>
    <x v="6"/>
  </r>
  <r>
    <s v="Campo Maldito"/>
    <x v="3210"/>
    <n v="4000"/>
    <x v="2111"/>
    <x v="0"/>
    <x v="0"/>
    <s v="USD"/>
    <n v="1407524751"/>
    <n v="1404932751"/>
    <b v="1"/>
    <x v="225"/>
    <x v="0"/>
    <s v="theater/plays"/>
    <x v="2379"/>
    <x v="2341"/>
    <x v="1"/>
    <x v="6"/>
  </r>
  <r>
    <s v="Moving Dust presents 'THIS MUCH' 2015"/>
    <x v="3211"/>
    <n v="6000"/>
    <x v="2112"/>
    <x v="0"/>
    <x v="1"/>
    <s v="GBP"/>
    <n v="1437934759"/>
    <n v="1434478759"/>
    <b v="1"/>
    <x v="5"/>
    <x v="0"/>
    <s v="theater/plays"/>
    <x v="2380"/>
    <x v="2342"/>
    <x v="1"/>
    <x v="6"/>
  </r>
  <r>
    <s v="World Premiere of Sket - a play by  Maya Sondhi"/>
    <x v="3212"/>
    <n v="12000"/>
    <x v="2113"/>
    <x v="0"/>
    <x v="1"/>
    <s v="GBP"/>
    <n v="1452038100"/>
    <n v="1448823673"/>
    <b v="1"/>
    <x v="248"/>
    <x v="0"/>
    <s v="theater/plays"/>
    <x v="2381"/>
    <x v="2343"/>
    <x v="1"/>
    <x v="6"/>
  </r>
  <r>
    <s v="Colt Coeur's 6th Season"/>
    <x v="3213"/>
    <n v="35000"/>
    <x v="2114"/>
    <x v="0"/>
    <x v="0"/>
    <s v="USD"/>
    <n v="1441857540"/>
    <n v="1438617471"/>
    <b v="1"/>
    <x v="179"/>
    <x v="0"/>
    <s v="theater/plays"/>
    <x v="2382"/>
    <x v="2344"/>
    <x v="1"/>
    <x v="6"/>
  </r>
  <r>
    <s v="BRUTE"/>
    <x v="3214"/>
    <n v="2000"/>
    <x v="660"/>
    <x v="0"/>
    <x v="1"/>
    <s v="GBP"/>
    <n v="1436625000"/>
    <n v="1433934371"/>
    <b v="1"/>
    <x v="2"/>
    <x v="0"/>
    <s v="theater/plays"/>
    <x v="2383"/>
    <x v="2345"/>
    <x v="1"/>
    <x v="6"/>
  </r>
  <r>
    <s v="Wake Up Call @ IRT Theater"/>
    <x v="3215"/>
    <n v="4500"/>
    <x v="2011"/>
    <x v="0"/>
    <x v="0"/>
    <s v="USD"/>
    <n v="1478264784"/>
    <n v="1475672784"/>
    <b v="1"/>
    <x v="201"/>
    <x v="0"/>
    <s v="theater/plays"/>
    <x v="2251"/>
    <x v="2346"/>
    <x v="1"/>
    <x v="6"/>
  </r>
  <r>
    <s v="Lonely Soldier Monologues a play by Helen Benedict."/>
    <x v="3216"/>
    <n v="12000"/>
    <x v="2115"/>
    <x v="0"/>
    <x v="1"/>
    <s v="GBP"/>
    <n v="1419984000"/>
    <n v="1417132986"/>
    <b v="1"/>
    <x v="192"/>
    <x v="0"/>
    <s v="theater/plays"/>
    <x v="426"/>
    <x v="2347"/>
    <x v="1"/>
    <x v="6"/>
  </r>
  <r>
    <s v="Eyes Closed - The First In-Dream Theater Experience"/>
    <x v="3217"/>
    <n v="20000"/>
    <x v="2116"/>
    <x v="0"/>
    <x v="0"/>
    <s v="USD"/>
    <n v="1427063747"/>
    <n v="1424043347"/>
    <b v="1"/>
    <x v="46"/>
    <x v="0"/>
    <s v="theater/plays"/>
    <x v="2384"/>
    <x v="2348"/>
    <x v="1"/>
    <x v="6"/>
  </r>
  <r>
    <s v="Burners"/>
    <x v="3218"/>
    <n v="15000"/>
    <x v="2117"/>
    <x v="0"/>
    <x v="0"/>
    <s v="USD"/>
    <n v="1489352400"/>
    <n v="1486411204"/>
    <b v="1"/>
    <x v="211"/>
    <x v="0"/>
    <s v="theater/plays"/>
    <x v="2385"/>
    <x v="2349"/>
    <x v="1"/>
    <x v="6"/>
  </r>
  <r>
    <s v="The Hitchhiker's Guide to the Family"/>
    <x v="3219"/>
    <n v="4000"/>
    <x v="2118"/>
    <x v="0"/>
    <x v="1"/>
    <s v="GBP"/>
    <n v="1436114603"/>
    <n v="1433090603"/>
    <b v="1"/>
    <x v="116"/>
    <x v="0"/>
    <s v="theater/plays"/>
    <x v="2386"/>
    <x v="2350"/>
    <x v="1"/>
    <x v="6"/>
  </r>
  <r>
    <s v="Shakespeare in ASL - and FREE for everyone"/>
    <x v="3220"/>
    <n v="2500"/>
    <x v="2119"/>
    <x v="0"/>
    <x v="0"/>
    <s v="USD"/>
    <n v="1445722140"/>
    <n v="1443016697"/>
    <b v="1"/>
    <x v="87"/>
    <x v="0"/>
    <s v="theater/plays"/>
    <x v="2387"/>
    <x v="2351"/>
    <x v="1"/>
    <x v="6"/>
  </r>
  <r>
    <s v="Good People by David Lindsay-Abaire at Waterfront Playhouse"/>
    <x v="3221"/>
    <n v="3100"/>
    <x v="2120"/>
    <x v="0"/>
    <x v="0"/>
    <s v="USD"/>
    <n v="1440100976"/>
    <n v="1437508976"/>
    <b v="1"/>
    <x v="142"/>
    <x v="0"/>
    <s v="theater/plays"/>
    <x v="2388"/>
    <x v="2352"/>
    <x v="1"/>
    <x v="6"/>
  </r>
  <r>
    <s v="AdA (Author directing Author)"/>
    <x v="3222"/>
    <n v="30000"/>
    <x v="2121"/>
    <x v="0"/>
    <x v="0"/>
    <s v="USD"/>
    <n v="1484024400"/>
    <n v="1479932713"/>
    <b v="1"/>
    <x v="499"/>
    <x v="0"/>
    <s v="theater/plays"/>
    <x v="2389"/>
    <x v="2353"/>
    <x v="1"/>
    <x v="6"/>
  </r>
  <r>
    <s v="Two &quot;Gentlemen&quot; of Verona by William Shakespeare"/>
    <x v="3223"/>
    <n v="2000"/>
    <x v="2122"/>
    <x v="0"/>
    <x v="0"/>
    <s v="USD"/>
    <n v="1464987600"/>
    <n v="1463145938"/>
    <b v="1"/>
    <x v="70"/>
    <x v="0"/>
    <s v="theater/plays"/>
    <x v="1099"/>
    <x v="2354"/>
    <x v="1"/>
    <x v="6"/>
  </r>
  <r>
    <s v="Get Trip The Light Theatre's show to its 2nd London Stage!"/>
    <x v="3224"/>
    <n v="1200"/>
    <x v="380"/>
    <x v="0"/>
    <x v="1"/>
    <s v="GBP"/>
    <n v="1446213612"/>
    <n v="1443621612"/>
    <b v="1"/>
    <x v="64"/>
    <x v="0"/>
    <s v="theater/plays"/>
    <x v="44"/>
    <x v="2355"/>
    <x v="1"/>
    <x v="6"/>
  </r>
  <r>
    <s v="a colder water than here - VAULT 2017"/>
    <x v="3225"/>
    <n v="1200"/>
    <x v="646"/>
    <x v="0"/>
    <x v="1"/>
    <s v="GBP"/>
    <n v="1484687436"/>
    <n v="1482095436"/>
    <b v="0"/>
    <x v="209"/>
    <x v="0"/>
    <s v="theater/plays"/>
    <x v="1054"/>
    <x v="73"/>
    <x v="1"/>
    <x v="6"/>
  </r>
  <r>
    <s v="Hear Me Roar: A Season of Powerful Women"/>
    <x v="3226"/>
    <n v="7000"/>
    <x v="2123"/>
    <x v="0"/>
    <x v="0"/>
    <s v="USD"/>
    <n v="1450328340"/>
    <n v="1447606884"/>
    <b v="1"/>
    <x v="77"/>
    <x v="0"/>
    <s v="theater/plays"/>
    <x v="2390"/>
    <x v="2356"/>
    <x v="1"/>
    <x v="6"/>
  </r>
  <r>
    <s v="The Seagull Project Presents: The Three Sisters"/>
    <x v="3227"/>
    <n v="20000"/>
    <x v="2124"/>
    <x v="0"/>
    <x v="0"/>
    <s v="USD"/>
    <n v="1416470398"/>
    <n v="1413874798"/>
    <b v="1"/>
    <x v="91"/>
    <x v="0"/>
    <s v="theater/plays"/>
    <x v="2391"/>
    <x v="2357"/>
    <x v="1"/>
    <x v="6"/>
  </r>
  <r>
    <s v="#CLOUD$ - a modern adaptation of Aristophanes' Clouds"/>
    <x v="3228"/>
    <n v="2600"/>
    <x v="2125"/>
    <x v="0"/>
    <x v="0"/>
    <s v="USD"/>
    <n v="1412135940"/>
    <n v="1410840126"/>
    <b v="1"/>
    <x v="77"/>
    <x v="0"/>
    <s v="theater/plays"/>
    <x v="2392"/>
    <x v="2358"/>
    <x v="1"/>
    <x v="6"/>
  </r>
  <r>
    <s v="Strong Poison Stage Play adapted fr. Dorothy L. Sayers novel"/>
    <x v="3229"/>
    <n v="1000"/>
    <x v="2126"/>
    <x v="0"/>
    <x v="0"/>
    <s v="USD"/>
    <n v="1460846347"/>
    <n v="1458254347"/>
    <b v="0"/>
    <x v="33"/>
    <x v="0"/>
    <s v="theater/plays"/>
    <x v="2393"/>
    <x v="405"/>
    <x v="1"/>
    <x v="6"/>
  </r>
  <r>
    <s v="Honorable Men - Poor Yorick's Players 2016 Season"/>
    <x v="3230"/>
    <n v="1000"/>
    <x v="2127"/>
    <x v="0"/>
    <x v="0"/>
    <s v="USD"/>
    <n v="1462334340"/>
    <n v="1459711917"/>
    <b v="1"/>
    <x v="55"/>
    <x v="0"/>
    <s v="theater/plays"/>
    <x v="2394"/>
    <x v="2359"/>
    <x v="1"/>
    <x v="6"/>
  </r>
  <r>
    <s v="64 Squares"/>
    <x v="3231"/>
    <n v="5000"/>
    <x v="2128"/>
    <x v="0"/>
    <x v="0"/>
    <s v="USD"/>
    <n v="1488482355"/>
    <n v="1485890355"/>
    <b v="0"/>
    <x v="42"/>
    <x v="0"/>
    <s v="theater/plays"/>
    <x v="2395"/>
    <x v="2360"/>
    <x v="1"/>
    <x v="6"/>
  </r>
  <r>
    <s v="Repetitive Beats: A new play premiering at Vault Festival"/>
    <x v="3232"/>
    <n v="4000"/>
    <x v="2129"/>
    <x v="0"/>
    <x v="1"/>
    <s v="GBP"/>
    <n v="1485991860"/>
    <n v="1483124208"/>
    <b v="0"/>
    <x v="248"/>
    <x v="0"/>
    <s v="theater/plays"/>
    <x v="2396"/>
    <x v="2361"/>
    <x v="1"/>
    <x v="6"/>
  </r>
  <r>
    <s v="Catapult OYL to the next levelâ€”in Edinburgh!"/>
    <x v="3233"/>
    <n v="15000"/>
    <x v="2130"/>
    <x v="0"/>
    <x v="0"/>
    <s v="USD"/>
    <n v="1467361251"/>
    <n v="1464769251"/>
    <b v="1"/>
    <x v="331"/>
    <x v="0"/>
    <s v="theater/plays"/>
    <x v="2397"/>
    <x v="2362"/>
    <x v="1"/>
    <x v="6"/>
  </r>
  <r>
    <s v="Sub-Basement World Premiere"/>
    <x v="3234"/>
    <n v="20000"/>
    <x v="2131"/>
    <x v="0"/>
    <x v="0"/>
    <s v="USD"/>
    <n v="1482962433"/>
    <n v="1480370433"/>
    <b v="0"/>
    <x v="238"/>
    <x v="0"/>
    <s v="theater/plays"/>
    <x v="1794"/>
    <x v="2363"/>
    <x v="1"/>
    <x v="6"/>
  </r>
  <r>
    <s v="Celebrating 20 years of The 24 Hour Plays around the world!"/>
    <x v="3235"/>
    <n v="35000"/>
    <x v="2132"/>
    <x v="0"/>
    <x v="0"/>
    <s v="USD"/>
    <n v="1443499140"/>
    <n v="1441452184"/>
    <b v="1"/>
    <x v="314"/>
    <x v="0"/>
    <s v="theater/plays"/>
    <x v="2398"/>
    <x v="2364"/>
    <x v="1"/>
    <x v="6"/>
  </r>
  <r>
    <s v="All Bare Theatre bring THE MAIDS to Edinburgh 2015"/>
    <x v="3236"/>
    <n v="2800"/>
    <x v="2133"/>
    <x v="0"/>
    <x v="1"/>
    <s v="GBP"/>
    <n v="1435752898"/>
    <n v="1433160898"/>
    <b v="1"/>
    <x v="1"/>
    <x v="0"/>
    <s v="theater/plays"/>
    <x v="2399"/>
    <x v="2365"/>
    <x v="1"/>
    <x v="6"/>
  </r>
  <r>
    <s v="The Book's the Thing - Welcome to Hamlet's Library"/>
    <x v="3237"/>
    <n v="5862"/>
    <x v="2134"/>
    <x v="0"/>
    <x v="1"/>
    <s v="GBP"/>
    <n v="1445817540"/>
    <n v="1443665293"/>
    <b v="1"/>
    <x v="201"/>
    <x v="0"/>
    <s v="theater/plays"/>
    <x v="2400"/>
    <x v="2366"/>
    <x v="1"/>
    <x v="6"/>
  </r>
  <r>
    <s v="Princess Suffragette: a new play for VAULT Festival 2017"/>
    <x v="3238"/>
    <n v="3000"/>
    <x v="481"/>
    <x v="0"/>
    <x v="1"/>
    <s v="GBP"/>
    <n v="1487286000"/>
    <n v="1484843948"/>
    <b v="0"/>
    <x v="69"/>
    <x v="0"/>
    <s v="theater/plays"/>
    <x v="518"/>
    <x v="2367"/>
    <x v="1"/>
    <x v="6"/>
  </r>
  <r>
    <s v="THE SOPHOCLES PROJECT"/>
    <x v="3239"/>
    <n v="8500"/>
    <x v="2135"/>
    <x v="0"/>
    <x v="0"/>
    <s v="USD"/>
    <n v="1413269940"/>
    <n v="1410421670"/>
    <b v="1"/>
    <x v="157"/>
    <x v="0"/>
    <s v="theater/plays"/>
    <x v="2401"/>
    <x v="2368"/>
    <x v="1"/>
    <x v="6"/>
  </r>
  <r>
    <s v="First Day Off in a Long Time by Brian Finkelstein"/>
    <x v="3240"/>
    <n v="10000"/>
    <x v="2136"/>
    <x v="0"/>
    <x v="0"/>
    <s v="USD"/>
    <n v="1411150092"/>
    <n v="1408558092"/>
    <b v="1"/>
    <x v="275"/>
    <x v="0"/>
    <s v="theater/plays"/>
    <x v="2402"/>
    <x v="2369"/>
    <x v="1"/>
    <x v="6"/>
  </r>
  <r>
    <s v="THE INCREDIBLE FOX SISTERS"/>
    <x v="3241"/>
    <n v="8000"/>
    <x v="2137"/>
    <x v="0"/>
    <x v="0"/>
    <s v="USD"/>
    <n v="1444348800"/>
    <n v="1442283562"/>
    <b v="1"/>
    <x v="26"/>
    <x v="0"/>
    <s v="theater/plays"/>
    <x v="2403"/>
    <x v="2370"/>
    <x v="1"/>
    <x v="6"/>
  </r>
  <r>
    <s v="'Time Please'"/>
    <x v="3242"/>
    <n v="1600"/>
    <x v="2138"/>
    <x v="0"/>
    <x v="1"/>
    <s v="GBP"/>
    <n v="1480613982"/>
    <n v="1478018382"/>
    <b v="0"/>
    <x v="50"/>
    <x v="0"/>
    <s v="theater/plays"/>
    <x v="2404"/>
    <x v="2371"/>
    <x v="1"/>
    <x v="6"/>
  </r>
  <r>
    <s v="Roughly Speaking: Voices from The Soup Kitchen"/>
    <x v="3243"/>
    <n v="21000"/>
    <x v="2139"/>
    <x v="0"/>
    <x v="0"/>
    <s v="USD"/>
    <n v="1434074400"/>
    <n v="1431354258"/>
    <b v="0"/>
    <x v="500"/>
    <x v="0"/>
    <s v="theater/plays"/>
    <x v="2405"/>
    <x v="2372"/>
    <x v="1"/>
    <x v="6"/>
  </r>
  <r>
    <s v="The Gray Man"/>
    <x v="3244"/>
    <n v="10000"/>
    <x v="2140"/>
    <x v="0"/>
    <x v="0"/>
    <s v="USD"/>
    <n v="1442030340"/>
    <n v="1439551200"/>
    <b v="1"/>
    <x v="189"/>
    <x v="0"/>
    <s v="theater/plays"/>
    <x v="2406"/>
    <x v="2373"/>
    <x v="1"/>
    <x v="6"/>
  </r>
  <r>
    <s v="Open Letter Theatre presents 'Boys' by Ella Hickson"/>
    <x v="3245"/>
    <n v="2500"/>
    <x v="2141"/>
    <x v="0"/>
    <x v="1"/>
    <s v="GBP"/>
    <n v="1436696712"/>
    <n v="1434104712"/>
    <b v="1"/>
    <x v="7"/>
    <x v="0"/>
    <s v="theater/plays"/>
    <x v="2407"/>
    <x v="2374"/>
    <x v="1"/>
    <x v="6"/>
  </r>
  <r>
    <s v="Honest Accomplice Theatre 2015-16 Season"/>
    <x v="3246"/>
    <n v="12000"/>
    <x v="2142"/>
    <x v="0"/>
    <x v="0"/>
    <s v="USD"/>
    <n v="1428178757"/>
    <n v="1425590357"/>
    <b v="1"/>
    <x v="452"/>
    <x v="0"/>
    <s v="theater/plays"/>
    <x v="2408"/>
    <x v="2375"/>
    <x v="1"/>
    <x v="6"/>
  </r>
  <r>
    <s v="Yesterday Again, Please - A New Play by Dezi Gallegos"/>
    <x v="3247"/>
    <n v="5500"/>
    <x v="2143"/>
    <x v="0"/>
    <x v="0"/>
    <s v="USD"/>
    <n v="1434822914"/>
    <n v="1432230914"/>
    <b v="1"/>
    <x v="106"/>
    <x v="0"/>
    <s v="theater/plays"/>
    <x v="2409"/>
    <x v="2376"/>
    <x v="1"/>
    <x v="6"/>
  </r>
  <r>
    <s v="Bring Love's Labour's Lost to Minnesota"/>
    <x v="3248"/>
    <n v="25000"/>
    <x v="2144"/>
    <x v="0"/>
    <x v="0"/>
    <s v="USD"/>
    <n v="1415213324"/>
    <n v="1412617724"/>
    <b v="1"/>
    <x v="496"/>
    <x v="0"/>
    <s v="theater/plays"/>
    <x v="2410"/>
    <x v="2377"/>
    <x v="1"/>
    <x v="6"/>
  </r>
  <r>
    <s v="The Metronome Society"/>
    <x v="3249"/>
    <n v="1500"/>
    <x v="1451"/>
    <x v="0"/>
    <x v="0"/>
    <s v="USD"/>
    <n v="1434907966"/>
    <n v="1432315966"/>
    <b v="1"/>
    <x v="9"/>
    <x v="0"/>
    <s v="theater/plays"/>
    <x v="1613"/>
    <x v="2378"/>
    <x v="1"/>
    <x v="6"/>
  </r>
  <r>
    <s v="Modern Love"/>
    <x v="3250"/>
    <n v="2250"/>
    <x v="2145"/>
    <x v="0"/>
    <x v="1"/>
    <s v="GBP"/>
    <n v="1473247240"/>
    <n v="1470655240"/>
    <b v="1"/>
    <x v="133"/>
    <x v="0"/>
    <s v="theater/plays"/>
    <x v="2411"/>
    <x v="2379"/>
    <x v="1"/>
    <x v="6"/>
  </r>
  <r>
    <s v="EMPATHITRAX, a new play by Ana Nogueira"/>
    <x v="3251"/>
    <n v="20000"/>
    <x v="2146"/>
    <x v="0"/>
    <x v="0"/>
    <s v="USD"/>
    <n v="1473306300"/>
    <n v="1471701028"/>
    <b v="1"/>
    <x v="248"/>
    <x v="0"/>
    <s v="theater/plays"/>
    <x v="2412"/>
    <x v="2380"/>
    <x v="1"/>
    <x v="6"/>
  </r>
  <r>
    <s v="Send The Bad Arm to Edinburgh. Meet the Dodgy Irish Dancer!"/>
    <x v="3252"/>
    <n v="13000"/>
    <x v="2147"/>
    <x v="0"/>
    <x v="1"/>
    <s v="GBP"/>
    <n v="1427331809"/>
    <n v="1424743409"/>
    <b v="1"/>
    <x v="153"/>
    <x v="0"/>
    <s v="theater/plays"/>
    <x v="2413"/>
    <x v="2381"/>
    <x v="1"/>
    <x v="6"/>
  </r>
  <r>
    <s v="Henry V"/>
    <x v="3253"/>
    <n v="300"/>
    <x v="2"/>
    <x v="0"/>
    <x v="1"/>
    <s v="GBP"/>
    <n v="1412706375"/>
    <n v="1410114375"/>
    <b v="1"/>
    <x v="59"/>
    <x v="0"/>
    <s v="theater/plays"/>
    <x v="1290"/>
    <x v="2382"/>
    <x v="1"/>
    <x v="6"/>
  </r>
  <r>
    <s v="Paperhand Puppet Intervention 16th Annual Summer Show"/>
    <x v="3254"/>
    <n v="10000"/>
    <x v="2148"/>
    <x v="0"/>
    <x v="0"/>
    <s v="USD"/>
    <n v="1433995140"/>
    <n v="1432129577"/>
    <b v="1"/>
    <x v="282"/>
    <x v="0"/>
    <s v="theater/plays"/>
    <x v="2414"/>
    <x v="2383"/>
    <x v="1"/>
    <x v="6"/>
  </r>
  <r>
    <s v="'Hello From Bertha' &amp; '27 Wagons Full of Cotton'"/>
    <x v="3255"/>
    <n v="2000"/>
    <x v="2149"/>
    <x v="0"/>
    <x v="1"/>
    <s v="GBP"/>
    <n v="1487769952"/>
    <n v="1485177952"/>
    <b v="0"/>
    <x v="14"/>
    <x v="0"/>
    <s v="theater/plays"/>
    <x v="2415"/>
    <x v="2384"/>
    <x v="1"/>
    <x v="6"/>
  </r>
  <r>
    <s v="Bluebirds by Joe Brondo"/>
    <x v="3256"/>
    <n v="7000"/>
    <x v="2150"/>
    <x v="0"/>
    <x v="0"/>
    <s v="USD"/>
    <n v="1420751861"/>
    <n v="1418159861"/>
    <b v="1"/>
    <x v="11"/>
    <x v="0"/>
    <s v="theater/plays"/>
    <x v="2416"/>
    <x v="2385"/>
    <x v="1"/>
    <x v="6"/>
  </r>
  <r>
    <s v="Laughter is Sacred Space 2.0"/>
    <x v="3257"/>
    <n v="23000"/>
    <x v="2151"/>
    <x v="0"/>
    <x v="0"/>
    <s v="USD"/>
    <n v="1475294340"/>
    <n v="1472753745"/>
    <b v="1"/>
    <x v="174"/>
    <x v="0"/>
    <s v="theater/plays"/>
    <x v="2417"/>
    <x v="2386"/>
    <x v="1"/>
    <x v="6"/>
  </r>
  <r>
    <s v="Keep the Art of Marionettes Alive With PUPPETWORKS!"/>
    <x v="3258"/>
    <n v="5000"/>
    <x v="2152"/>
    <x v="0"/>
    <x v="0"/>
    <s v="USD"/>
    <n v="1448903318"/>
    <n v="1445875718"/>
    <b v="1"/>
    <x v="196"/>
    <x v="0"/>
    <s v="theater/plays"/>
    <x v="2418"/>
    <x v="2387"/>
    <x v="1"/>
    <x v="6"/>
  </r>
  <r>
    <s v="Scrappy Shakespeare: A Midsummer Night's Dream"/>
    <x v="3259"/>
    <n v="3300"/>
    <x v="2153"/>
    <x v="0"/>
    <x v="0"/>
    <s v="USD"/>
    <n v="1437067476"/>
    <n v="1434475476"/>
    <b v="1"/>
    <x v="72"/>
    <x v="0"/>
    <s v="theater/plays"/>
    <x v="2419"/>
    <x v="2388"/>
    <x v="1"/>
    <x v="6"/>
  </r>
  <r>
    <s v="Prison Boxing: A New Play by Leah Joki"/>
    <x v="3260"/>
    <n v="12200"/>
    <x v="2154"/>
    <x v="0"/>
    <x v="0"/>
    <s v="USD"/>
    <n v="1419220800"/>
    <n v="1416555262"/>
    <b v="1"/>
    <x v="179"/>
    <x v="0"/>
    <s v="theater/plays"/>
    <x v="2420"/>
    <x v="2389"/>
    <x v="1"/>
    <x v="6"/>
  </r>
  <r>
    <s v="Titus Andronicus (with an all-female cast &amp; crew)"/>
    <x v="3261"/>
    <n v="2500"/>
    <x v="2155"/>
    <x v="0"/>
    <x v="0"/>
    <s v="USD"/>
    <n v="1446238800"/>
    <n v="1444220588"/>
    <b v="1"/>
    <x v="32"/>
    <x v="0"/>
    <s v="theater/plays"/>
    <x v="2421"/>
    <x v="2390"/>
    <x v="1"/>
    <x v="6"/>
  </r>
  <r>
    <s v="Kapow-i GoGo at The PIT"/>
    <x v="3262"/>
    <n v="2500"/>
    <x v="2156"/>
    <x v="0"/>
    <x v="0"/>
    <s v="USD"/>
    <n v="1422482400"/>
    <n v="1421089938"/>
    <b v="1"/>
    <x v="72"/>
    <x v="0"/>
    <s v="theater/plays"/>
    <x v="288"/>
    <x v="2391"/>
    <x v="1"/>
    <x v="6"/>
  </r>
  <r>
    <s v="&quot;Where was I&quot; - an autobiographical play on Dementia"/>
    <x v="3263"/>
    <n v="2700"/>
    <x v="2157"/>
    <x v="0"/>
    <x v="17"/>
    <s v="EUR"/>
    <n v="1449162000"/>
    <n v="1446570315"/>
    <b v="1"/>
    <x v="287"/>
    <x v="0"/>
    <s v="theater/plays"/>
    <x v="2002"/>
    <x v="2392"/>
    <x v="1"/>
    <x v="6"/>
  </r>
  <r>
    <s v="Macbeth"/>
    <x v="3264"/>
    <n v="6000"/>
    <x v="2158"/>
    <x v="0"/>
    <x v="0"/>
    <s v="USD"/>
    <n v="1434142800"/>
    <n v="1431435122"/>
    <b v="1"/>
    <x v="430"/>
    <x v="0"/>
    <s v="theater/plays"/>
    <x v="2422"/>
    <x v="2393"/>
    <x v="1"/>
    <x v="6"/>
  </r>
  <r>
    <s v="or, The Whale: an original stage adaptation of Moby-Dick"/>
    <x v="3265"/>
    <n v="15000"/>
    <x v="2159"/>
    <x v="0"/>
    <x v="0"/>
    <s v="USD"/>
    <n v="1437156660"/>
    <n v="1434564660"/>
    <b v="1"/>
    <x v="449"/>
    <x v="0"/>
    <s v="theater/plays"/>
    <x v="426"/>
    <x v="2394"/>
    <x v="1"/>
    <x v="6"/>
  </r>
  <r>
    <s v="EgoPo's Hairy Ape Tours to the Provincetown Festival"/>
    <x v="3266"/>
    <n v="2000"/>
    <x v="1904"/>
    <x v="0"/>
    <x v="0"/>
    <s v="USD"/>
    <n v="1472074928"/>
    <n v="1470692528"/>
    <b v="1"/>
    <x v="288"/>
    <x v="0"/>
    <s v="theater/plays"/>
    <x v="602"/>
    <x v="2395"/>
    <x v="1"/>
    <x v="6"/>
  </r>
  <r>
    <s v="Cicada Studios presents &quot;Miss Sarah&quot;"/>
    <x v="3267"/>
    <n v="8000"/>
    <x v="2160"/>
    <x v="0"/>
    <x v="1"/>
    <s v="GBP"/>
    <n v="1434452400"/>
    <n v="1431509397"/>
    <b v="1"/>
    <x v="16"/>
    <x v="0"/>
    <s v="theater/plays"/>
    <x v="1240"/>
    <x v="2396"/>
    <x v="1"/>
    <x v="6"/>
  </r>
  <r>
    <s v="'Cornermen' - Smoke &amp; Oakum Theatre return to the Fringe!"/>
    <x v="3268"/>
    <n v="1800"/>
    <x v="390"/>
    <x v="0"/>
    <x v="1"/>
    <s v="GBP"/>
    <n v="1436705265"/>
    <n v="1434113265"/>
    <b v="1"/>
    <x v="209"/>
    <x v="0"/>
    <s v="theater/plays"/>
    <x v="658"/>
    <x v="2397"/>
    <x v="1"/>
    <x v="6"/>
  </r>
  <r>
    <s v="Saxon Court at Southwark Playhouse"/>
    <x v="3269"/>
    <n v="1500"/>
    <x v="2161"/>
    <x v="0"/>
    <x v="1"/>
    <s v="GBP"/>
    <n v="1414927775"/>
    <n v="1412332175"/>
    <b v="1"/>
    <x v="13"/>
    <x v="0"/>
    <s v="theater/plays"/>
    <x v="2129"/>
    <x v="2398"/>
    <x v="1"/>
    <x v="6"/>
  </r>
  <r>
    <s v="&quot;Next Stop&quot; - Adjusting to dating in NYC"/>
    <x v="3270"/>
    <n v="10000"/>
    <x v="2162"/>
    <x v="0"/>
    <x v="0"/>
    <s v="USD"/>
    <n v="1446814809"/>
    <n v="1444219209"/>
    <b v="1"/>
    <x v="108"/>
    <x v="0"/>
    <s v="theater/plays"/>
    <x v="2423"/>
    <x v="2399"/>
    <x v="1"/>
    <x v="6"/>
  </r>
  <r>
    <s v="Toscana, or What I Remember"/>
    <x v="3271"/>
    <n v="4000"/>
    <x v="2163"/>
    <x v="0"/>
    <x v="0"/>
    <s v="USD"/>
    <n v="1473879600"/>
    <n v="1472498042"/>
    <b v="1"/>
    <x v="64"/>
    <x v="0"/>
    <s v="theater/plays"/>
    <x v="202"/>
    <x v="2400"/>
    <x v="1"/>
    <x v="6"/>
  </r>
  <r>
    <s v="Orpheus Descending by Tennessee Williams"/>
    <x v="3272"/>
    <n v="15500"/>
    <x v="2164"/>
    <x v="0"/>
    <x v="0"/>
    <s v="USD"/>
    <n v="1458075600"/>
    <n v="1454259272"/>
    <b v="1"/>
    <x v="172"/>
    <x v="0"/>
    <s v="theater/plays"/>
    <x v="2424"/>
    <x v="2401"/>
    <x v="1"/>
    <x v="6"/>
  </r>
  <r>
    <s v="The Hurtling Stillness. A story about angels and clowns"/>
    <x v="3273"/>
    <n v="1800"/>
    <x v="2165"/>
    <x v="0"/>
    <x v="0"/>
    <s v="USD"/>
    <n v="1423456200"/>
    <n v="1421183271"/>
    <b v="1"/>
    <x v="8"/>
    <x v="0"/>
    <s v="theater/plays"/>
    <x v="2425"/>
    <x v="2402"/>
    <x v="1"/>
    <x v="6"/>
  </r>
  <r>
    <s v="We The Astronomers"/>
    <x v="3274"/>
    <n v="4500"/>
    <x v="2166"/>
    <x v="0"/>
    <x v="5"/>
    <s v="CAD"/>
    <n v="1459483140"/>
    <n v="1456526879"/>
    <b v="1"/>
    <x v="61"/>
    <x v="0"/>
    <s v="theater/plays"/>
    <x v="2426"/>
    <x v="2403"/>
    <x v="1"/>
    <x v="6"/>
  </r>
  <r>
    <s v="Go People does 'Almost, Maine'"/>
    <x v="3275"/>
    <n v="5000"/>
    <x v="2167"/>
    <x v="0"/>
    <x v="1"/>
    <s v="GBP"/>
    <n v="1416331406"/>
    <n v="1413735806"/>
    <b v="1"/>
    <x v="61"/>
    <x v="0"/>
    <s v="theater/plays"/>
    <x v="1878"/>
    <x v="2404"/>
    <x v="1"/>
    <x v="6"/>
  </r>
  <r>
    <s v="Unusual Charles Dickens adaptation at Edinburgh Fringe"/>
    <x v="3276"/>
    <n v="2500"/>
    <x v="1745"/>
    <x v="0"/>
    <x v="1"/>
    <s v="GBP"/>
    <n v="1433017303"/>
    <n v="1430425303"/>
    <b v="1"/>
    <x v="69"/>
    <x v="0"/>
    <s v="theater/plays"/>
    <x v="1936"/>
    <x v="2405"/>
    <x v="1"/>
    <x v="6"/>
  </r>
  <r>
    <s v="Good People at The Hudson Guild Theatre"/>
    <x v="3277"/>
    <n v="5800"/>
    <x v="2168"/>
    <x v="0"/>
    <x v="0"/>
    <s v="USD"/>
    <n v="1459474059"/>
    <n v="1456885659"/>
    <b v="0"/>
    <x v="287"/>
    <x v="0"/>
    <s v="theater/plays"/>
    <x v="2427"/>
    <x v="2406"/>
    <x v="1"/>
    <x v="6"/>
  </r>
  <r>
    <s v="Greensboro: A Requiem presented by ATC's Youth Ensemble"/>
    <x v="3278"/>
    <n v="2000"/>
    <x v="2169"/>
    <x v="0"/>
    <x v="0"/>
    <s v="USD"/>
    <n v="1433134800"/>
    <n v="1430158198"/>
    <b v="0"/>
    <x v="209"/>
    <x v="0"/>
    <s v="theater/plays"/>
    <x v="288"/>
    <x v="2407"/>
    <x v="1"/>
    <x v="6"/>
  </r>
  <r>
    <s v="KICK It's Not How High. It's How Strong! Written &amp; Performed"/>
    <x v="3279"/>
    <n v="5000"/>
    <x v="599"/>
    <x v="0"/>
    <x v="0"/>
    <s v="USD"/>
    <n v="1441153705"/>
    <n v="1438561705"/>
    <b v="0"/>
    <x v="5"/>
    <x v="0"/>
    <s v="theater/plays"/>
    <x v="2428"/>
    <x v="2408"/>
    <x v="1"/>
    <x v="6"/>
  </r>
  <r>
    <s v="Not This Year ... I Have a Headache: a comedy about marriage"/>
    <x v="3280"/>
    <n v="31000"/>
    <x v="2170"/>
    <x v="0"/>
    <x v="0"/>
    <s v="USD"/>
    <n v="1461904788"/>
    <n v="1458103188"/>
    <b v="0"/>
    <x v="186"/>
    <x v="0"/>
    <s v="theater/plays"/>
    <x v="2429"/>
    <x v="2409"/>
    <x v="1"/>
    <x v="6"/>
  </r>
  <r>
    <s v="'Gretel and Hansel' - A Children's Theatre Production"/>
    <x v="3281"/>
    <n v="800"/>
    <x v="2171"/>
    <x v="0"/>
    <x v="1"/>
    <s v="GBP"/>
    <n v="1455138000"/>
    <n v="1452448298"/>
    <b v="0"/>
    <x v="5"/>
    <x v="0"/>
    <s v="theater/plays"/>
    <x v="2430"/>
    <x v="2410"/>
    <x v="1"/>
    <x v="6"/>
  </r>
  <r>
    <s v="Help fund Black Enough!"/>
    <x v="3282"/>
    <n v="3000"/>
    <x v="2172"/>
    <x v="0"/>
    <x v="0"/>
    <s v="USD"/>
    <n v="1454047140"/>
    <n v="1452546853"/>
    <b v="0"/>
    <x v="41"/>
    <x v="0"/>
    <s v="theater/plays"/>
    <x v="264"/>
    <x v="2411"/>
    <x v="1"/>
    <x v="6"/>
  </r>
  <r>
    <s v="By Morning"/>
    <x v="3283"/>
    <n v="4999"/>
    <x v="2173"/>
    <x v="0"/>
    <x v="0"/>
    <s v="USD"/>
    <n v="1488258000"/>
    <n v="1485556626"/>
    <b v="0"/>
    <x v="75"/>
    <x v="0"/>
    <s v="theater/plays"/>
    <x v="2431"/>
    <x v="2412"/>
    <x v="1"/>
    <x v="6"/>
  </r>
  <r>
    <s v="THE FALL - A New Play at FringeNYC!"/>
    <x v="3284"/>
    <n v="15000"/>
    <x v="2174"/>
    <x v="0"/>
    <x v="0"/>
    <s v="USD"/>
    <n v="1471291782"/>
    <n v="1468699782"/>
    <b v="0"/>
    <x v="259"/>
    <x v="0"/>
    <s v="theater/plays"/>
    <x v="2432"/>
    <x v="2413"/>
    <x v="1"/>
    <x v="6"/>
  </r>
  <r>
    <s v="Three Things: Stories About Life"/>
    <x v="3285"/>
    <n v="2500"/>
    <x v="911"/>
    <x v="0"/>
    <x v="5"/>
    <s v="CAD"/>
    <n v="1448733628"/>
    <n v="1446573628"/>
    <b v="0"/>
    <x v="69"/>
    <x v="0"/>
    <s v="theater/plays"/>
    <x v="31"/>
    <x v="2414"/>
    <x v="1"/>
    <x v="6"/>
  </r>
  <r>
    <s v="Cancer patient Anne Bartram's bucket list wish..."/>
    <x v="3286"/>
    <n v="10000"/>
    <x v="2175"/>
    <x v="0"/>
    <x v="1"/>
    <s v="GBP"/>
    <n v="1466463600"/>
    <n v="1463337315"/>
    <b v="0"/>
    <x v="447"/>
    <x v="0"/>
    <s v="theater/plays"/>
    <x v="2433"/>
    <x v="2415"/>
    <x v="1"/>
    <x v="6"/>
  </r>
  <r>
    <s v="Help take 'Conversations With Rats' to Edinburgh Fringe 2017"/>
    <x v="3287"/>
    <n v="500"/>
    <x v="2176"/>
    <x v="0"/>
    <x v="1"/>
    <s v="GBP"/>
    <n v="1487580602"/>
    <n v="1485161402"/>
    <b v="0"/>
    <x v="20"/>
    <x v="0"/>
    <s v="theater/plays"/>
    <x v="2434"/>
    <x v="2416"/>
    <x v="1"/>
    <x v="6"/>
  </r>
  <r>
    <s v="Get JunkBox Theatre To Edinburgh Fringe!"/>
    <x v="3288"/>
    <n v="2000"/>
    <x v="2177"/>
    <x v="0"/>
    <x v="1"/>
    <s v="GBP"/>
    <n v="1489234891"/>
    <n v="1486642891"/>
    <b v="0"/>
    <x v="250"/>
    <x v="0"/>
    <s v="theater/plays"/>
    <x v="1247"/>
    <x v="2417"/>
    <x v="1"/>
    <x v="6"/>
  </r>
  <r>
    <s v="THE DRESSER     TETCNY    The Ensemble Theatre Company of NY"/>
    <x v="3289"/>
    <n v="500"/>
    <x v="365"/>
    <x v="0"/>
    <x v="0"/>
    <s v="USD"/>
    <n v="1442462340"/>
    <n v="1439743900"/>
    <b v="0"/>
    <x v="25"/>
    <x v="0"/>
    <s v="theater/plays"/>
    <x v="430"/>
    <x v="2418"/>
    <x v="1"/>
    <x v="6"/>
  </r>
  <r>
    <s v="Dick Whittington - our 2016 community pantomime!"/>
    <x v="3290"/>
    <n v="101"/>
    <x v="683"/>
    <x v="0"/>
    <x v="1"/>
    <s v="GBP"/>
    <n v="1449257348"/>
    <n v="1444069748"/>
    <b v="0"/>
    <x v="41"/>
    <x v="0"/>
    <s v="theater/plays"/>
    <x v="2435"/>
    <x v="2419"/>
    <x v="1"/>
    <x v="6"/>
  </r>
  <r>
    <s v="Threefold Social Organism Theatre Project"/>
    <x v="3291"/>
    <n v="4500"/>
    <x v="2178"/>
    <x v="0"/>
    <x v="4"/>
    <s v="NZD"/>
    <n v="1488622352"/>
    <n v="1486030352"/>
    <b v="0"/>
    <x v="110"/>
    <x v="0"/>
    <s v="theater/plays"/>
    <x v="2436"/>
    <x v="524"/>
    <x v="1"/>
    <x v="6"/>
  </r>
  <r>
    <s v="old man's Gift"/>
    <x v="3292"/>
    <n v="600"/>
    <x v="2179"/>
    <x v="0"/>
    <x v="1"/>
    <s v="GBP"/>
    <n v="1434459554"/>
    <n v="1431867554"/>
    <b v="0"/>
    <x v="54"/>
    <x v="0"/>
    <s v="theater/plays"/>
    <x v="1237"/>
    <x v="2420"/>
    <x v="1"/>
    <x v="6"/>
  </r>
  <r>
    <s v="The Divine Comedy Show"/>
    <x v="3293"/>
    <n v="700"/>
    <x v="2180"/>
    <x v="0"/>
    <x v="1"/>
    <s v="GBP"/>
    <n v="1474886229"/>
    <n v="1472294229"/>
    <b v="0"/>
    <x v="74"/>
    <x v="0"/>
    <s v="theater/plays"/>
    <x v="2437"/>
    <x v="2421"/>
    <x v="1"/>
    <x v="6"/>
  </r>
  <r>
    <s v="Alix in Wundergarten"/>
    <x v="3294"/>
    <n v="1500"/>
    <x v="2181"/>
    <x v="0"/>
    <x v="1"/>
    <s v="GBP"/>
    <n v="1448229600"/>
    <n v="1446401372"/>
    <b v="0"/>
    <x v="5"/>
    <x v="0"/>
    <s v="theater/plays"/>
    <x v="2438"/>
    <x v="2422"/>
    <x v="1"/>
    <x v="6"/>
  </r>
  <r>
    <s v="MY EYES WENT DARK"/>
    <x v="3295"/>
    <n v="5500"/>
    <x v="2182"/>
    <x v="0"/>
    <x v="1"/>
    <s v="GBP"/>
    <n v="1438037940"/>
    <n v="1436380256"/>
    <b v="0"/>
    <x v="34"/>
    <x v="0"/>
    <s v="theater/plays"/>
    <x v="2439"/>
    <x v="2423"/>
    <x v="1"/>
    <x v="6"/>
  </r>
  <r>
    <s v="Get. That. Snitch. - The World's Most Dangerous Play"/>
    <x v="3296"/>
    <n v="10000"/>
    <x v="2183"/>
    <x v="0"/>
    <x v="0"/>
    <s v="USD"/>
    <n v="1442102400"/>
    <n v="1440370768"/>
    <b v="0"/>
    <x v="250"/>
    <x v="0"/>
    <s v="theater/plays"/>
    <x v="2440"/>
    <x v="2424"/>
    <x v="1"/>
    <x v="6"/>
  </r>
  <r>
    <s v="The Maid, in the Common Room, with the FiancÃ©: A Comedy"/>
    <x v="3297"/>
    <n v="3000"/>
    <x v="2184"/>
    <x v="0"/>
    <x v="0"/>
    <s v="USD"/>
    <n v="1444860063"/>
    <n v="1442268063"/>
    <b v="0"/>
    <x v="287"/>
    <x v="0"/>
    <s v="theater/plays"/>
    <x v="2441"/>
    <x v="2425"/>
    <x v="1"/>
    <x v="6"/>
  </r>
  <r>
    <s v="MAX &amp; ELSA: NO MUSIC. NO CHILDREN."/>
    <x v="3298"/>
    <n v="3000"/>
    <x v="1734"/>
    <x v="0"/>
    <x v="0"/>
    <s v="USD"/>
    <n v="1430329862"/>
    <n v="1428515462"/>
    <b v="0"/>
    <x v="106"/>
    <x v="0"/>
    <s v="theater/plays"/>
    <x v="2442"/>
    <x v="2426"/>
    <x v="1"/>
    <x v="6"/>
  </r>
  <r>
    <s v="right left with heels: US Premiere at City Garage"/>
    <x v="3299"/>
    <n v="3000"/>
    <x v="2185"/>
    <x v="0"/>
    <x v="0"/>
    <s v="USD"/>
    <n v="1470034740"/>
    <n v="1466185176"/>
    <b v="0"/>
    <x v="16"/>
    <x v="0"/>
    <s v="theater/plays"/>
    <x v="1424"/>
    <x v="711"/>
    <x v="1"/>
    <x v="6"/>
  </r>
  <r>
    <s v="El muro de BorÃ­s KiÃ©n"/>
    <x v="3300"/>
    <n v="8400"/>
    <x v="2186"/>
    <x v="0"/>
    <x v="3"/>
    <s v="EUR"/>
    <n v="1481099176"/>
    <n v="1478507176"/>
    <b v="0"/>
    <x v="133"/>
    <x v="0"/>
    <s v="theater/plays"/>
    <x v="2443"/>
    <x v="2427"/>
    <x v="1"/>
    <x v="6"/>
  </r>
  <r>
    <s v="VisiÃ³n Latino Theatre Company"/>
    <x v="3301"/>
    <n v="1800"/>
    <x v="2187"/>
    <x v="0"/>
    <x v="0"/>
    <s v="USD"/>
    <n v="1427553484"/>
    <n v="1424533084"/>
    <b v="0"/>
    <x v="2"/>
    <x v="0"/>
    <s v="theater/plays"/>
    <x v="2444"/>
    <x v="2428"/>
    <x v="1"/>
    <x v="6"/>
  </r>
  <r>
    <s v="I Can Ski Forever 3"/>
    <x v="3302"/>
    <n v="15000"/>
    <x v="2188"/>
    <x v="0"/>
    <x v="0"/>
    <s v="USD"/>
    <n v="1482418752"/>
    <n v="1479826752"/>
    <b v="0"/>
    <x v="489"/>
    <x v="0"/>
    <s v="theater/plays"/>
    <x v="2445"/>
    <x v="2429"/>
    <x v="1"/>
    <x v="6"/>
  </r>
  <r>
    <s v="The Judgment of Paris"/>
    <x v="3303"/>
    <n v="4000"/>
    <x v="2189"/>
    <x v="0"/>
    <x v="0"/>
    <s v="USD"/>
    <n v="1438374748"/>
    <n v="1435782748"/>
    <b v="0"/>
    <x v="9"/>
    <x v="0"/>
    <s v="theater/plays"/>
    <x v="2446"/>
    <x v="2430"/>
    <x v="1"/>
    <x v="6"/>
  </r>
  <r>
    <s v="The Complete Works of William Shakespeare (Abridged)"/>
    <x v="3304"/>
    <n v="1500"/>
    <x v="1310"/>
    <x v="0"/>
    <x v="0"/>
    <s v="USD"/>
    <n v="1465527600"/>
    <n v="1462252542"/>
    <b v="0"/>
    <x v="241"/>
    <x v="0"/>
    <s v="theater/plays"/>
    <x v="2447"/>
    <x v="2431"/>
    <x v="1"/>
    <x v="6"/>
  </r>
  <r>
    <s v="The Respectful Prostitute"/>
    <x v="3305"/>
    <n v="1000"/>
    <x v="2190"/>
    <x v="0"/>
    <x v="0"/>
    <s v="USD"/>
    <n v="1463275339"/>
    <n v="1460683339"/>
    <b v="0"/>
    <x v="9"/>
    <x v="0"/>
    <s v="theater/plays"/>
    <x v="2448"/>
    <x v="2432"/>
    <x v="1"/>
    <x v="6"/>
  </r>
  <r>
    <s v="A Hand of Talons"/>
    <x v="3306"/>
    <n v="3500"/>
    <x v="611"/>
    <x v="0"/>
    <x v="0"/>
    <s v="USD"/>
    <n v="1460581365"/>
    <n v="1458766965"/>
    <b v="0"/>
    <x v="7"/>
    <x v="0"/>
    <s v="theater/plays"/>
    <x v="2449"/>
    <x v="2433"/>
    <x v="1"/>
    <x v="6"/>
  </r>
  <r>
    <s v="Collision Course"/>
    <x v="3307"/>
    <n v="350"/>
    <x v="2191"/>
    <x v="0"/>
    <x v="1"/>
    <s v="GBP"/>
    <n v="1476632178"/>
    <n v="1473953778"/>
    <b v="0"/>
    <x v="162"/>
    <x v="0"/>
    <s v="theater/plays"/>
    <x v="2450"/>
    <x v="666"/>
    <x v="1"/>
    <x v="6"/>
  </r>
  <r>
    <s v="The Island Boys: A New Play"/>
    <x v="3308"/>
    <n v="6500"/>
    <x v="2192"/>
    <x v="0"/>
    <x v="0"/>
    <s v="USD"/>
    <n v="1444169825"/>
    <n v="1441577825"/>
    <b v="0"/>
    <x v="162"/>
    <x v="0"/>
    <s v="theater/plays"/>
    <x v="1417"/>
    <x v="2434"/>
    <x v="1"/>
    <x v="6"/>
  </r>
  <r>
    <s v="&quot;Holmes for the Holidays&quot; Larceny &amp; Mystery For Christmas"/>
    <x v="3309"/>
    <n v="2500"/>
    <x v="406"/>
    <x v="0"/>
    <x v="0"/>
    <s v="USD"/>
    <n v="1445065210"/>
    <n v="1442473210"/>
    <b v="0"/>
    <x v="43"/>
    <x v="0"/>
    <s v="theater/plays"/>
    <x v="2451"/>
    <x v="2435"/>
    <x v="1"/>
    <x v="6"/>
  </r>
  <r>
    <s v="Richard III"/>
    <x v="3310"/>
    <n v="2500"/>
    <x v="1676"/>
    <x v="0"/>
    <x v="0"/>
    <s v="USD"/>
    <n v="1478901600"/>
    <n v="1477077946"/>
    <b v="0"/>
    <x v="14"/>
    <x v="0"/>
    <s v="theater/plays"/>
    <x v="2452"/>
    <x v="2397"/>
    <x v="1"/>
    <x v="6"/>
  </r>
  <r>
    <s v="Melbin the Accidental"/>
    <x v="3311"/>
    <n v="2000"/>
    <x v="2193"/>
    <x v="0"/>
    <x v="0"/>
    <s v="USD"/>
    <n v="1453856400"/>
    <n v="1452664317"/>
    <b v="0"/>
    <x v="60"/>
    <x v="0"/>
    <s v="theater/plays"/>
    <x v="2453"/>
    <x v="2436"/>
    <x v="1"/>
    <x v="6"/>
  </r>
  <r>
    <s v="The White Bike"/>
    <x v="3312"/>
    <n v="800"/>
    <x v="472"/>
    <x v="0"/>
    <x v="1"/>
    <s v="GBP"/>
    <n v="1431115500"/>
    <n v="1428733511"/>
    <b v="0"/>
    <x v="6"/>
    <x v="0"/>
    <s v="theater/plays"/>
    <x v="2454"/>
    <x v="2437"/>
    <x v="1"/>
    <x v="6"/>
  </r>
  <r>
    <s v="Red and The Wolf: A Prospero Theatre Production"/>
    <x v="3313"/>
    <n v="4000"/>
    <x v="2194"/>
    <x v="0"/>
    <x v="1"/>
    <s v="GBP"/>
    <n v="1462519041"/>
    <n v="1459927041"/>
    <b v="0"/>
    <x v="30"/>
    <x v="0"/>
    <s v="theater/plays"/>
    <x v="1007"/>
    <x v="2438"/>
    <x v="1"/>
    <x v="6"/>
  </r>
  <r>
    <s v="LOVENESS, the play @FringeNYC 2014"/>
    <x v="3314"/>
    <n v="11737"/>
    <x v="2195"/>
    <x v="0"/>
    <x v="0"/>
    <s v="USD"/>
    <n v="1407506040"/>
    <n v="1404680075"/>
    <b v="0"/>
    <x v="207"/>
    <x v="0"/>
    <s v="theater/plays"/>
    <x v="2455"/>
    <x v="2439"/>
    <x v="1"/>
    <x v="6"/>
  </r>
  <r>
    <s v="Seven Minutes in Eternity"/>
    <x v="3315"/>
    <n v="1050"/>
    <x v="2196"/>
    <x v="0"/>
    <x v="0"/>
    <s v="USD"/>
    <n v="1465347424"/>
    <n v="1462755424"/>
    <b v="0"/>
    <x v="59"/>
    <x v="0"/>
    <s v="theater/plays"/>
    <x v="2456"/>
    <x v="2440"/>
    <x v="1"/>
    <x v="6"/>
  </r>
  <r>
    <s v="ROOMIES - Atlantic Canada Tour 2016-17"/>
    <x v="3316"/>
    <n v="2000"/>
    <x v="2197"/>
    <x v="0"/>
    <x v="5"/>
    <s v="CAD"/>
    <n v="1460341800"/>
    <n v="1456902893"/>
    <b v="0"/>
    <x v="58"/>
    <x v="0"/>
    <s v="theater/plays"/>
    <x v="2457"/>
    <x v="2441"/>
    <x v="1"/>
    <x v="6"/>
  </r>
  <r>
    <s v="Down the Rabbit Hole"/>
    <x v="3317"/>
    <n v="500"/>
    <x v="2065"/>
    <x v="0"/>
    <x v="1"/>
    <s v="GBP"/>
    <n v="1422712986"/>
    <n v="1418824986"/>
    <b v="0"/>
    <x v="38"/>
    <x v="0"/>
    <s v="theater/plays"/>
    <x v="1277"/>
    <x v="1209"/>
    <x v="1"/>
    <x v="6"/>
  </r>
  <r>
    <s v="Mama Threw Me So High &amp; He Who Speaks"/>
    <x v="3318"/>
    <n v="2500"/>
    <x v="2198"/>
    <x v="0"/>
    <x v="0"/>
    <s v="USD"/>
    <n v="1466557557"/>
    <n v="1463965557"/>
    <b v="0"/>
    <x v="44"/>
    <x v="0"/>
    <s v="theater/plays"/>
    <x v="50"/>
    <x v="2442"/>
    <x v="1"/>
    <x v="6"/>
  </r>
  <r>
    <s v="1001 Nights: Help bring this fascinating new play to the US"/>
    <x v="3319"/>
    <n v="500"/>
    <x v="2199"/>
    <x v="0"/>
    <x v="0"/>
    <s v="USD"/>
    <n v="1413431940"/>
    <n v="1412216665"/>
    <b v="0"/>
    <x v="41"/>
    <x v="0"/>
    <s v="theater/plays"/>
    <x v="202"/>
    <x v="1278"/>
    <x v="1"/>
    <x v="6"/>
  </r>
  <r>
    <s v="Familiar Strangers â€” A Staged Reading"/>
    <x v="3320"/>
    <n v="3300"/>
    <x v="959"/>
    <x v="0"/>
    <x v="0"/>
    <s v="USD"/>
    <n v="1466567700"/>
    <n v="1464653696"/>
    <b v="0"/>
    <x v="23"/>
    <x v="0"/>
    <s v="theater/plays"/>
    <x v="2458"/>
    <x v="2443"/>
    <x v="1"/>
    <x v="6"/>
  </r>
  <r>
    <s v="Migrants' Theatre"/>
    <x v="3321"/>
    <n v="1000"/>
    <x v="2200"/>
    <x v="0"/>
    <x v="1"/>
    <s v="GBP"/>
    <n v="1474793208"/>
    <n v="1472201208"/>
    <b v="0"/>
    <x v="72"/>
    <x v="0"/>
    <s v="theater/plays"/>
    <x v="2459"/>
    <x v="2444"/>
    <x v="1"/>
    <x v="6"/>
  </r>
  <r>
    <s v="At Swim, Two Boys"/>
    <x v="3322"/>
    <n v="1500"/>
    <x v="2201"/>
    <x v="0"/>
    <x v="17"/>
    <s v="EUR"/>
    <n v="1465135190"/>
    <n v="1463925590"/>
    <b v="0"/>
    <x v="73"/>
    <x v="0"/>
    <s v="theater/plays"/>
    <x v="658"/>
    <x v="2445"/>
    <x v="1"/>
    <x v="6"/>
  </r>
  <r>
    <s v="Infectious, love at the end of the 21st century!"/>
    <x v="3323"/>
    <n v="400"/>
    <x v="2202"/>
    <x v="0"/>
    <x v="1"/>
    <s v="GBP"/>
    <n v="1428256277"/>
    <n v="1425235877"/>
    <b v="0"/>
    <x v="41"/>
    <x v="0"/>
    <s v="theater/plays"/>
    <x v="2460"/>
    <x v="180"/>
    <x v="1"/>
    <x v="6"/>
  </r>
  <r>
    <s v="Me? A Caregiver?"/>
    <x v="3324"/>
    <n v="8000"/>
    <x v="2203"/>
    <x v="0"/>
    <x v="0"/>
    <s v="USD"/>
    <n v="1425830905"/>
    <n v="1423242505"/>
    <b v="0"/>
    <x v="7"/>
    <x v="0"/>
    <s v="theater/plays"/>
    <x v="300"/>
    <x v="2446"/>
    <x v="1"/>
    <x v="6"/>
  </r>
  <r>
    <s v="Itch + Scratch at Hackney Showroom"/>
    <x v="3325"/>
    <n v="800"/>
    <x v="1629"/>
    <x v="0"/>
    <x v="1"/>
    <s v="GBP"/>
    <n v="1462697966"/>
    <n v="1460105966"/>
    <b v="0"/>
    <x v="51"/>
    <x v="0"/>
    <s v="theater/plays"/>
    <x v="982"/>
    <x v="2447"/>
    <x v="1"/>
    <x v="6"/>
  </r>
  <r>
    <s v="3 Days In Savannah Part II"/>
    <x v="3326"/>
    <n v="1800"/>
    <x v="2204"/>
    <x v="0"/>
    <x v="0"/>
    <s v="USD"/>
    <n v="1404522000"/>
    <n v="1404308883"/>
    <b v="0"/>
    <x v="82"/>
    <x v="0"/>
    <s v="theater/plays"/>
    <x v="2461"/>
    <x v="2448"/>
    <x v="1"/>
    <x v="6"/>
  </r>
  <r>
    <s v="Jestia and Raedon"/>
    <x v="3327"/>
    <n v="1000"/>
    <x v="2205"/>
    <x v="0"/>
    <x v="1"/>
    <s v="GBP"/>
    <n v="1406502000"/>
    <n v="1405583108"/>
    <b v="0"/>
    <x v="55"/>
    <x v="0"/>
    <s v="theater/plays"/>
    <x v="2462"/>
    <x v="2449"/>
    <x v="1"/>
    <x v="6"/>
  </r>
  <r>
    <s v="Tissue by Louise Page. A play about Breast Cancer."/>
    <x v="3328"/>
    <n v="1500"/>
    <x v="2206"/>
    <x v="0"/>
    <x v="1"/>
    <s v="GBP"/>
    <n v="1427919468"/>
    <n v="1425331068"/>
    <b v="0"/>
    <x v="50"/>
    <x v="0"/>
    <s v="theater/plays"/>
    <x v="2463"/>
    <x v="2450"/>
    <x v="1"/>
    <x v="6"/>
  </r>
  <r>
    <s v="Play A 'Role' In &quot;Kickstarting A Battle Stage Plays Tour&quot;"/>
    <x v="3329"/>
    <n v="5000"/>
    <x v="538"/>
    <x v="0"/>
    <x v="0"/>
    <s v="USD"/>
    <n v="1444149886"/>
    <n v="1441125886"/>
    <b v="0"/>
    <x v="71"/>
    <x v="0"/>
    <s v="theater/plays"/>
    <x v="2464"/>
    <x v="2451"/>
    <x v="1"/>
    <x v="6"/>
  </r>
  <r>
    <s v="Cortez"/>
    <x v="3330"/>
    <n v="6000"/>
    <x v="44"/>
    <x v="0"/>
    <x v="0"/>
    <s v="USD"/>
    <n v="1405802330"/>
    <n v="1403210330"/>
    <b v="0"/>
    <x v="183"/>
    <x v="0"/>
    <s v="theater/plays"/>
    <x v="31"/>
    <x v="2452"/>
    <x v="1"/>
    <x v="6"/>
  </r>
  <r>
    <s v="From Providence to Cuba: A Historic Theater Adventure"/>
    <x v="3331"/>
    <n v="3500"/>
    <x v="2207"/>
    <x v="0"/>
    <x v="0"/>
    <s v="USD"/>
    <n v="1434384880"/>
    <n v="1432484080"/>
    <b v="0"/>
    <x v="112"/>
    <x v="0"/>
    <s v="theater/plays"/>
    <x v="2465"/>
    <x v="2453"/>
    <x v="1"/>
    <x v="6"/>
  </r>
  <r>
    <s v="The Saltbox Theatre Collective Seed Money Project"/>
    <x v="3332"/>
    <n v="3871"/>
    <x v="2208"/>
    <x v="0"/>
    <x v="0"/>
    <s v="USD"/>
    <n v="1438259422"/>
    <n v="1435667422"/>
    <b v="0"/>
    <x v="67"/>
    <x v="0"/>
    <s v="theater/plays"/>
    <x v="2466"/>
    <x v="2454"/>
    <x v="1"/>
    <x v="6"/>
  </r>
  <r>
    <s v="Unhinged Creations Presents 'Phantom Pain' - Ed Fringe 2014"/>
    <x v="3333"/>
    <n v="5000"/>
    <x v="2209"/>
    <x v="0"/>
    <x v="1"/>
    <s v="GBP"/>
    <n v="1407106800"/>
    <n v="1404749446"/>
    <b v="0"/>
    <x v="287"/>
    <x v="0"/>
    <s v="theater/plays"/>
    <x v="2467"/>
    <x v="2455"/>
    <x v="1"/>
    <x v="6"/>
  </r>
  <r>
    <s v="WILDE TALES"/>
    <x v="3334"/>
    <n v="250"/>
    <x v="156"/>
    <x v="0"/>
    <x v="1"/>
    <s v="GBP"/>
    <n v="1459845246"/>
    <n v="1457429646"/>
    <b v="0"/>
    <x v="82"/>
    <x v="0"/>
    <s v="theater/plays"/>
    <x v="31"/>
    <x v="1848"/>
    <x v="1"/>
    <x v="6"/>
  </r>
  <r>
    <s v="Das Ding - A Globetrotting Comedy"/>
    <x v="3335"/>
    <n v="2500"/>
    <x v="2210"/>
    <x v="0"/>
    <x v="1"/>
    <s v="GBP"/>
    <n v="1412974800"/>
    <n v="1411109167"/>
    <b v="0"/>
    <x v="69"/>
    <x v="0"/>
    <s v="theater/plays"/>
    <x v="1097"/>
    <x v="2456"/>
    <x v="1"/>
    <x v="6"/>
  </r>
  <r>
    <s v="The Last Days of Judas Iscariot"/>
    <x v="3336"/>
    <n v="15000"/>
    <x v="2211"/>
    <x v="0"/>
    <x v="0"/>
    <s v="USD"/>
    <n v="1487944080"/>
    <n v="1486129680"/>
    <b v="0"/>
    <x v="300"/>
    <x v="0"/>
    <s v="theater/plays"/>
    <x v="2468"/>
    <x v="2457"/>
    <x v="1"/>
    <x v="6"/>
  </r>
  <r>
    <s v="FRESH PRODUCE'd LA presents: Friends in Transient Places"/>
    <x v="3337"/>
    <n v="8000"/>
    <x v="2212"/>
    <x v="0"/>
    <x v="0"/>
    <s v="USD"/>
    <n v="1469721518"/>
    <n v="1467129518"/>
    <b v="0"/>
    <x v="5"/>
    <x v="0"/>
    <s v="theater/plays"/>
    <x v="2469"/>
    <x v="2458"/>
    <x v="1"/>
    <x v="6"/>
  </r>
  <r>
    <s v="King Lear"/>
    <x v="3338"/>
    <n v="3000"/>
    <x v="2213"/>
    <x v="0"/>
    <x v="0"/>
    <s v="USD"/>
    <n v="1481066554"/>
    <n v="1478906554"/>
    <b v="0"/>
    <x v="44"/>
    <x v="0"/>
    <s v="theater/plays"/>
    <x v="2470"/>
    <x v="2459"/>
    <x v="1"/>
    <x v="6"/>
  </r>
  <r>
    <s v="Today I Live"/>
    <x v="3339"/>
    <n v="3350"/>
    <x v="959"/>
    <x v="0"/>
    <x v="1"/>
    <s v="GBP"/>
    <n v="1465750800"/>
    <n v="1463771421"/>
    <b v="0"/>
    <x v="33"/>
    <x v="0"/>
    <s v="theater/plays"/>
    <x v="31"/>
    <x v="2460"/>
    <x v="1"/>
    <x v="6"/>
  </r>
  <r>
    <s v="Uprising Theatre Company's First Production"/>
    <x v="3340"/>
    <n v="6000"/>
    <x v="627"/>
    <x v="0"/>
    <x v="0"/>
    <s v="USD"/>
    <n v="1427864340"/>
    <n v="1425020810"/>
    <b v="0"/>
    <x v="76"/>
    <x v="0"/>
    <s v="theater/plays"/>
    <x v="658"/>
    <x v="2461"/>
    <x v="1"/>
    <x v="6"/>
  </r>
  <r>
    <s v="The Girl Who Touched the Stars"/>
    <x v="3341"/>
    <n v="700"/>
    <x v="647"/>
    <x v="0"/>
    <x v="1"/>
    <s v="GBP"/>
    <n v="1460553480"/>
    <n v="1458770384"/>
    <b v="0"/>
    <x v="23"/>
    <x v="0"/>
    <s v="theater/plays"/>
    <x v="2214"/>
    <x v="953"/>
    <x v="1"/>
    <x v="6"/>
  </r>
  <r>
    <s v="The Other Group Theatre"/>
    <x v="3342"/>
    <n v="4500"/>
    <x v="1494"/>
    <x v="0"/>
    <x v="0"/>
    <s v="USD"/>
    <n v="1409374093"/>
    <n v="1406782093"/>
    <b v="0"/>
    <x v="244"/>
    <x v="0"/>
    <s v="theater/plays"/>
    <x v="2471"/>
    <x v="2462"/>
    <x v="1"/>
    <x v="6"/>
  </r>
  <r>
    <s v="Ultramarine Girl: A Cup Full of Courage"/>
    <x v="3343"/>
    <n v="500"/>
    <x v="1084"/>
    <x v="0"/>
    <x v="0"/>
    <s v="USD"/>
    <n v="1429317420"/>
    <n v="1424226768"/>
    <b v="0"/>
    <x v="62"/>
    <x v="0"/>
    <s v="theater/plays"/>
    <x v="2129"/>
    <x v="73"/>
    <x v="1"/>
    <x v="6"/>
  </r>
  <r>
    <s v="Shakespearean Youth Theatre (SYT) - The Tempest"/>
    <x v="3344"/>
    <n v="1500"/>
    <x v="2214"/>
    <x v="0"/>
    <x v="0"/>
    <s v="USD"/>
    <n v="1424910910"/>
    <n v="1424306110"/>
    <b v="0"/>
    <x v="59"/>
    <x v="0"/>
    <s v="theater/plays"/>
    <x v="1007"/>
    <x v="2463"/>
    <x v="1"/>
    <x v="6"/>
  </r>
  <r>
    <s v="Sea Life by Lucy Catherine at The Hope Theatre"/>
    <x v="3345"/>
    <n v="2000"/>
    <x v="2215"/>
    <x v="0"/>
    <x v="1"/>
    <s v="GBP"/>
    <n v="1462741200"/>
    <n v="1461503654"/>
    <b v="0"/>
    <x v="19"/>
    <x v="0"/>
    <s v="theater/plays"/>
    <x v="2472"/>
    <x v="2464"/>
    <x v="1"/>
    <x v="6"/>
  </r>
  <r>
    <s v="Macbeth"/>
    <x v="3346"/>
    <n v="5500"/>
    <x v="2216"/>
    <x v="0"/>
    <x v="0"/>
    <s v="USD"/>
    <n v="1461988740"/>
    <n v="1459949080"/>
    <b v="0"/>
    <x v="1"/>
    <x v="0"/>
    <s v="theater/plays"/>
    <x v="2473"/>
    <x v="2465"/>
    <x v="1"/>
    <x v="6"/>
  </r>
  <r>
    <s v="MEASURE FOR MEASURE: an all-female adaptation"/>
    <x v="3347"/>
    <n v="1000"/>
    <x v="2217"/>
    <x v="0"/>
    <x v="0"/>
    <s v="USD"/>
    <n v="1465837200"/>
    <n v="1463971172"/>
    <b v="0"/>
    <x v="25"/>
    <x v="0"/>
    <s v="theater/plays"/>
    <x v="2474"/>
    <x v="2466"/>
    <x v="1"/>
    <x v="6"/>
  </r>
  <r>
    <s v="Visions"/>
    <x v="3348"/>
    <n v="3500"/>
    <x v="2218"/>
    <x v="0"/>
    <x v="19"/>
    <s v="EUR"/>
    <n v="1448838000"/>
    <n v="1445791811"/>
    <b v="0"/>
    <x v="13"/>
    <x v="0"/>
    <s v="theater/plays"/>
    <x v="2475"/>
    <x v="400"/>
    <x v="1"/>
    <x v="6"/>
  </r>
  <r>
    <s v="Action To The Word's DRACULA"/>
    <x v="3349"/>
    <n v="5000"/>
    <x v="2219"/>
    <x v="0"/>
    <x v="1"/>
    <s v="GBP"/>
    <n v="1406113200"/>
    <n v="1402910965"/>
    <b v="0"/>
    <x v="241"/>
    <x v="0"/>
    <s v="theater/plays"/>
    <x v="940"/>
    <x v="2467"/>
    <x v="1"/>
    <x v="6"/>
  </r>
  <r>
    <s v="Brief Hiatus: Little Deaths 2016"/>
    <x v="3350"/>
    <n v="5000"/>
    <x v="2220"/>
    <x v="0"/>
    <x v="1"/>
    <s v="GBP"/>
    <n v="1467414000"/>
    <n v="1462492178"/>
    <b v="0"/>
    <x v="16"/>
    <x v="0"/>
    <s v="theater/plays"/>
    <x v="2476"/>
    <x v="2468"/>
    <x v="1"/>
    <x v="6"/>
  </r>
  <r>
    <s v="Nude: A play by Paul Hewitt"/>
    <x v="3351"/>
    <n v="500"/>
    <x v="607"/>
    <x v="0"/>
    <x v="1"/>
    <s v="GBP"/>
    <n v="1462230000"/>
    <n v="1461061350"/>
    <b v="0"/>
    <x v="34"/>
    <x v="0"/>
    <s v="theater/plays"/>
    <x v="2477"/>
    <x v="2469"/>
    <x v="1"/>
    <x v="6"/>
  </r>
  <r>
    <s v="Strangeloop Theatre - A Focus on New Works"/>
    <x v="3352"/>
    <n v="3000"/>
    <x v="2221"/>
    <x v="0"/>
    <x v="0"/>
    <s v="USD"/>
    <n v="1446091260"/>
    <n v="1443029206"/>
    <b v="0"/>
    <x v="165"/>
    <x v="0"/>
    <s v="theater/plays"/>
    <x v="2478"/>
    <x v="2265"/>
    <x v="1"/>
    <x v="6"/>
  </r>
  <r>
    <s v="Jelly Beans at Theatre503"/>
    <x v="3353"/>
    <n v="1750"/>
    <x v="2222"/>
    <x v="0"/>
    <x v="1"/>
    <s v="GBP"/>
    <n v="1462879020"/>
    <n v="1461941527"/>
    <b v="0"/>
    <x v="41"/>
    <x v="0"/>
    <s v="theater/plays"/>
    <x v="2479"/>
    <x v="2470"/>
    <x v="1"/>
    <x v="6"/>
  </r>
  <r>
    <s v="BIRDS (debut play with Hightide) - Response Workshops"/>
    <x v="3354"/>
    <n v="1500"/>
    <x v="1259"/>
    <x v="0"/>
    <x v="1"/>
    <s v="GBP"/>
    <n v="1468611272"/>
    <n v="1466019272"/>
    <b v="0"/>
    <x v="74"/>
    <x v="0"/>
    <s v="theater/plays"/>
    <x v="578"/>
    <x v="2471"/>
    <x v="1"/>
    <x v="6"/>
  </r>
  <r>
    <s v="Poleroid Theatre Present : FREE FALL by Vinay Patel"/>
    <x v="3355"/>
    <n v="2000"/>
    <x v="895"/>
    <x v="0"/>
    <x v="1"/>
    <s v="GBP"/>
    <n v="1406887310"/>
    <n v="1404295310"/>
    <b v="0"/>
    <x v="64"/>
    <x v="0"/>
    <s v="theater/plays"/>
    <x v="50"/>
    <x v="2472"/>
    <x v="1"/>
    <x v="6"/>
  </r>
  <r>
    <s v="One-Man Show: &quot;The Book Of oded, Chapter 2&quot;"/>
    <x v="3356"/>
    <n v="10000"/>
    <x v="2223"/>
    <x v="0"/>
    <x v="0"/>
    <s v="USD"/>
    <n v="1416385679"/>
    <n v="1413790079"/>
    <b v="0"/>
    <x v="372"/>
    <x v="0"/>
    <s v="theater/plays"/>
    <x v="2480"/>
    <x v="2473"/>
    <x v="1"/>
    <x v="6"/>
  </r>
  <r>
    <s v="BEIRUT, LADY OF LEBANON"/>
    <x v="3357"/>
    <n v="4000"/>
    <x v="2224"/>
    <x v="0"/>
    <x v="0"/>
    <s v="USD"/>
    <n v="1487985734"/>
    <n v="1484097734"/>
    <b v="0"/>
    <x v="23"/>
    <x v="0"/>
    <s v="theater/plays"/>
    <x v="90"/>
    <x v="2474"/>
    <x v="1"/>
    <x v="6"/>
  </r>
  <r>
    <s v="Pretty Butch"/>
    <x v="3358"/>
    <n v="9000"/>
    <x v="2225"/>
    <x v="0"/>
    <x v="20"/>
    <s v="SGD"/>
    <n v="1481731140"/>
    <n v="1479866343"/>
    <b v="0"/>
    <x v="250"/>
    <x v="0"/>
    <s v="theater/plays"/>
    <x v="2481"/>
    <x v="2475"/>
    <x v="1"/>
    <x v="6"/>
  </r>
  <r>
    <s v="Vieux Carre: from Binghamton, NY to Provincetown, MA"/>
    <x v="3359"/>
    <n v="5000"/>
    <x v="2226"/>
    <x v="0"/>
    <x v="0"/>
    <s v="USD"/>
    <n v="1409587140"/>
    <n v="1408062990"/>
    <b v="0"/>
    <x v="32"/>
    <x v="0"/>
    <s v="theater/plays"/>
    <x v="2482"/>
    <x v="2476"/>
    <x v="1"/>
    <x v="6"/>
  </r>
  <r>
    <s v="Gypsy Stage Presents &quot;The Importance of Being Earnest&quot;"/>
    <x v="3360"/>
    <n v="500"/>
    <x v="2227"/>
    <x v="0"/>
    <x v="0"/>
    <s v="USD"/>
    <n v="1425704100"/>
    <n v="1424484717"/>
    <b v="0"/>
    <x v="9"/>
    <x v="0"/>
    <s v="theater/plays"/>
    <x v="678"/>
    <x v="2477"/>
    <x v="1"/>
    <x v="6"/>
  </r>
  <r>
    <s v="Making the Move--Edinburgh Fringe 2014"/>
    <x v="3361"/>
    <n v="7750"/>
    <x v="2228"/>
    <x v="0"/>
    <x v="0"/>
    <s v="USD"/>
    <n v="1408464000"/>
    <n v="1406831445"/>
    <b v="0"/>
    <x v="55"/>
    <x v="0"/>
    <s v="theater/plays"/>
    <x v="2483"/>
    <x v="2478"/>
    <x v="1"/>
    <x v="6"/>
  </r>
  <r>
    <s v="Cancel The Sunshine"/>
    <x v="3362"/>
    <n v="3000"/>
    <x v="2229"/>
    <x v="0"/>
    <x v="1"/>
    <s v="GBP"/>
    <n v="1458075600"/>
    <n v="1456183649"/>
    <b v="0"/>
    <x v="250"/>
    <x v="0"/>
    <s v="theater/plays"/>
    <x v="2484"/>
    <x v="2479"/>
    <x v="1"/>
    <x v="6"/>
  </r>
  <r>
    <s v="From the Pulpit to the Runway"/>
    <x v="3363"/>
    <n v="2500"/>
    <x v="1287"/>
    <x v="0"/>
    <x v="0"/>
    <s v="USD"/>
    <n v="1449973592"/>
    <n v="1447381592"/>
    <b v="0"/>
    <x v="83"/>
    <x v="0"/>
    <s v="theater/plays"/>
    <x v="87"/>
    <x v="2480"/>
    <x v="1"/>
    <x v="6"/>
  </r>
  <r>
    <s v="Montclair Shakespeare Series"/>
    <x v="3364"/>
    <n v="500"/>
    <x v="2230"/>
    <x v="0"/>
    <x v="0"/>
    <s v="USD"/>
    <n v="1431481037"/>
    <n v="1428889037"/>
    <b v="0"/>
    <x v="59"/>
    <x v="0"/>
    <s v="theater/plays"/>
    <x v="2485"/>
    <x v="2481"/>
    <x v="1"/>
    <x v="6"/>
  </r>
  <r>
    <s v="Only Forever at The Hope Theatre"/>
    <x v="3365"/>
    <n v="750"/>
    <x v="1763"/>
    <x v="0"/>
    <x v="1"/>
    <s v="GBP"/>
    <n v="1438467894"/>
    <n v="1436307894"/>
    <b v="0"/>
    <x v="209"/>
    <x v="0"/>
    <s v="theater/plays"/>
    <x v="2486"/>
    <x v="2482"/>
    <x v="1"/>
    <x v="6"/>
  </r>
  <r>
    <s v="Peter Pan by J.M. Barrie @ Open Space Arts"/>
    <x v="3366"/>
    <n v="1000"/>
    <x v="2231"/>
    <x v="0"/>
    <x v="0"/>
    <s v="USD"/>
    <n v="1420088400"/>
    <n v="1416977259"/>
    <b v="0"/>
    <x v="23"/>
    <x v="0"/>
    <s v="theater/plays"/>
    <x v="81"/>
    <x v="2483"/>
    <x v="1"/>
    <x v="6"/>
  </r>
  <r>
    <s v="The Collector, a play by Daniel Wade"/>
    <x v="3367"/>
    <n v="5000"/>
    <x v="2232"/>
    <x v="0"/>
    <x v="17"/>
    <s v="EUR"/>
    <n v="1484441980"/>
    <n v="1479257980"/>
    <b v="0"/>
    <x v="241"/>
    <x v="0"/>
    <s v="theater/plays"/>
    <x v="3"/>
    <x v="2484"/>
    <x v="1"/>
    <x v="6"/>
  </r>
  <r>
    <s v="&quot;I'm Alright&quot;...an Enso Theatre Education production."/>
    <x v="3368"/>
    <n v="1500"/>
    <x v="2233"/>
    <x v="0"/>
    <x v="0"/>
    <s v="USD"/>
    <n v="1481961600"/>
    <n v="1479283285"/>
    <b v="0"/>
    <x v="55"/>
    <x v="0"/>
    <s v="theater/plays"/>
    <x v="2487"/>
    <x v="2485"/>
    <x v="1"/>
    <x v="6"/>
  </r>
  <r>
    <s v="Red Planet (or One Way Ticket) Staged Reading"/>
    <x v="3369"/>
    <n v="200"/>
    <x v="1766"/>
    <x v="0"/>
    <x v="0"/>
    <s v="USD"/>
    <n v="1449089965"/>
    <n v="1446670765"/>
    <b v="0"/>
    <x v="82"/>
    <x v="0"/>
    <s v="theater/plays"/>
    <x v="2488"/>
    <x v="2486"/>
    <x v="1"/>
    <x v="6"/>
  </r>
  <r>
    <s v="All the Best, Jack"/>
    <x v="3370"/>
    <n v="1000"/>
    <x v="831"/>
    <x v="0"/>
    <x v="0"/>
    <s v="USD"/>
    <n v="1408942740"/>
    <n v="1407157756"/>
    <b v="0"/>
    <x v="74"/>
    <x v="0"/>
    <s v="theater/plays"/>
    <x v="991"/>
    <x v="134"/>
    <x v="1"/>
    <x v="6"/>
  </r>
  <r>
    <s v="The Rules: Sex, Lies &amp; Serial Killers"/>
    <x v="3371"/>
    <n v="2000"/>
    <x v="557"/>
    <x v="0"/>
    <x v="1"/>
    <s v="GBP"/>
    <n v="1437235200"/>
    <n v="1435177840"/>
    <b v="0"/>
    <x v="209"/>
    <x v="0"/>
    <s v="theater/plays"/>
    <x v="598"/>
    <x v="2487"/>
    <x v="1"/>
    <x v="6"/>
  </r>
  <r>
    <s v="HELP BUILD &quot;THE CASTLE&quot;"/>
    <x v="3372"/>
    <n v="3500"/>
    <x v="2234"/>
    <x v="0"/>
    <x v="5"/>
    <s v="CAD"/>
    <n v="1446053616"/>
    <n v="1443461616"/>
    <b v="0"/>
    <x v="47"/>
    <x v="0"/>
    <s v="theater/plays"/>
    <x v="2489"/>
    <x v="2488"/>
    <x v="1"/>
    <x v="6"/>
  </r>
  <r>
    <s v="The Frida Kahlo of Penge West"/>
    <x v="3373"/>
    <n v="3000"/>
    <x v="142"/>
    <x v="0"/>
    <x v="1"/>
    <s v="GBP"/>
    <n v="1400423973"/>
    <n v="1399387173"/>
    <b v="0"/>
    <x v="57"/>
    <x v="0"/>
    <s v="theater/plays"/>
    <x v="31"/>
    <x v="2489"/>
    <x v="1"/>
    <x v="6"/>
  </r>
  <r>
    <s v="The Tutors"/>
    <x v="3374"/>
    <n v="8000"/>
    <x v="2235"/>
    <x v="0"/>
    <x v="0"/>
    <s v="USD"/>
    <n v="1429976994"/>
    <n v="1424796594"/>
    <b v="0"/>
    <x v="10"/>
    <x v="0"/>
    <s v="theater/plays"/>
    <x v="77"/>
    <x v="2490"/>
    <x v="1"/>
    <x v="6"/>
  </r>
  <r>
    <s v="To Kill a Machine"/>
    <x v="3375"/>
    <n v="8000"/>
    <x v="2236"/>
    <x v="0"/>
    <x v="1"/>
    <s v="GBP"/>
    <n v="1426870560"/>
    <n v="1424280899"/>
    <b v="0"/>
    <x v="99"/>
    <x v="0"/>
    <s v="theater/plays"/>
    <x v="348"/>
    <x v="2491"/>
    <x v="1"/>
    <x v="6"/>
  </r>
  <r>
    <s v="Rose of June"/>
    <x v="3376"/>
    <n v="550"/>
    <x v="2237"/>
    <x v="0"/>
    <x v="1"/>
    <s v="GBP"/>
    <n v="1409490480"/>
    <n v="1407400306"/>
    <b v="0"/>
    <x v="64"/>
    <x v="0"/>
    <s v="theater/plays"/>
    <x v="2490"/>
    <x v="2492"/>
    <x v="1"/>
    <x v="6"/>
  </r>
  <r>
    <s v="The Promise"/>
    <x v="3377"/>
    <n v="2000"/>
    <x v="2238"/>
    <x v="0"/>
    <x v="1"/>
    <s v="GBP"/>
    <n v="1440630000"/>
    <n v="1439122800"/>
    <b v="0"/>
    <x v="44"/>
    <x v="0"/>
    <s v="theater/plays"/>
    <x v="2491"/>
    <x v="2493"/>
    <x v="1"/>
    <x v="6"/>
  </r>
  <r>
    <s v="A Hard Rain - New York Debut"/>
    <x v="3378"/>
    <n v="3000"/>
    <x v="2239"/>
    <x v="0"/>
    <x v="0"/>
    <s v="USD"/>
    <n v="1417305178"/>
    <n v="1414277578"/>
    <b v="0"/>
    <x v="33"/>
    <x v="0"/>
    <s v="theater/plays"/>
    <x v="2492"/>
    <x v="2494"/>
    <x v="1"/>
    <x v="6"/>
  </r>
  <r>
    <s v="Syrian Children's Play: Romeo &amp; Juliet Separated by War"/>
    <x v="3379"/>
    <n v="4000"/>
    <x v="2240"/>
    <x v="0"/>
    <x v="0"/>
    <s v="USD"/>
    <n v="1426044383"/>
    <n v="1423455983"/>
    <b v="0"/>
    <x v="53"/>
    <x v="0"/>
    <s v="theater/plays"/>
    <x v="1891"/>
    <x v="2495"/>
    <x v="1"/>
    <x v="6"/>
  </r>
  <r>
    <s v="Cosmic Fear or The Day Brad Pitt Got Paranoia - EdFringe '16"/>
    <x v="3380"/>
    <n v="3500"/>
    <x v="2241"/>
    <x v="0"/>
    <x v="1"/>
    <s v="GBP"/>
    <n v="1470092340"/>
    <n v="1467973256"/>
    <b v="0"/>
    <x v="67"/>
    <x v="0"/>
    <s v="theater/plays"/>
    <x v="2493"/>
    <x v="2496"/>
    <x v="1"/>
    <x v="6"/>
  </r>
  <r>
    <s v="Gore Vidal's THE BEST MAN, by Seat of the Pants Productions"/>
    <x v="3381"/>
    <n v="1750"/>
    <x v="2242"/>
    <x v="0"/>
    <x v="0"/>
    <s v="USD"/>
    <n v="1466707620"/>
    <n v="1464979620"/>
    <b v="0"/>
    <x v="209"/>
    <x v="0"/>
    <s v="theater/plays"/>
    <x v="1942"/>
    <x v="2497"/>
    <x v="1"/>
    <x v="6"/>
  </r>
  <r>
    <s v="The Hat"/>
    <x v="3382"/>
    <n v="6000"/>
    <x v="2243"/>
    <x v="0"/>
    <x v="0"/>
    <s v="USD"/>
    <n v="1448074800"/>
    <n v="1444874768"/>
    <b v="0"/>
    <x v="31"/>
    <x v="0"/>
    <s v="theater/plays"/>
    <x v="2494"/>
    <x v="2498"/>
    <x v="1"/>
    <x v="6"/>
  </r>
  <r>
    <s v="The Crusade of Connor Stephens: Professional Play Reading"/>
    <x v="3383"/>
    <n v="2000"/>
    <x v="41"/>
    <x v="0"/>
    <x v="0"/>
    <s v="USD"/>
    <n v="1418244552"/>
    <n v="1415652552"/>
    <b v="0"/>
    <x v="41"/>
    <x v="0"/>
    <s v="theater/plays"/>
    <x v="31"/>
    <x v="44"/>
    <x v="1"/>
    <x v="6"/>
  </r>
  <r>
    <s v="Going To Market"/>
    <x v="3384"/>
    <n v="2000"/>
    <x v="1740"/>
    <x v="0"/>
    <x v="0"/>
    <s v="USD"/>
    <n v="1417620506"/>
    <n v="1415028506"/>
    <b v="0"/>
    <x v="14"/>
    <x v="0"/>
    <s v="theater/plays"/>
    <x v="2"/>
    <x v="2499"/>
    <x v="1"/>
    <x v="6"/>
  </r>
  <r>
    <s v="LIBERTY! EQUALITY! AND FIREWORKS!... A Civil Rights Play"/>
    <x v="3385"/>
    <n v="3000"/>
    <x v="2244"/>
    <x v="0"/>
    <x v="0"/>
    <s v="USD"/>
    <n v="1418581088"/>
    <n v="1415125088"/>
    <b v="0"/>
    <x v="2"/>
    <x v="0"/>
    <s v="theater/plays"/>
    <x v="2495"/>
    <x v="2500"/>
    <x v="1"/>
    <x v="6"/>
  </r>
  <r>
    <s v="ICONS"/>
    <x v="3386"/>
    <n v="1500"/>
    <x v="2245"/>
    <x v="0"/>
    <x v="1"/>
    <s v="GBP"/>
    <n v="1434625441"/>
    <n v="1432033441"/>
    <b v="0"/>
    <x v="43"/>
    <x v="0"/>
    <s v="theater/plays"/>
    <x v="965"/>
    <x v="1184"/>
    <x v="1"/>
    <x v="6"/>
  </r>
  <r>
    <s v="Chimera Ensemble Productions Fund"/>
    <x v="3387"/>
    <n v="10000"/>
    <x v="2246"/>
    <x v="0"/>
    <x v="0"/>
    <s v="USD"/>
    <n v="1464960682"/>
    <n v="1462368682"/>
    <b v="0"/>
    <x v="95"/>
    <x v="0"/>
    <s v="theater/plays"/>
    <x v="1444"/>
    <x v="2501"/>
    <x v="1"/>
    <x v="6"/>
  </r>
  <r>
    <s v="Support 1140 Productions' 'Romeo Juliet'"/>
    <x v="3388"/>
    <n v="1500"/>
    <x v="2247"/>
    <x v="0"/>
    <x v="0"/>
    <s v="USD"/>
    <n v="1405017345"/>
    <n v="1403721345"/>
    <b v="0"/>
    <x v="19"/>
    <x v="0"/>
    <s v="theater/plays"/>
    <x v="2122"/>
    <x v="2502"/>
    <x v="1"/>
    <x v="6"/>
  </r>
  <r>
    <s v="TRAVELING needs a Reading"/>
    <x v="3389"/>
    <n v="500"/>
    <x v="2196"/>
    <x v="0"/>
    <x v="0"/>
    <s v="USD"/>
    <n v="1407536880"/>
    <n v="1404997548"/>
    <b v="0"/>
    <x v="59"/>
    <x v="0"/>
    <s v="theater/plays"/>
    <x v="2496"/>
    <x v="2440"/>
    <x v="1"/>
    <x v="6"/>
  </r>
  <r>
    <s v="1 in 3"/>
    <x v="3390"/>
    <n v="500"/>
    <x v="83"/>
    <x v="0"/>
    <x v="1"/>
    <s v="GBP"/>
    <n v="1462565855"/>
    <n v="1458245855"/>
    <b v="0"/>
    <x v="8"/>
    <x v="0"/>
    <s v="theater/plays"/>
    <x v="31"/>
    <x v="694"/>
    <x v="1"/>
    <x v="6"/>
  </r>
  <r>
    <s v="The Maltese Bodkin"/>
    <x v="3391"/>
    <n v="1500"/>
    <x v="2248"/>
    <x v="0"/>
    <x v="0"/>
    <s v="USD"/>
    <n v="1415234760"/>
    <n v="1413065230"/>
    <b v="0"/>
    <x v="34"/>
    <x v="0"/>
    <s v="theater/plays"/>
    <x v="1725"/>
    <x v="2503"/>
    <x v="1"/>
    <x v="6"/>
  </r>
  <r>
    <s v="Buffer: Edinburgh Fringe 2014"/>
    <x v="3392"/>
    <n v="550"/>
    <x v="2249"/>
    <x v="0"/>
    <x v="1"/>
    <s v="GBP"/>
    <n v="1406470645"/>
    <n v="1403878645"/>
    <b v="0"/>
    <x v="74"/>
    <x v="0"/>
    <s v="theater/plays"/>
    <x v="2497"/>
    <x v="2109"/>
    <x v="1"/>
    <x v="6"/>
  </r>
  <r>
    <s v="MIRAMAR"/>
    <x v="3393"/>
    <n v="500"/>
    <x v="1622"/>
    <x v="0"/>
    <x v="1"/>
    <s v="GBP"/>
    <n v="1433009400"/>
    <n v="1431795944"/>
    <b v="0"/>
    <x v="44"/>
    <x v="0"/>
    <s v="theater/plays"/>
    <x v="2498"/>
    <x v="2504"/>
    <x v="1"/>
    <x v="6"/>
  </r>
  <r>
    <s v="Rainbowtown"/>
    <x v="3394"/>
    <n v="1500"/>
    <x v="415"/>
    <x v="0"/>
    <x v="0"/>
    <s v="USD"/>
    <n v="1401595140"/>
    <n v="1399286589"/>
    <b v="0"/>
    <x v="33"/>
    <x v="0"/>
    <s v="theater/plays"/>
    <x v="2499"/>
    <x v="2505"/>
    <x v="1"/>
    <x v="6"/>
  </r>
  <r>
    <s v="Waiting for Godot - Blue Sky Theatre &amp; Arts"/>
    <x v="3395"/>
    <n v="250"/>
    <x v="668"/>
    <x v="0"/>
    <x v="1"/>
    <s v="GBP"/>
    <n v="1455832800"/>
    <n v="1452338929"/>
    <b v="0"/>
    <x v="54"/>
    <x v="0"/>
    <s v="theater/plays"/>
    <x v="1990"/>
    <x v="123"/>
    <x v="1"/>
    <x v="6"/>
  </r>
  <r>
    <s v="Lord of the Flies - Syracuse University"/>
    <x v="3396"/>
    <n v="4000"/>
    <x v="2250"/>
    <x v="0"/>
    <x v="0"/>
    <s v="USD"/>
    <n v="1416589200"/>
    <n v="1414605776"/>
    <b v="0"/>
    <x v="71"/>
    <x v="0"/>
    <s v="theater/plays"/>
    <x v="2500"/>
    <x v="2506"/>
    <x v="1"/>
    <x v="6"/>
  </r>
  <r>
    <s v="Spinning Wheel Youth Takeover"/>
    <x v="3397"/>
    <n v="1200"/>
    <x v="459"/>
    <x v="0"/>
    <x v="1"/>
    <s v="GBP"/>
    <n v="1424556325"/>
    <n v="1421964325"/>
    <b v="0"/>
    <x v="67"/>
    <x v="0"/>
    <s v="theater/plays"/>
    <x v="603"/>
    <x v="2507"/>
    <x v="1"/>
    <x v="6"/>
  </r>
  <r>
    <s v="You, Me and That Guy"/>
    <x v="3398"/>
    <n v="10000"/>
    <x v="2251"/>
    <x v="0"/>
    <x v="0"/>
    <s v="USD"/>
    <n v="1409266414"/>
    <n v="1405378414"/>
    <b v="0"/>
    <x v="268"/>
    <x v="0"/>
    <s v="theater/plays"/>
    <x v="2501"/>
    <x v="2508"/>
    <x v="1"/>
    <x v="6"/>
  </r>
  <r>
    <s v="This is why we Live ... (Astonishment)"/>
    <x v="3399"/>
    <n v="2900"/>
    <x v="2252"/>
    <x v="0"/>
    <x v="1"/>
    <s v="GBP"/>
    <n v="1438968146"/>
    <n v="1436376146"/>
    <b v="0"/>
    <x v="36"/>
    <x v="0"/>
    <s v="theater/plays"/>
    <x v="2502"/>
    <x v="2509"/>
    <x v="1"/>
    <x v="6"/>
  </r>
  <r>
    <s v="Liberty Falls, 54321"/>
    <x v="3400"/>
    <n v="15000"/>
    <x v="2253"/>
    <x v="0"/>
    <x v="0"/>
    <s v="USD"/>
    <n v="1447295460"/>
    <n v="1444747843"/>
    <b v="0"/>
    <x v="111"/>
    <x v="0"/>
    <s v="theater/plays"/>
    <x v="2503"/>
    <x v="2510"/>
    <x v="1"/>
    <x v="6"/>
  </r>
  <r>
    <s v="'Fats and Tanya' - a play by Lucy Gallagher"/>
    <x v="3401"/>
    <n v="2000"/>
    <x v="41"/>
    <x v="0"/>
    <x v="1"/>
    <s v="GBP"/>
    <n v="1435230324"/>
    <n v="1432638324"/>
    <b v="0"/>
    <x v="57"/>
    <x v="0"/>
    <s v="theater/plays"/>
    <x v="31"/>
    <x v="2511"/>
    <x v="1"/>
    <x v="6"/>
  </r>
  <r>
    <s v="Montclair Shakespeare Series: A Midsummer Night's Dream"/>
    <x v="3402"/>
    <n v="500"/>
    <x v="904"/>
    <x v="0"/>
    <x v="0"/>
    <s v="USD"/>
    <n v="1434542702"/>
    <n v="1432814702"/>
    <b v="0"/>
    <x v="83"/>
    <x v="0"/>
    <s v="theater/plays"/>
    <x v="1009"/>
    <x v="2512"/>
    <x v="1"/>
    <x v="6"/>
  </r>
  <r>
    <s v="Seance Theatre Performs Noel Coward's Blithe Spirit"/>
    <x v="3403"/>
    <n v="350"/>
    <x v="2254"/>
    <x v="0"/>
    <x v="1"/>
    <s v="GBP"/>
    <n v="1456876740"/>
    <n v="1455063886"/>
    <b v="0"/>
    <x v="57"/>
    <x v="0"/>
    <s v="theater/plays"/>
    <x v="2504"/>
    <x v="2513"/>
    <x v="1"/>
    <x v="6"/>
  </r>
  <r>
    <s v="Voices of Swords"/>
    <x v="3404"/>
    <n v="10000"/>
    <x v="2255"/>
    <x v="0"/>
    <x v="0"/>
    <s v="USD"/>
    <n v="1405511376"/>
    <n v="1401623376"/>
    <b v="0"/>
    <x v="110"/>
    <x v="0"/>
    <s v="theater/plays"/>
    <x v="2505"/>
    <x v="2514"/>
    <x v="1"/>
    <x v="6"/>
  </r>
  <r>
    <s v="Chlorine Edinburgh 2014"/>
    <x v="3405"/>
    <n v="2000"/>
    <x v="2256"/>
    <x v="0"/>
    <x v="1"/>
    <s v="GBP"/>
    <n v="1404641289"/>
    <n v="1402049289"/>
    <b v="0"/>
    <x v="85"/>
    <x v="0"/>
    <s v="theater/plays"/>
    <x v="1088"/>
    <x v="2515"/>
    <x v="1"/>
    <x v="6"/>
  </r>
  <r>
    <s v="&quot;She Has a Name&quot; on tour"/>
    <x v="3406"/>
    <n v="500"/>
    <x v="2257"/>
    <x v="0"/>
    <x v="0"/>
    <s v="USD"/>
    <n v="1405727304"/>
    <n v="1403135304"/>
    <b v="0"/>
    <x v="59"/>
    <x v="0"/>
    <s v="theater/plays"/>
    <x v="2506"/>
    <x v="2516"/>
    <x v="1"/>
    <x v="6"/>
  </r>
  <r>
    <s v="Who Said Theatre Presents: The Calm"/>
    <x v="3407"/>
    <n v="500"/>
    <x v="2258"/>
    <x v="0"/>
    <x v="1"/>
    <s v="GBP"/>
    <n v="1469998680"/>
    <n v="1466710358"/>
    <b v="0"/>
    <x v="64"/>
    <x v="0"/>
    <s v="theater/plays"/>
    <x v="2507"/>
    <x v="2517"/>
    <x v="1"/>
    <x v="6"/>
  </r>
  <r>
    <s v="the southland company - LAUNCH LOS ANGELES"/>
    <x v="3408"/>
    <n v="3000"/>
    <x v="2259"/>
    <x v="0"/>
    <x v="0"/>
    <s v="USD"/>
    <n v="1465196400"/>
    <n v="1462841990"/>
    <b v="0"/>
    <x v="244"/>
    <x v="0"/>
    <s v="theater/plays"/>
    <x v="2508"/>
    <x v="2518"/>
    <x v="1"/>
    <x v="6"/>
  </r>
  <r>
    <s v="Assimilation - A history lesson you will never forget"/>
    <x v="3409"/>
    <n v="15000"/>
    <x v="2260"/>
    <x v="0"/>
    <x v="0"/>
    <s v="USD"/>
    <n v="1444264372"/>
    <n v="1442536372"/>
    <b v="0"/>
    <x v="76"/>
    <x v="0"/>
    <s v="theater/plays"/>
    <x v="2509"/>
    <x v="2519"/>
    <x v="1"/>
    <x v="6"/>
  </r>
  <r>
    <s v="Joe Orton's Fred &amp; Madge"/>
    <x v="3410"/>
    <n v="3000"/>
    <x v="142"/>
    <x v="0"/>
    <x v="1"/>
    <s v="GBP"/>
    <n v="1411858862"/>
    <n v="1409266862"/>
    <b v="0"/>
    <x v="55"/>
    <x v="0"/>
    <s v="theater/plays"/>
    <x v="31"/>
    <x v="2520"/>
    <x v="1"/>
    <x v="6"/>
  </r>
  <r>
    <s v="Edward Albee's The Goat, or Who is Sylvia?"/>
    <x v="3411"/>
    <n v="500"/>
    <x v="1084"/>
    <x v="0"/>
    <x v="0"/>
    <s v="USD"/>
    <n v="1425099540"/>
    <n v="1424280938"/>
    <b v="0"/>
    <x v="25"/>
    <x v="0"/>
    <s v="theater/plays"/>
    <x v="2129"/>
    <x v="2521"/>
    <x v="1"/>
    <x v="6"/>
  </r>
  <r>
    <s v="PCSF PlayOffs 2016"/>
    <x v="3412"/>
    <n v="3000"/>
    <x v="2090"/>
    <x v="0"/>
    <x v="0"/>
    <s v="USD"/>
    <n v="1480579140"/>
    <n v="1478030325"/>
    <b v="0"/>
    <x v="34"/>
    <x v="0"/>
    <s v="theater/plays"/>
    <x v="991"/>
    <x v="2522"/>
    <x v="1"/>
    <x v="6"/>
  </r>
  <r>
    <s v="Balm in Gilead at Columbia"/>
    <x v="3413"/>
    <n v="200"/>
    <x v="148"/>
    <x v="0"/>
    <x v="0"/>
    <s v="USD"/>
    <n v="1460935800"/>
    <n v="1459999656"/>
    <b v="0"/>
    <x v="82"/>
    <x v="0"/>
    <s v="theater/plays"/>
    <x v="31"/>
    <x v="2523"/>
    <x v="1"/>
    <x v="6"/>
  </r>
  <r>
    <s v="'I and The Village' by Silva Semerciyan - World Premiere"/>
    <x v="3414"/>
    <n v="4000"/>
    <x v="2261"/>
    <x v="0"/>
    <x v="1"/>
    <s v="GBP"/>
    <n v="1429813800"/>
    <n v="1427363645"/>
    <b v="0"/>
    <x v="209"/>
    <x v="0"/>
    <s v="theater/plays"/>
    <x v="1774"/>
    <x v="2524"/>
    <x v="1"/>
    <x v="6"/>
  </r>
  <r>
    <s v="Fury Theatre is Producing Oleanna"/>
    <x v="3415"/>
    <n v="1700"/>
    <x v="2262"/>
    <x v="0"/>
    <x v="0"/>
    <s v="USD"/>
    <n v="1414284180"/>
    <n v="1410558948"/>
    <b v="0"/>
    <x v="43"/>
    <x v="0"/>
    <s v="theater/plays"/>
    <x v="2510"/>
    <x v="2525"/>
    <x v="1"/>
    <x v="6"/>
  </r>
  <r>
    <s v="&quot;Mukha-Tsokotukha&quot; SoloSchool Youth Play"/>
    <x v="3416"/>
    <n v="4000"/>
    <x v="2263"/>
    <x v="0"/>
    <x v="0"/>
    <s v="USD"/>
    <n v="1400875307"/>
    <n v="1398283307"/>
    <b v="0"/>
    <x v="66"/>
    <x v="0"/>
    <s v="theater/plays"/>
    <x v="2511"/>
    <x v="2526"/>
    <x v="1"/>
    <x v="6"/>
  </r>
  <r>
    <s v="HAMLET presented by AC Productions"/>
    <x v="3417"/>
    <n v="2750"/>
    <x v="2264"/>
    <x v="0"/>
    <x v="17"/>
    <s v="EUR"/>
    <n v="1459978200"/>
    <n v="1458416585"/>
    <b v="0"/>
    <x v="67"/>
    <x v="0"/>
    <s v="theater/plays"/>
    <x v="2512"/>
    <x v="2527"/>
    <x v="1"/>
    <x v="6"/>
  </r>
  <r>
    <s v="Rounds. Set design campaign."/>
    <x v="3418"/>
    <n v="700"/>
    <x v="2265"/>
    <x v="0"/>
    <x v="1"/>
    <s v="GBP"/>
    <n v="1455408000"/>
    <n v="1454638202"/>
    <b v="0"/>
    <x v="69"/>
    <x v="0"/>
    <s v="theater/plays"/>
    <x v="2513"/>
    <x v="2528"/>
    <x v="1"/>
    <x v="6"/>
  </r>
  <r>
    <s v="New Works Lab @ PPAS: &quot;Begets: Fall of a High School Ronin&quot;"/>
    <x v="3419"/>
    <n v="10000"/>
    <x v="2266"/>
    <x v="0"/>
    <x v="0"/>
    <s v="USD"/>
    <n v="1425495563"/>
    <n v="1422903563"/>
    <b v="0"/>
    <x v="15"/>
    <x v="0"/>
    <s v="theater/plays"/>
    <x v="2514"/>
    <x v="2529"/>
    <x v="1"/>
    <x v="6"/>
  </r>
  <r>
    <s v="The Secret Lives of Baba Segi's Wives; A Workshop Production"/>
    <x v="3420"/>
    <n v="3000"/>
    <x v="2267"/>
    <x v="0"/>
    <x v="1"/>
    <s v="GBP"/>
    <n v="1450051200"/>
    <n v="1447594176"/>
    <b v="0"/>
    <x v="67"/>
    <x v="0"/>
    <s v="theater/plays"/>
    <x v="1071"/>
    <x v="2530"/>
    <x v="1"/>
    <x v="6"/>
  </r>
  <r>
    <s v="And That's How The Story Goes"/>
    <x v="3421"/>
    <n v="250"/>
    <x v="457"/>
    <x v="0"/>
    <x v="0"/>
    <s v="USD"/>
    <n v="1429912341"/>
    <n v="1427320341"/>
    <b v="0"/>
    <x v="73"/>
    <x v="0"/>
    <s v="theater/plays"/>
    <x v="2515"/>
    <x v="436"/>
    <x v="1"/>
    <x v="6"/>
  </r>
  <r>
    <s v="Maggie LumiÃ¨re and The Ghost Train: an exciting new play!"/>
    <x v="3422"/>
    <n v="6000"/>
    <x v="2268"/>
    <x v="0"/>
    <x v="0"/>
    <s v="USD"/>
    <n v="1423119540"/>
    <n v="1421252084"/>
    <b v="0"/>
    <x v="88"/>
    <x v="0"/>
    <s v="theater/plays"/>
    <x v="2062"/>
    <x v="2531"/>
    <x v="1"/>
    <x v="6"/>
  </r>
  <r>
    <s v="The Erlkings"/>
    <x v="3423"/>
    <n v="30000"/>
    <x v="2269"/>
    <x v="0"/>
    <x v="0"/>
    <s v="USD"/>
    <n v="1412434136"/>
    <n v="1409669336"/>
    <b v="0"/>
    <x v="201"/>
    <x v="0"/>
    <s v="theater/plays"/>
    <x v="2516"/>
    <x v="2532"/>
    <x v="1"/>
    <x v="6"/>
  </r>
  <r>
    <s v="Holocene"/>
    <x v="3424"/>
    <n v="3750"/>
    <x v="1959"/>
    <x v="0"/>
    <x v="0"/>
    <s v="USD"/>
    <n v="1411264800"/>
    <n v="1409620903"/>
    <b v="0"/>
    <x v="45"/>
    <x v="0"/>
    <s v="theater/plays"/>
    <x v="2517"/>
    <x v="2533"/>
    <x v="1"/>
    <x v="6"/>
  </r>
  <r>
    <s v="We Were Kings"/>
    <x v="3425"/>
    <n v="1500"/>
    <x v="646"/>
    <x v="0"/>
    <x v="1"/>
    <s v="GBP"/>
    <n v="1404314952"/>
    <n v="1401722952"/>
    <b v="0"/>
    <x v="60"/>
    <x v="0"/>
    <s v="theater/plays"/>
    <x v="31"/>
    <x v="2218"/>
    <x v="1"/>
    <x v="6"/>
  </r>
  <r>
    <s v="CREDITORS | Jack Studio Theatre | Smith after Strindberg"/>
    <x v="3426"/>
    <n v="2000"/>
    <x v="910"/>
    <x v="0"/>
    <x v="1"/>
    <s v="GBP"/>
    <n v="1425142800"/>
    <n v="1422983847"/>
    <b v="0"/>
    <x v="13"/>
    <x v="0"/>
    <s v="theater/plays"/>
    <x v="1015"/>
    <x v="2534"/>
    <x v="1"/>
    <x v="6"/>
  </r>
  <r>
    <s v="Virtual Reality - A play about autism, family and The Sims."/>
    <x v="3427"/>
    <n v="150"/>
    <x v="666"/>
    <x v="0"/>
    <x v="1"/>
    <s v="GBP"/>
    <n v="1478046661"/>
    <n v="1476837061"/>
    <b v="0"/>
    <x v="8"/>
    <x v="0"/>
    <s v="theater/plays"/>
    <x v="2129"/>
    <x v="1862"/>
    <x v="1"/>
    <x v="6"/>
  </r>
  <r>
    <s v="Being Patient"/>
    <x v="3428"/>
    <n v="2000"/>
    <x v="2270"/>
    <x v="0"/>
    <x v="1"/>
    <s v="GBP"/>
    <n v="1406760101"/>
    <n v="1404168101"/>
    <b v="0"/>
    <x v="250"/>
    <x v="0"/>
    <s v="theater/plays"/>
    <x v="2518"/>
    <x v="2535"/>
    <x v="1"/>
    <x v="6"/>
  </r>
  <r>
    <s v="Local Jewell Production's Inaugural Season (2014-2015)"/>
    <x v="3429"/>
    <n v="2000"/>
    <x v="41"/>
    <x v="0"/>
    <x v="0"/>
    <s v="USD"/>
    <n v="1408383153"/>
    <n v="1405791153"/>
    <b v="0"/>
    <x v="64"/>
    <x v="0"/>
    <s v="theater/plays"/>
    <x v="31"/>
    <x v="2536"/>
    <x v="1"/>
    <x v="6"/>
  </r>
  <r>
    <s v="Love Letters"/>
    <x v="3430"/>
    <n v="2000"/>
    <x v="2271"/>
    <x v="0"/>
    <x v="0"/>
    <s v="USD"/>
    <n v="1454709600"/>
    <n v="1452520614"/>
    <b v="0"/>
    <x v="288"/>
    <x v="0"/>
    <s v="theater/plays"/>
    <x v="2519"/>
    <x v="2537"/>
    <x v="1"/>
    <x v="6"/>
  </r>
  <r>
    <s v="The Dybbuk"/>
    <x v="3431"/>
    <n v="9500"/>
    <x v="2272"/>
    <x v="0"/>
    <x v="0"/>
    <s v="USD"/>
    <n v="1402974000"/>
    <n v="1400290255"/>
    <b v="0"/>
    <x v="26"/>
    <x v="0"/>
    <s v="theater/plays"/>
    <x v="2520"/>
    <x v="2538"/>
    <x v="1"/>
    <x v="6"/>
  </r>
  <r>
    <s v="The Williams Project"/>
    <x v="3432"/>
    <n v="10000"/>
    <x v="1285"/>
    <x v="0"/>
    <x v="0"/>
    <s v="USD"/>
    <n v="1404983269"/>
    <n v="1402391269"/>
    <b v="0"/>
    <x v="129"/>
    <x v="0"/>
    <s v="theater/plays"/>
    <x v="1442"/>
    <x v="2539"/>
    <x v="1"/>
    <x v="6"/>
  </r>
  <r>
    <s v="Tickets for the Tenderloin"/>
    <x v="3433"/>
    <n v="1000"/>
    <x v="2273"/>
    <x v="0"/>
    <x v="0"/>
    <s v="USD"/>
    <n v="1470538800"/>
    <n v="1469112493"/>
    <b v="0"/>
    <x v="10"/>
    <x v="0"/>
    <s v="theater/plays"/>
    <x v="1990"/>
    <x v="2540"/>
    <x v="1"/>
    <x v="6"/>
  </r>
  <r>
    <s v="â€œDamselflyâ€ Gracing the stage"/>
    <x v="3434"/>
    <n v="5000"/>
    <x v="2274"/>
    <x v="0"/>
    <x v="0"/>
    <s v="USD"/>
    <n v="1408638480"/>
    <n v="1406811593"/>
    <b v="0"/>
    <x v="77"/>
    <x v="0"/>
    <s v="theater/plays"/>
    <x v="2521"/>
    <x v="2541"/>
    <x v="1"/>
    <x v="6"/>
  </r>
  <r>
    <s v="Alzheimer's:The Musical World Premiere Tickets &amp; FUNdrasier!"/>
    <x v="3435"/>
    <n v="3000"/>
    <x v="168"/>
    <x v="0"/>
    <x v="0"/>
    <s v="USD"/>
    <n v="1440003820"/>
    <n v="1437411820"/>
    <b v="0"/>
    <x v="17"/>
    <x v="0"/>
    <s v="theater/plays"/>
    <x v="50"/>
    <x v="2542"/>
    <x v="1"/>
    <x v="6"/>
  </r>
  <r>
    <s v="KLIPPIES"/>
    <x v="3436"/>
    <n v="2500"/>
    <x v="2275"/>
    <x v="0"/>
    <x v="1"/>
    <s v="GBP"/>
    <n v="1430600400"/>
    <n v="1428358567"/>
    <b v="0"/>
    <x v="25"/>
    <x v="0"/>
    <s v="theater/plays"/>
    <x v="1243"/>
    <x v="2543"/>
    <x v="1"/>
    <x v="6"/>
  </r>
  <r>
    <s v="Cirque Inspired Alice's Adventures in Wonderland"/>
    <x v="3437"/>
    <n v="1200"/>
    <x v="2276"/>
    <x v="0"/>
    <x v="0"/>
    <s v="USD"/>
    <n v="1453179540"/>
    <n v="1452030730"/>
    <b v="0"/>
    <x v="59"/>
    <x v="0"/>
    <s v="theater/plays"/>
    <x v="2522"/>
    <x v="2544"/>
    <x v="1"/>
    <x v="6"/>
  </r>
  <r>
    <s v="Gruesome Playground Injuries"/>
    <x v="3438"/>
    <n v="5000"/>
    <x v="2277"/>
    <x v="0"/>
    <x v="0"/>
    <s v="USD"/>
    <n v="1405095300"/>
    <n v="1403146628"/>
    <b v="0"/>
    <x v="141"/>
    <x v="0"/>
    <s v="theater/plays"/>
    <x v="2523"/>
    <x v="2545"/>
    <x v="1"/>
    <x v="6"/>
  </r>
  <r>
    <s v="Putting on a great play in Los Angeles!"/>
    <x v="3439"/>
    <n v="2500"/>
    <x v="1644"/>
    <x v="0"/>
    <x v="0"/>
    <s v="USD"/>
    <n v="1447445820"/>
    <n v="1445077121"/>
    <b v="0"/>
    <x v="68"/>
    <x v="0"/>
    <s v="theater/plays"/>
    <x v="946"/>
    <x v="2546"/>
    <x v="1"/>
    <x v="6"/>
  </r>
  <r>
    <s v="An Evening of Radio"/>
    <x v="3440"/>
    <n v="250"/>
    <x v="156"/>
    <x v="0"/>
    <x v="0"/>
    <s v="USD"/>
    <n v="1433016672"/>
    <n v="1430424672"/>
    <b v="0"/>
    <x v="22"/>
    <x v="0"/>
    <s v="theater/plays"/>
    <x v="31"/>
    <x v="683"/>
    <x v="1"/>
    <x v="6"/>
  </r>
  <r>
    <s v="Reading of a New Play by Garrett Zuercher"/>
    <x v="3441"/>
    <n v="1000"/>
    <x v="2278"/>
    <x v="0"/>
    <x v="0"/>
    <s v="USD"/>
    <n v="1410266146"/>
    <n v="1407674146"/>
    <b v="0"/>
    <x v="43"/>
    <x v="0"/>
    <s v="theater/plays"/>
    <x v="2524"/>
    <x v="2547"/>
    <x v="1"/>
    <x v="6"/>
  </r>
  <r>
    <s v="Training young artists! Act Yo' Age Theatre Co debut"/>
    <x v="3442"/>
    <n v="300"/>
    <x v="2279"/>
    <x v="0"/>
    <x v="2"/>
    <s v="AUD"/>
    <n v="1465394340"/>
    <n v="1464677986"/>
    <b v="0"/>
    <x v="9"/>
    <x v="0"/>
    <s v="theater/plays"/>
    <x v="2525"/>
    <x v="2548"/>
    <x v="1"/>
    <x v="6"/>
  </r>
  <r>
    <s v="Axon Theatre - First Project (Phase 1)"/>
    <x v="3443"/>
    <n v="2000"/>
    <x v="41"/>
    <x v="0"/>
    <x v="1"/>
    <s v="GBP"/>
    <n v="1445604236"/>
    <n v="1443185036"/>
    <b v="0"/>
    <x v="162"/>
    <x v="0"/>
    <s v="theater/plays"/>
    <x v="31"/>
    <x v="2549"/>
    <x v="1"/>
    <x v="6"/>
  </r>
  <r>
    <s v="'Pope Head' - The World Tour of Australia"/>
    <x v="3444"/>
    <n v="1000"/>
    <x v="876"/>
    <x v="0"/>
    <x v="1"/>
    <s v="GBP"/>
    <n v="1423138800"/>
    <n v="1421092725"/>
    <b v="0"/>
    <x v="20"/>
    <x v="0"/>
    <s v="theater/plays"/>
    <x v="2123"/>
    <x v="2550"/>
    <x v="1"/>
    <x v="6"/>
  </r>
  <r>
    <s v="The Vagabond Halfback"/>
    <x v="3445"/>
    <n v="1000"/>
    <x v="2280"/>
    <x v="0"/>
    <x v="0"/>
    <s v="USD"/>
    <n v="1458332412"/>
    <n v="1454448012"/>
    <b v="0"/>
    <x v="25"/>
    <x v="0"/>
    <s v="theater/plays"/>
    <x v="2526"/>
    <x v="2551"/>
    <x v="1"/>
    <x v="6"/>
  </r>
  <r>
    <s v="The Mount, new play about Edith Wharton"/>
    <x v="3446"/>
    <n v="2100"/>
    <x v="2281"/>
    <x v="0"/>
    <x v="0"/>
    <s v="USD"/>
    <n v="1418784689"/>
    <n v="1416192689"/>
    <b v="0"/>
    <x v="43"/>
    <x v="0"/>
    <s v="theater/plays"/>
    <x v="2527"/>
    <x v="2552"/>
    <x v="1"/>
    <x v="6"/>
  </r>
  <r>
    <s v="Love Letters To My Children, directed by Charles J. Ouda"/>
    <x v="3447"/>
    <n v="800"/>
    <x v="2282"/>
    <x v="0"/>
    <x v="0"/>
    <s v="USD"/>
    <n v="1468036800"/>
    <n v="1465607738"/>
    <b v="0"/>
    <x v="9"/>
    <x v="0"/>
    <s v="theater/plays"/>
    <x v="2528"/>
    <x v="2553"/>
    <x v="1"/>
    <x v="6"/>
  </r>
  <r>
    <s v="The Beautiful House"/>
    <x v="3448"/>
    <n v="500"/>
    <x v="1158"/>
    <x v="0"/>
    <x v="1"/>
    <s v="GBP"/>
    <n v="1427990071"/>
    <n v="1422809671"/>
    <b v="0"/>
    <x v="70"/>
    <x v="0"/>
    <s v="theater/plays"/>
    <x v="1710"/>
    <x v="2554"/>
    <x v="1"/>
    <x v="6"/>
  </r>
  <r>
    <s v="The Twilight Zone Play"/>
    <x v="3449"/>
    <n v="650"/>
    <x v="2283"/>
    <x v="0"/>
    <x v="0"/>
    <s v="USD"/>
    <n v="1429636927"/>
    <n v="1427304127"/>
    <b v="0"/>
    <x v="38"/>
    <x v="0"/>
    <s v="theater/plays"/>
    <x v="2529"/>
    <x v="2555"/>
    <x v="1"/>
    <x v="6"/>
  </r>
  <r>
    <s v="On the Verge (Or, The Geography of Yearning) goes Steampunk!"/>
    <x v="3450"/>
    <n v="1000"/>
    <x v="2284"/>
    <x v="0"/>
    <x v="0"/>
    <s v="USD"/>
    <n v="1406087940"/>
    <n v="1404141626"/>
    <b v="0"/>
    <x v="77"/>
    <x v="0"/>
    <s v="theater/plays"/>
    <x v="2530"/>
    <x v="2556"/>
    <x v="1"/>
    <x v="6"/>
  </r>
  <r>
    <s v="'Patagonia' - by Robert George"/>
    <x v="3451"/>
    <n v="300"/>
    <x v="2285"/>
    <x v="0"/>
    <x v="1"/>
    <s v="GBP"/>
    <n v="1471130956"/>
    <n v="1465946956"/>
    <b v="0"/>
    <x v="25"/>
    <x v="0"/>
    <s v="theater/plays"/>
    <x v="2531"/>
    <x v="446"/>
    <x v="1"/>
    <x v="6"/>
  </r>
  <r>
    <s v="The Not So Curious Incident of the Man in the Green Volvo"/>
    <x v="3452"/>
    <n v="700"/>
    <x v="2286"/>
    <x v="0"/>
    <x v="1"/>
    <s v="GBP"/>
    <n v="1406825159"/>
    <n v="1404233159"/>
    <b v="0"/>
    <x v="64"/>
    <x v="0"/>
    <s v="theater/plays"/>
    <x v="2248"/>
    <x v="2557"/>
    <x v="1"/>
    <x v="6"/>
  </r>
  <r>
    <s v="&quot;Vanya and Sonia and Masha and Spike&quot; by Christopher Durang"/>
    <x v="3453"/>
    <n v="10000"/>
    <x v="2287"/>
    <x v="0"/>
    <x v="0"/>
    <s v="USD"/>
    <n v="1476381627"/>
    <n v="1473789627"/>
    <b v="0"/>
    <x v="50"/>
    <x v="0"/>
    <s v="theater/plays"/>
    <x v="2532"/>
    <x v="2558"/>
    <x v="1"/>
    <x v="6"/>
  </r>
  <r>
    <s v="THIEF"/>
    <x v="3454"/>
    <n v="3000"/>
    <x v="2288"/>
    <x v="0"/>
    <x v="0"/>
    <s v="USD"/>
    <n v="1406876340"/>
    <n v="1404190567"/>
    <b v="0"/>
    <x v="38"/>
    <x v="0"/>
    <s v="theater/plays"/>
    <x v="2533"/>
    <x v="2559"/>
    <x v="1"/>
    <x v="6"/>
  </r>
  <r>
    <s v="The Impossible Adventures Of Supernova Jones"/>
    <x v="3455"/>
    <n v="2000"/>
    <x v="2289"/>
    <x v="0"/>
    <x v="0"/>
    <s v="USD"/>
    <n v="1423720740"/>
    <n v="1421081857"/>
    <b v="0"/>
    <x v="165"/>
    <x v="0"/>
    <s v="theater/plays"/>
    <x v="2534"/>
    <x v="2560"/>
    <x v="1"/>
    <x v="6"/>
  </r>
  <r>
    <s v="J. Lee Vocque's BASED ON ACTUAL EVENTS"/>
    <x v="3456"/>
    <n v="978"/>
    <x v="2290"/>
    <x v="0"/>
    <x v="0"/>
    <s v="USD"/>
    <n v="1422937620"/>
    <n v="1420606303"/>
    <b v="0"/>
    <x v="74"/>
    <x v="0"/>
    <s v="theater/plays"/>
    <x v="2535"/>
    <x v="2561"/>
    <x v="1"/>
    <x v="6"/>
  </r>
  <r>
    <s v="CYRIL THE SQUIRREL a magical children's theatre tour"/>
    <x v="3457"/>
    <n v="500"/>
    <x v="2291"/>
    <x v="0"/>
    <x v="1"/>
    <s v="GBP"/>
    <n v="1463743860"/>
    <n v="1461151860"/>
    <b v="0"/>
    <x v="17"/>
    <x v="0"/>
    <s v="theater/plays"/>
    <x v="2536"/>
    <x v="2562"/>
    <x v="1"/>
    <x v="6"/>
  </r>
  <r>
    <s v="Pushers"/>
    <x v="3458"/>
    <n v="500"/>
    <x v="2292"/>
    <x v="0"/>
    <x v="1"/>
    <s v="GBP"/>
    <n v="1408106352"/>
    <n v="1406896752"/>
    <b v="0"/>
    <x v="10"/>
    <x v="0"/>
    <s v="theater/plays"/>
    <x v="2537"/>
    <x v="73"/>
    <x v="1"/>
    <x v="6"/>
  </r>
  <r>
    <s v="Foolish Mortals present Shakespeare's Twelfth Night"/>
    <x v="3459"/>
    <n v="500"/>
    <x v="2293"/>
    <x v="0"/>
    <x v="0"/>
    <s v="USD"/>
    <n v="1477710000"/>
    <n v="1475248279"/>
    <b v="0"/>
    <x v="8"/>
    <x v="0"/>
    <s v="theater/plays"/>
    <x v="2538"/>
    <x v="2563"/>
    <x v="1"/>
    <x v="6"/>
  </r>
  <r>
    <s v="Upstart Crows of Santa Fe Stage Weapons"/>
    <x v="3460"/>
    <n v="250"/>
    <x v="2294"/>
    <x v="0"/>
    <x v="0"/>
    <s v="USD"/>
    <n v="1436551200"/>
    <n v="1435181628"/>
    <b v="0"/>
    <x v="57"/>
    <x v="0"/>
    <s v="theater/plays"/>
    <x v="2539"/>
    <x v="2564"/>
    <x v="1"/>
    <x v="6"/>
  </r>
  <r>
    <s v="Uncalled For Presents: Playday Mayday in Toronto!"/>
    <x v="3461"/>
    <n v="10000"/>
    <x v="2295"/>
    <x v="0"/>
    <x v="5"/>
    <s v="CAD"/>
    <n v="1476158340"/>
    <n v="1472594585"/>
    <b v="0"/>
    <x v="229"/>
    <x v="0"/>
    <s v="theater/plays"/>
    <x v="2540"/>
    <x v="2565"/>
    <x v="1"/>
    <x v="6"/>
  </r>
  <r>
    <s v="SHE! Is History!"/>
    <x v="3462"/>
    <n v="5000"/>
    <x v="2296"/>
    <x v="0"/>
    <x v="0"/>
    <s v="USD"/>
    <n v="1471921637"/>
    <n v="1469329637"/>
    <b v="0"/>
    <x v="251"/>
    <x v="0"/>
    <s v="theater/plays"/>
    <x v="2541"/>
    <x v="2566"/>
    <x v="1"/>
    <x v="6"/>
  </r>
  <r>
    <s v="Crooked Tree Theatre Presents Family Duels"/>
    <x v="3463"/>
    <n v="2000"/>
    <x v="2169"/>
    <x v="0"/>
    <x v="1"/>
    <s v="GBP"/>
    <n v="1439136000"/>
    <n v="1436972472"/>
    <b v="0"/>
    <x v="17"/>
    <x v="0"/>
    <s v="theater/plays"/>
    <x v="288"/>
    <x v="2567"/>
    <x v="1"/>
    <x v="6"/>
  </r>
  <r>
    <s v="Spotlight Youth Theater Production of Wizard"/>
    <x v="3464"/>
    <n v="3500"/>
    <x v="2297"/>
    <x v="0"/>
    <x v="0"/>
    <s v="USD"/>
    <n v="1461108450"/>
    <n v="1455928050"/>
    <b v="0"/>
    <x v="42"/>
    <x v="0"/>
    <s v="theater/plays"/>
    <x v="2542"/>
    <x v="2568"/>
    <x v="1"/>
    <x v="6"/>
  </r>
  <r>
    <s v="Venus in Fur, Los Angeles."/>
    <x v="3465"/>
    <n v="3000"/>
    <x v="168"/>
    <x v="0"/>
    <x v="0"/>
    <s v="USD"/>
    <n v="1426864032"/>
    <n v="1424275632"/>
    <b v="0"/>
    <x v="5"/>
    <x v="0"/>
    <s v="theater/plays"/>
    <x v="50"/>
    <x v="2569"/>
    <x v="1"/>
    <x v="6"/>
  </r>
  <r>
    <s v="Publicity for &quot;When Yellow Were the Stars on Earth&quot;"/>
    <x v="3466"/>
    <n v="10000"/>
    <x v="2298"/>
    <x v="0"/>
    <x v="0"/>
    <s v="USD"/>
    <n v="1474426800"/>
    <n v="1471976529"/>
    <b v="0"/>
    <x v="57"/>
    <x v="0"/>
    <s v="theater/plays"/>
    <x v="2543"/>
    <x v="2570"/>
    <x v="1"/>
    <x v="6"/>
  </r>
  <r>
    <s v="An Evening of Original One Acts"/>
    <x v="3467"/>
    <n v="2800"/>
    <x v="2299"/>
    <x v="0"/>
    <x v="0"/>
    <s v="USD"/>
    <n v="1461857045"/>
    <n v="1459265045"/>
    <b v="0"/>
    <x v="287"/>
    <x v="0"/>
    <s v="theater/plays"/>
    <x v="2544"/>
    <x v="2571"/>
    <x v="1"/>
    <x v="6"/>
  </r>
  <r>
    <s v="She Kills Monsters"/>
    <x v="3468"/>
    <n v="250"/>
    <x v="672"/>
    <x v="0"/>
    <x v="0"/>
    <s v="USD"/>
    <n v="1468618680"/>
    <n v="1465345902"/>
    <b v="0"/>
    <x v="82"/>
    <x v="0"/>
    <s v="theater/plays"/>
    <x v="2111"/>
    <x v="694"/>
    <x v="1"/>
    <x v="6"/>
  </r>
  <r>
    <s v="Different is Dangerous"/>
    <x v="3469"/>
    <n v="500"/>
    <x v="2300"/>
    <x v="0"/>
    <x v="1"/>
    <s v="GBP"/>
    <n v="1409515200"/>
    <n v="1405971690"/>
    <b v="0"/>
    <x v="209"/>
    <x v="0"/>
    <s v="theater/plays"/>
    <x v="2545"/>
    <x v="2572"/>
    <x v="1"/>
    <x v="6"/>
  </r>
  <r>
    <s v="Dandelion Theatre: 'Body Awareness' by Annie Baker"/>
    <x v="3470"/>
    <n v="2000"/>
    <x v="2301"/>
    <x v="0"/>
    <x v="0"/>
    <s v="USD"/>
    <n v="1415253540"/>
    <n v="1413432331"/>
    <b v="0"/>
    <x v="23"/>
    <x v="0"/>
    <s v="theater/plays"/>
    <x v="2546"/>
    <x v="2573"/>
    <x v="1"/>
    <x v="6"/>
  </r>
  <r>
    <s v="King Sisyphus"/>
    <x v="3471"/>
    <n v="4900"/>
    <x v="2302"/>
    <x v="0"/>
    <x v="0"/>
    <s v="USD"/>
    <n v="1426883220"/>
    <n v="1425067296"/>
    <b v="0"/>
    <x v="51"/>
    <x v="0"/>
    <s v="theater/plays"/>
    <x v="31"/>
    <x v="2574"/>
    <x v="1"/>
    <x v="6"/>
  </r>
  <r>
    <s v="Be Prepared"/>
    <x v="3472"/>
    <n v="2000"/>
    <x v="895"/>
    <x v="0"/>
    <x v="1"/>
    <s v="GBP"/>
    <n v="1469016131"/>
    <n v="1466424131"/>
    <b v="0"/>
    <x v="70"/>
    <x v="0"/>
    <s v="theater/plays"/>
    <x v="50"/>
    <x v="2575"/>
    <x v="1"/>
    <x v="6"/>
  </r>
  <r>
    <s v="Score"/>
    <x v="3473"/>
    <n v="300"/>
    <x v="2303"/>
    <x v="0"/>
    <x v="1"/>
    <s v="GBP"/>
    <n v="1414972800"/>
    <n v="1412629704"/>
    <b v="0"/>
    <x v="57"/>
    <x v="0"/>
    <s v="theater/plays"/>
    <x v="1614"/>
    <x v="135"/>
    <x v="1"/>
    <x v="6"/>
  </r>
  <r>
    <s v="REBATEnsemble Presents: ICONS - The Martin Show"/>
    <x v="3474"/>
    <n v="300"/>
    <x v="2304"/>
    <x v="0"/>
    <x v="0"/>
    <s v="USD"/>
    <n v="1414378800"/>
    <n v="1412836990"/>
    <b v="0"/>
    <x v="79"/>
    <x v="0"/>
    <s v="theater/plays"/>
    <x v="87"/>
    <x v="368"/>
    <x v="1"/>
    <x v="6"/>
  </r>
  <r>
    <s v="PCSF's Biannual 24-Hour Play Festival"/>
    <x v="3475"/>
    <n v="1800"/>
    <x v="857"/>
    <x v="0"/>
    <x v="0"/>
    <s v="USD"/>
    <n v="1431831600"/>
    <n v="1430761243"/>
    <b v="0"/>
    <x v="70"/>
    <x v="0"/>
    <s v="theater/plays"/>
    <x v="1288"/>
    <x v="2576"/>
    <x v="1"/>
    <x v="6"/>
  </r>
  <r>
    <s v="Measure for Measure"/>
    <x v="3476"/>
    <n v="2000"/>
    <x v="2305"/>
    <x v="0"/>
    <x v="0"/>
    <s v="USD"/>
    <n v="1426539600"/>
    <n v="1424296822"/>
    <b v="0"/>
    <x v="7"/>
    <x v="0"/>
    <s v="theater/plays"/>
    <x v="2547"/>
    <x v="2577"/>
    <x v="1"/>
    <x v="6"/>
  </r>
  <r>
    <s v="Civil Rogues"/>
    <x v="3477"/>
    <n v="1500"/>
    <x v="2306"/>
    <x v="0"/>
    <x v="1"/>
    <s v="GBP"/>
    <n v="1403382680"/>
    <n v="1400790680"/>
    <b v="0"/>
    <x v="66"/>
    <x v="0"/>
    <s v="theater/plays"/>
    <x v="2548"/>
    <x v="2578"/>
    <x v="1"/>
    <x v="6"/>
  </r>
  <r>
    <s v="Georgia - the full cast production"/>
    <x v="3478"/>
    <n v="1500"/>
    <x v="2307"/>
    <x v="0"/>
    <x v="0"/>
    <s v="USD"/>
    <n v="1436562000"/>
    <n v="1434440227"/>
    <b v="0"/>
    <x v="62"/>
    <x v="0"/>
    <s v="theater/plays"/>
    <x v="2549"/>
    <x v="2579"/>
    <x v="1"/>
    <x v="6"/>
  </r>
  <r>
    <s v="FIX THE FITZ"/>
    <x v="3479"/>
    <n v="10000"/>
    <x v="2308"/>
    <x v="0"/>
    <x v="2"/>
    <s v="AUD"/>
    <n v="1420178188"/>
    <n v="1418709388"/>
    <b v="0"/>
    <x v="195"/>
    <x v="0"/>
    <s v="theater/plays"/>
    <x v="2395"/>
    <x v="2580"/>
    <x v="1"/>
    <x v="6"/>
  </r>
  <r>
    <s v="Old Trunk - Edinburgh 2014"/>
    <x v="3480"/>
    <n v="3000"/>
    <x v="2309"/>
    <x v="0"/>
    <x v="1"/>
    <s v="GBP"/>
    <n v="1404671466"/>
    <n v="1402079466"/>
    <b v="0"/>
    <x v="144"/>
    <x v="0"/>
    <s v="theater/plays"/>
    <x v="2550"/>
    <x v="370"/>
    <x v="1"/>
    <x v="6"/>
  </r>
  <r>
    <s v="The Faculty Lounge"/>
    <x v="3481"/>
    <n v="3350"/>
    <x v="2310"/>
    <x v="0"/>
    <x v="0"/>
    <s v="USD"/>
    <n v="1404403381"/>
    <n v="1401811381"/>
    <b v="0"/>
    <x v="182"/>
    <x v="0"/>
    <s v="theater/plays"/>
    <x v="2551"/>
    <x v="2581"/>
    <x v="1"/>
    <x v="6"/>
  </r>
  <r>
    <s v="Macbeth in the Basement"/>
    <x v="3482"/>
    <n v="2500"/>
    <x v="2311"/>
    <x v="0"/>
    <x v="0"/>
    <s v="USD"/>
    <n v="1466014499"/>
    <n v="1463422499"/>
    <b v="0"/>
    <x v="34"/>
    <x v="0"/>
    <s v="theater/plays"/>
    <x v="2552"/>
    <x v="2582"/>
    <x v="1"/>
    <x v="6"/>
  </r>
  <r>
    <s v="An Evening with Sarah Pettyfer"/>
    <x v="3483"/>
    <n v="1650"/>
    <x v="1827"/>
    <x v="0"/>
    <x v="0"/>
    <s v="USD"/>
    <n v="1454431080"/>
    <n v="1451839080"/>
    <b v="0"/>
    <x v="209"/>
    <x v="0"/>
    <s v="theater/plays"/>
    <x v="2553"/>
    <x v="2425"/>
    <x v="1"/>
    <x v="6"/>
  </r>
  <r>
    <s v="Might As Well Live: Dorothy Parker Does Hollywood Fringe"/>
    <x v="3484"/>
    <n v="3000"/>
    <x v="2312"/>
    <x v="0"/>
    <x v="0"/>
    <s v="USD"/>
    <n v="1433314740"/>
    <n v="1430600401"/>
    <b v="0"/>
    <x v="66"/>
    <x v="0"/>
    <s v="theater/plays"/>
    <x v="26"/>
    <x v="2583"/>
    <x v="1"/>
    <x v="6"/>
  </r>
  <r>
    <s v="Jericho Creek"/>
    <x v="3485"/>
    <n v="2000"/>
    <x v="948"/>
    <x v="0"/>
    <x v="1"/>
    <s v="GBP"/>
    <n v="1435185252"/>
    <n v="1432593252"/>
    <b v="0"/>
    <x v="36"/>
    <x v="0"/>
    <s v="theater/plays"/>
    <x v="92"/>
    <x v="2584"/>
    <x v="1"/>
    <x v="6"/>
  </r>
  <r>
    <s v="Gorilla Theater Productions Presents: Phase 3"/>
    <x v="3486"/>
    <n v="3000"/>
    <x v="2313"/>
    <x v="0"/>
    <x v="0"/>
    <s v="USD"/>
    <n v="1429286400"/>
    <n v="1427221560"/>
    <b v="0"/>
    <x v="60"/>
    <x v="0"/>
    <s v="theater/plays"/>
    <x v="1247"/>
    <x v="2585"/>
    <x v="1"/>
    <x v="6"/>
  </r>
  <r>
    <s v="&quot;Oh, the Humanity&quot; at the Tabard Theatre this September"/>
    <x v="3487"/>
    <n v="5000"/>
    <x v="2314"/>
    <x v="0"/>
    <x v="1"/>
    <s v="GBP"/>
    <n v="1400965200"/>
    <n v="1398352531"/>
    <b v="0"/>
    <x v="250"/>
    <x v="0"/>
    <s v="theater/plays"/>
    <x v="2554"/>
    <x v="2586"/>
    <x v="1"/>
    <x v="6"/>
  </r>
  <r>
    <s v="2016 Next Stage Residents Class Presents: When She Had Wings"/>
    <x v="3488"/>
    <n v="1000"/>
    <x v="2315"/>
    <x v="0"/>
    <x v="0"/>
    <s v="USD"/>
    <n v="1460574924"/>
    <n v="1457982924"/>
    <b v="0"/>
    <x v="74"/>
    <x v="0"/>
    <s v="theater/plays"/>
    <x v="1901"/>
    <x v="1655"/>
    <x v="1"/>
    <x v="6"/>
  </r>
  <r>
    <s v="William Shakespeare's The Tempest"/>
    <x v="3489"/>
    <n v="500"/>
    <x v="2316"/>
    <x v="0"/>
    <x v="0"/>
    <s v="USD"/>
    <n v="1431928784"/>
    <n v="1430114384"/>
    <b v="0"/>
    <x v="73"/>
    <x v="0"/>
    <s v="theater/plays"/>
    <x v="2555"/>
    <x v="2587"/>
    <x v="1"/>
    <x v="6"/>
  </r>
  <r>
    <s v="The Man from Willow's Brook, a new play by Kevin Kordis"/>
    <x v="3490"/>
    <n v="3800"/>
    <x v="2317"/>
    <x v="0"/>
    <x v="0"/>
    <s v="USD"/>
    <n v="1445818397"/>
    <n v="1442794397"/>
    <b v="0"/>
    <x v="2"/>
    <x v="0"/>
    <s v="theater/plays"/>
    <x v="2556"/>
    <x v="2588"/>
    <x v="1"/>
    <x v="6"/>
  </r>
  <r>
    <s v="Not Your Garden Variety Theater"/>
    <x v="3491"/>
    <n v="1500"/>
    <x v="646"/>
    <x v="0"/>
    <x v="0"/>
    <s v="USD"/>
    <n v="1408252260"/>
    <n v="1406580436"/>
    <b v="0"/>
    <x v="60"/>
    <x v="0"/>
    <s v="theater/plays"/>
    <x v="31"/>
    <x v="2218"/>
    <x v="1"/>
    <x v="6"/>
  </r>
  <r>
    <s v="Special in a Bad Way"/>
    <x v="3492"/>
    <n v="400"/>
    <x v="402"/>
    <x v="0"/>
    <x v="0"/>
    <s v="USD"/>
    <n v="1480140000"/>
    <n v="1479186575"/>
    <b v="0"/>
    <x v="62"/>
    <x v="0"/>
    <s v="theater/plays"/>
    <x v="31"/>
    <x v="2589"/>
    <x v="1"/>
    <x v="6"/>
  </r>
  <r>
    <s v="The Village - one woman show"/>
    <x v="3493"/>
    <n v="5000"/>
    <x v="2318"/>
    <x v="0"/>
    <x v="5"/>
    <s v="CAD"/>
    <n v="1414862280"/>
    <n v="1412360309"/>
    <b v="0"/>
    <x v="250"/>
    <x v="0"/>
    <s v="theater/plays"/>
    <x v="2557"/>
    <x v="2590"/>
    <x v="1"/>
    <x v="6"/>
  </r>
  <r>
    <s v="Resurrecting LIZZIE BORDEN LIVE"/>
    <x v="3494"/>
    <n v="3000"/>
    <x v="2319"/>
    <x v="0"/>
    <x v="0"/>
    <s v="USD"/>
    <n v="1473625166"/>
    <n v="1470169166"/>
    <b v="0"/>
    <x v="76"/>
    <x v="0"/>
    <s v="theater/plays"/>
    <x v="2558"/>
    <x v="2591"/>
    <x v="1"/>
    <x v="6"/>
  </r>
  <r>
    <s v="Send SACKERSON to SD Fringe"/>
    <x v="3495"/>
    <n v="1551"/>
    <x v="472"/>
    <x v="0"/>
    <x v="0"/>
    <s v="USD"/>
    <n v="1464904800"/>
    <n v="1463852904"/>
    <b v="0"/>
    <x v="72"/>
    <x v="0"/>
    <s v="theater/plays"/>
    <x v="2559"/>
    <x v="2592"/>
    <x v="1"/>
    <x v="6"/>
  </r>
  <r>
    <s v="Mamahood: turn and face the strange"/>
    <x v="3496"/>
    <n v="1650"/>
    <x v="2320"/>
    <x v="0"/>
    <x v="5"/>
    <s v="CAD"/>
    <n v="1464471840"/>
    <n v="1459309704"/>
    <b v="0"/>
    <x v="288"/>
    <x v="0"/>
    <s v="theater/plays"/>
    <x v="2560"/>
    <x v="2593"/>
    <x v="1"/>
    <x v="6"/>
  </r>
  <r>
    <s v="Fefu and Her Friends"/>
    <x v="3497"/>
    <n v="2000"/>
    <x v="2321"/>
    <x v="0"/>
    <x v="0"/>
    <s v="USD"/>
    <n v="1435733940"/>
    <n v="1431046325"/>
    <b v="0"/>
    <x v="2"/>
    <x v="0"/>
    <s v="theater/plays"/>
    <x v="269"/>
    <x v="2594"/>
    <x v="1"/>
    <x v="6"/>
  </r>
  <r>
    <s v="The Glass Menagerie: Independent Student-Run Production"/>
    <x v="3498"/>
    <n v="1000"/>
    <x v="2322"/>
    <x v="0"/>
    <x v="0"/>
    <s v="USD"/>
    <n v="1457326740"/>
    <n v="1455919438"/>
    <b v="0"/>
    <x v="288"/>
    <x v="0"/>
    <s v="theater/plays"/>
    <x v="2561"/>
    <x v="2595"/>
    <x v="1"/>
    <x v="6"/>
  </r>
  <r>
    <s v="Pig by Alex Oates (London Run)"/>
    <x v="3499"/>
    <n v="1500"/>
    <x v="17"/>
    <x v="0"/>
    <x v="1"/>
    <s v="GBP"/>
    <n v="1441995595"/>
    <n v="1439835595"/>
    <b v="0"/>
    <x v="288"/>
    <x v="0"/>
    <s v="theater/plays"/>
    <x v="17"/>
    <x v="2596"/>
    <x v="1"/>
    <x v="6"/>
  </r>
  <r>
    <s v="Dickhead"/>
    <x v="3500"/>
    <n v="4000"/>
    <x v="2323"/>
    <x v="0"/>
    <x v="0"/>
    <s v="USD"/>
    <n v="1458100740"/>
    <n v="1456862924"/>
    <b v="0"/>
    <x v="162"/>
    <x v="0"/>
    <s v="theater/plays"/>
    <x v="2562"/>
    <x v="2597"/>
    <x v="1"/>
    <x v="6"/>
  </r>
  <r>
    <s v="Tarantella"/>
    <x v="3501"/>
    <n v="2500"/>
    <x v="2324"/>
    <x v="0"/>
    <x v="1"/>
    <s v="GBP"/>
    <n v="1469359728"/>
    <n v="1466767728"/>
    <b v="0"/>
    <x v="44"/>
    <x v="0"/>
    <s v="theater/plays"/>
    <x v="2563"/>
    <x v="2598"/>
    <x v="1"/>
    <x v="6"/>
  </r>
  <r>
    <s v="Sterling Lion Theater Company"/>
    <x v="3502"/>
    <n v="1000"/>
    <x v="325"/>
    <x v="0"/>
    <x v="0"/>
    <s v="USD"/>
    <n v="1447959491"/>
    <n v="1445363891"/>
    <b v="0"/>
    <x v="22"/>
    <x v="0"/>
    <s v="theater/plays"/>
    <x v="31"/>
    <x v="179"/>
    <x v="1"/>
    <x v="6"/>
  </r>
  <r>
    <s v="Second Act: The Four Disgracers"/>
    <x v="3503"/>
    <n v="2500"/>
    <x v="2325"/>
    <x v="0"/>
    <x v="0"/>
    <s v="USD"/>
    <n v="1399953600"/>
    <n v="1398983245"/>
    <b v="0"/>
    <x v="70"/>
    <x v="0"/>
    <s v="theater/plays"/>
    <x v="2564"/>
    <x v="2599"/>
    <x v="1"/>
    <x v="6"/>
  </r>
  <r>
    <s v="&quot;The Secret&quot; Goes to NYC International Fringe Festival"/>
    <x v="3504"/>
    <n v="3000"/>
    <x v="631"/>
    <x v="0"/>
    <x v="0"/>
    <s v="USD"/>
    <n v="1408815440"/>
    <n v="1404927440"/>
    <b v="0"/>
    <x v="60"/>
    <x v="0"/>
    <s v="theater/plays"/>
    <x v="1240"/>
    <x v="2600"/>
    <x v="1"/>
    <x v="6"/>
  </r>
  <r>
    <s v="The Chameleon Fools Theatre Troupe Project"/>
    <x v="3505"/>
    <n v="10000"/>
    <x v="2326"/>
    <x v="0"/>
    <x v="0"/>
    <s v="USD"/>
    <n v="1464732537"/>
    <n v="1462140537"/>
    <b v="0"/>
    <x v="250"/>
    <x v="0"/>
    <s v="theater/plays"/>
    <x v="2565"/>
    <x v="1784"/>
    <x v="1"/>
    <x v="6"/>
  </r>
  <r>
    <s v="Roll The Dice Theatre Company"/>
    <x v="3506"/>
    <n v="100"/>
    <x v="147"/>
    <x v="0"/>
    <x v="1"/>
    <s v="GBP"/>
    <n v="1462914000"/>
    <n v="1460914253"/>
    <b v="0"/>
    <x v="41"/>
    <x v="0"/>
    <s v="theater/plays"/>
    <x v="2238"/>
    <x v="1053"/>
    <x v="1"/>
    <x v="6"/>
  </r>
  <r>
    <s v="PL@Y, an all-original fusion of comedy, rock, and dance"/>
    <x v="3507"/>
    <n v="3000"/>
    <x v="2327"/>
    <x v="0"/>
    <x v="0"/>
    <s v="USD"/>
    <n v="1416545700"/>
    <n v="1415392666"/>
    <b v="0"/>
    <x v="51"/>
    <x v="0"/>
    <s v="theater/plays"/>
    <x v="2566"/>
    <x v="2601"/>
    <x v="1"/>
    <x v="6"/>
  </r>
  <r>
    <s v="Shakespeare in the Park: Much Ado About Nothing"/>
    <x v="3508"/>
    <n v="900"/>
    <x v="1217"/>
    <x v="0"/>
    <x v="0"/>
    <s v="USD"/>
    <n v="1404312846"/>
    <n v="1402584846"/>
    <b v="0"/>
    <x v="41"/>
    <x v="0"/>
    <s v="theater/plays"/>
    <x v="2567"/>
    <x v="2602"/>
    <x v="1"/>
    <x v="6"/>
  </r>
  <r>
    <s v="Silent Planet"/>
    <x v="3509"/>
    <n v="1500"/>
    <x v="2328"/>
    <x v="0"/>
    <x v="1"/>
    <s v="GBP"/>
    <n v="1415385000"/>
    <n v="1413406695"/>
    <b v="0"/>
    <x v="10"/>
    <x v="0"/>
    <s v="theater/plays"/>
    <x v="2568"/>
    <x v="2603"/>
    <x v="1"/>
    <x v="6"/>
  </r>
  <r>
    <s v="With My Eyes Wide Open"/>
    <x v="3510"/>
    <n v="1000"/>
    <x v="325"/>
    <x v="0"/>
    <x v="1"/>
    <s v="GBP"/>
    <n v="1429789992"/>
    <n v="1424609592"/>
    <b v="0"/>
    <x v="57"/>
    <x v="0"/>
    <s v="theater/plays"/>
    <x v="31"/>
    <x v="2604"/>
    <x v="1"/>
    <x v="6"/>
  </r>
  <r>
    <s v="Send Truth AND Consequences To TNT's 2014 Youth Conference"/>
    <x v="3511"/>
    <n v="2800"/>
    <x v="2153"/>
    <x v="0"/>
    <x v="0"/>
    <s v="USD"/>
    <n v="1401857940"/>
    <n v="1400725112"/>
    <b v="0"/>
    <x v="34"/>
    <x v="0"/>
    <s v="theater/plays"/>
    <x v="2569"/>
    <x v="2605"/>
    <x v="1"/>
    <x v="6"/>
  </r>
  <r>
    <s v="In the Hours Before the Bars Open, a play by Nate HarpÃ©l"/>
    <x v="3512"/>
    <n v="500"/>
    <x v="1100"/>
    <x v="0"/>
    <x v="0"/>
    <s v="USD"/>
    <n v="1422853140"/>
    <n v="1421439552"/>
    <b v="0"/>
    <x v="73"/>
    <x v="0"/>
    <s v="theater/plays"/>
    <x v="1007"/>
    <x v="698"/>
    <x v="1"/>
    <x v="6"/>
  </r>
  <r>
    <s v="Twelfth Night by William Shakespeare"/>
    <x v="3513"/>
    <n v="3000"/>
    <x v="2329"/>
    <x v="0"/>
    <x v="0"/>
    <s v="USD"/>
    <n v="1433097171"/>
    <n v="1430505171"/>
    <b v="0"/>
    <x v="67"/>
    <x v="0"/>
    <s v="theater/plays"/>
    <x v="2570"/>
    <x v="2606"/>
    <x v="1"/>
    <x v="6"/>
  </r>
  <r>
    <s v="The March of the Bonus Army"/>
    <x v="3514"/>
    <n v="2500"/>
    <x v="911"/>
    <x v="0"/>
    <x v="0"/>
    <s v="USD"/>
    <n v="1410145200"/>
    <n v="1407197670"/>
    <b v="0"/>
    <x v="202"/>
    <x v="0"/>
    <s v="theater/plays"/>
    <x v="31"/>
    <x v="2607"/>
    <x v="1"/>
    <x v="6"/>
  </r>
  <r>
    <s v="A Bright Room Called Day by Tony Kushner"/>
    <x v="3515"/>
    <n v="4000"/>
    <x v="417"/>
    <x v="0"/>
    <x v="1"/>
    <s v="GBP"/>
    <n v="1404471600"/>
    <n v="1401910634"/>
    <b v="0"/>
    <x v="62"/>
    <x v="0"/>
    <s v="theater/plays"/>
    <x v="31"/>
    <x v="2608"/>
    <x v="1"/>
    <x v="6"/>
  </r>
  <r>
    <s v="BEASTS OF BAVERLY GROVE"/>
    <x v="3516"/>
    <n v="1500"/>
    <x v="2330"/>
    <x v="0"/>
    <x v="0"/>
    <s v="USD"/>
    <n v="1412259660"/>
    <n v="1410461299"/>
    <b v="0"/>
    <x v="51"/>
    <x v="0"/>
    <s v="theater/plays"/>
    <x v="2571"/>
    <x v="2609"/>
    <x v="1"/>
    <x v="6"/>
  </r>
  <r>
    <s v="Bookstory"/>
    <x v="3517"/>
    <n v="2000"/>
    <x v="40"/>
    <x v="0"/>
    <x v="1"/>
    <s v="GBP"/>
    <n v="1425478950"/>
    <n v="1422886950"/>
    <b v="0"/>
    <x v="33"/>
    <x v="0"/>
    <s v="theater/plays"/>
    <x v="40"/>
    <x v="2610"/>
    <x v="1"/>
    <x v="6"/>
  </r>
  <r>
    <s v="Protocols"/>
    <x v="3518"/>
    <n v="2000"/>
    <x v="1132"/>
    <x v="0"/>
    <x v="1"/>
    <s v="GBP"/>
    <n v="1441547220"/>
    <n v="1439322412"/>
    <b v="0"/>
    <x v="64"/>
    <x v="0"/>
    <s v="theater/plays"/>
    <x v="1266"/>
    <x v="2611"/>
    <x v="1"/>
    <x v="6"/>
  </r>
  <r>
    <s v="As the Naked Lead the Blind (Play)"/>
    <x v="3519"/>
    <n v="350"/>
    <x v="2331"/>
    <x v="0"/>
    <x v="0"/>
    <s v="USD"/>
    <n v="1411980020"/>
    <n v="1409388020"/>
    <b v="0"/>
    <x v="62"/>
    <x v="0"/>
    <s v="theater/plays"/>
    <x v="2572"/>
    <x v="2612"/>
    <x v="1"/>
    <x v="6"/>
  </r>
  <r>
    <s v="'Over the Top: The true-life tale of Dorothy Lawrence'"/>
    <x v="3520"/>
    <n v="1395"/>
    <x v="1174"/>
    <x v="0"/>
    <x v="1"/>
    <s v="GBP"/>
    <n v="1442311560"/>
    <n v="1439924246"/>
    <b v="0"/>
    <x v="69"/>
    <x v="0"/>
    <s v="theater/plays"/>
    <x v="31"/>
    <x v="2613"/>
    <x v="1"/>
    <x v="6"/>
  </r>
  <r>
    <s v="Magnificence"/>
    <x v="3521"/>
    <n v="4000"/>
    <x v="2332"/>
    <x v="0"/>
    <x v="1"/>
    <s v="GBP"/>
    <n v="1474844400"/>
    <n v="1469871148"/>
    <b v="0"/>
    <x v="144"/>
    <x v="0"/>
    <s v="theater/plays"/>
    <x v="2573"/>
    <x v="2614"/>
    <x v="1"/>
    <x v="6"/>
  </r>
  <r>
    <s v="Sweet, Sweet Spirit"/>
    <x v="3522"/>
    <n v="10000"/>
    <x v="2333"/>
    <x v="0"/>
    <x v="0"/>
    <s v="USD"/>
    <n v="1410580800"/>
    <n v="1409336373"/>
    <b v="0"/>
    <x v="142"/>
    <x v="0"/>
    <s v="theater/plays"/>
    <x v="2574"/>
    <x v="2615"/>
    <x v="1"/>
    <x v="6"/>
  </r>
  <r>
    <s v="Talk to Me Like The Rain and Let Me Listen"/>
    <x v="3523"/>
    <n v="500"/>
    <x v="798"/>
    <x v="0"/>
    <x v="0"/>
    <s v="USD"/>
    <n v="1439136000"/>
    <n v="1438188106"/>
    <b v="0"/>
    <x v="63"/>
    <x v="0"/>
    <s v="theater/plays"/>
    <x v="938"/>
    <x v="2616"/>
    <x v="1"/>
    <x v="6"/>
  </r>
  <r>
    <s v="Human, Kind Theater Project"/>
    <x v="3524"/>
    <n v="3300"/>
    <x v="2334"/>
    <x v="0"/>
    <x v="0"/>
    <s v="USD"/>
    <n v="1461823140"/>
    <n v="1459411371"/>
    <b v="0"/>
    <x v="69"/>
    <x v="0"/>
    <s v="theater/plays"/>
    <x v="607"/>
    <x v="2617"/>
    <x v="1"/>
    <x v="6"/>
  </r>
  <r>
    <s v="Darryl Reuben Hall's THE DINNER Nat'l Premiere in NY Fest!"/>
    <x v="3525"/>
    <n v="6000"/>
    <x v="2335"/>
    <x v="0"/>
    <x v="0"/>
    <s v="USD"/>
    <n v="1436587140"/>
    <n v="1434069205"/>
    <b v="0"/>
    <x v="48"/>
    <x v="0"/>
    <s v="theater/plays"/>
    <x v="2575"/>
    <x v="2618"/>
    <x v="1"/>
    <x v="6"/>
  </r>
  <r>
    <s v="World premiere of BIRTHDAY SUIT at the Old Red Lion"/>
    <x v="3526"/>
    <n v="1650"/>
    <x v="2336"/>
    <x v="0"/>
    <x v="1"/>
    <s v="GBP"/>
    <n v="1484740918"/>
    <n v="1483012918"/>
    <b v="0"/>
    <x v="77"/>
    <x v="0"/>
    <s v="theater/plays"/>
    <x v="2576"/>
    <x v="2619"/>
    <x v="1"/>
    <x v="6"/>
  </r>
  <r>
    <s v="Face Off Theatre Company Inaugural Season 2015-2016"/>
    <x v="3527"/>
    <n v="500"/>
    <x v="2337"/>
    <x v="0"/>
    <x v="0"/>
    <s v="USD"/>
    <n v="1436749200"/>
    <n v="1434997018"/>
    <b v="0"/>
    <x v="59"/>
    <x v="0"/>
    <s v="theater/plays"/>
    <x v="2577"/>
    <x v="2333"/>
    <x v="1"/>
    <x v="6"/>
  </r>
  <r>
    <s v="Far From Fiction"/>
    <x v="3528"/>
    <n v="2750"/>
    <x v="2338"/>
    <x v="0"/>
    <x v="1"/>
    <s v="GBP"/>
    <n v="1460318400"/>
    <n v="1457881057"/>
    <b v="0"/>
    <x v="19"/>
    <x v="0"/>
    <s v="theater/plays"/>
    <x v="31"/>
    <x v="179"/>
    <x v="1"/>
    <x v="6"/>
  </r>
  <r>
    <s v="The Reinvention of Lily Johnson"/>
    <x v="3529"/>
    <n v="1000"/>
    <x v="1958"/>
    <x v="0"/>
    <x v="0"/>
    <s v="USD"/>
    <n v="1467301334"/>
    <n v="1464709334"/>
    <b v="0"/>
    <x v="55"/>
    <x v="0"/>
    <s v="theater/plays"/>
    <x v="602"/>
    <x v="2620"/>
    <x v="1"/>
    <x v="6"/>
  </r>
  <r>
    <s v="&quot;I Will Speak For Myself&quot;"/>
    <x v="3530"/>
    <n v="960"/>
    <x v="1936"/>
    <x v="0"/>
    <x v="0"/>
    <s v="USD"/>
    <n v="1411012740"/>
    <n v="1409667827"/>
    <b v="0"/>
    <x v="74"/>
    <x v="0"/>
    <s v="theater/plays"/>
    <x v="2578"/>
    <x v="2621"/>
    <x v="1"/>
    <x v="6"/>
  </r>
  <r>
    <s v="Young Philosophers Theater Company Winter Productions"/>
    <x v="3531"/>
    <n v="500"/>
    <x v="2291"/>
    <x v="0"/>
    <x v="0"/>
    <s v="USD"/>
    <n v="1447269367"/>
    <n v="1444673767"/>
    <b v="0"/>
    <x v="22"/>
    <x v="0"/>
    <s v="theater/plays"/>
    <x v="2536"/>
    <x v="2622"/>
    <x v="1"/>
    <x v="6"/>
  </r>
  <r>
    <s v="Night of Ashes"/>
    <x v="3532"/>
    <n v="5000"/>
    <x v="2339"/>
    <x v="0"/>
    <x v="0"/>
    <s v="USD"/>
    <n v="1443711623"/>
    <n v="1440687623"/>
    <b v="0"/>
    <x v="386"/>
    <x v="0"/>
    <s v="theater/plays"/>
    <x v="2579"/>
    <x v="2623"/>
    <x v="1"/>
    <x v="6"/>
  </r>
  <r>
    <s v="Twelve Angry Women"/>
    <x v="3533"/>
    <n v="2000"/>
    <x v="2340"/>
    <x v="0"/>
    <x v="1"/>
    <s v="GBP"/>
    <n v="1443808800"/>
    <n v="1441120910"/>
    <b v="0"/>
    <x v="67"/>
    <x v="0"/>
    <s v="theater/plays"/>
    <x v="2580"/>
    <x v="2624"/>
    <x v="1"/>
    <x v="6"/>
  </r>
  <r>
    <s v="Paria Exchange at Dave's Leicester Comedy Festival"/>
    <x v="3534"/>
    <n v="150"/>
    <x v="398"/>
    <x v="0"/>
    <x v="1"/>
    <s v="GBP"/>
    <n v="1450612740"/>
    <n v="1448040425"/>
    <b v="0"/>
    <x v="57"/>
    <x v="0"/>
    <s v="theater/plays"/>
    <x v="71"/>
    <x v="2625"/>
    <x v="1"/>
    <x v="6"/>
  </r>
  <r>
    <s v="The Untold Tales of the Brothers Grimm"/>
    <x v="3535"/>
    <n v="675"/>
    <x v="1967"/>
    <x v="0"/>
    <x v="5"/>
    <s v="CAD"/>
    <n v="1416211140"/>
    <n v="1413016216"/>
    <b v="0"/>
    <x v="33"/>
    <x v="0"/>
    <s v="theater/plays"/>
    <x v="2581"/>
    <x v="145"/>
    <x v="1"/>
    <x v="6"/>
  </r>
  <r>
    <s v="'Mooring' - Vocal Point Theatre Project"/>
    <x v="3536"/>
    <n v="2000"/>
    <x v="1956"/>
    <x v="0"/>
    <x v="1"/>
    <s v="GBP"/>
    <n v="1471428340"/>
    <n v="1469009140"/>
    <b v="0"/>
    <x v="183"/>
    <x v="0"/>
    <s v="theater/plays"/>
    <x v="2582"/>
    <x v="2626"/>
    <x v="1"/>
    <x v="6"/>
  </r>
  <r>
    <s v="Chokehold"/>
    <x v="3537"/>
    <n v="600"/>
    <x v="2341"/>
    <x v="0"/>
    <x v="0"/>
    <s v="USD"/>
    <n v="1473358122"/>
    <n v="1471543722"/>
    <b v="0"/>
    <x v="62"/>
    <x v="0"/>
    <s v="theater/plays"/>
    <x v="2583"/>
    <x v="2627"/>
    <x v="1"/>
    <x v="6"/>
  </r>
  <r>
    <s v="The Silence at the Song's End"/>
    <x v="3538"/>
    <n v="300"/>
    <x v="2342"/>
    <x v="0"/>
    <x v="1"/>
    <s v="GBP"/>
    <n v="1466899491"/>
    <n v="1464307491"/>
    <b v="0"/>
    <x v="22"/>
    <x v="0"/>
    <s v="theater/plays"/>
    <x v="2584"/>
    <x v="2628"/>
    <x v="1"/>
    <x v="6"/>
  </r>
  <r>
    <s v="Twelfth Night or What You Will"/>
    <x v="3539"/>
    <n v="1200"/>
    <x v="2343"/>
    <x v="0"/>
    <x v="1"/>
    <s v="GBP"/>
    <n v="1441042275"/>
    <n v="1438882275"/>
    <b v="0"/>
    <x v="58"/>
    <x v="0"/>
    <s v="theater/plays"/>
    <x v="2"/>
    <x v="2629"/>
    <x v="1"/>
    <x v="6"/>
  </r>
  <r>
    <s v="Gifts of War"/>
    <x v="3540"/>
    <n v="5500"/>
    <x v="2344"/>
    <x v="0"/>
    <x v="0"/>
    <s v="USD"/>
    <n v="1410099822"/>
    <n v="1404915822"/>
    <b v="0"/>
    <x v="268"/>
    <x v="0"/>
    <s v="theater/plays"/>
    <x v="2585"/>
    <x v="2630"/>
    <x v="1"/>
    <x v="6"/>
  </r>
  <r>
    <s v="&quot;CIRQUE CAPRICIEUX, the greatest one woman show on earth&quot;"/>
    <x v="3541"/>
    <n v="1500"/>
    <x v="76"/>
    <x v="0"/>
    <x v="12"/>
    <s v="EUR"/>
    <n v="1435255659"/>
    <n v="1432663659"/>
    <b v="0"/>
    <x v="60"/>
    <x v="0"/>
    <s v="theater/plays"/>
    <x v="436"/>
    <x v="2631"/>
    <x v="1"/>
    <x v="6"/>
  </r>
  <r>
    <s v="Gruoch, or Lady Macbeth"/>
    <x v="3542"/>
    <n v="2500"/>
    <x v="911"/>
    <x v="0"/>
    <x v="0"/>
    <s v="USD"/>
    <n v="1425758257"/>
    <n v="1423166257"/>
    <b v="0"/>
    <x v="54"/>
    <x v="0"/>
    <s v="theater/plays"/>
    <x v="31"/>
    <x v="2632"/>
    <x v="1"/>
    <x v="6"/>
  </r>
  <r>
    <s v="Shakespeare!! To fund or not to fund, that is the Question?"/>
    <x v="3543"/>
    <n v="250"/>
    <x v="2345"/>
    <x v="0"/>
    <x v="0"/>
    <s v="USD"/>
    <n v="1428780159"/>
    <n v="1426188159"/>
    <b v="0"/>
    <x v="22"/>
    <x v="0"/>
    <s v="theater/plays"/>
    <x v="84"/>
    <x v="90"/>
    <x v="1"/>
    <x v="6"/>
  </r>
  <r>
    <s v="2015 Philadelphia Premier: Bonhoeffer's Cost"/>
    <x v="3544"/>
    <n v="1100"/>
    <x v="2346"/>
    <x v="0"/>
    <x v="0"/>
    <s v="USD"/>
    <n v="1427860740"/>
    <n v="1426002684"/>
    <b v="0"/>
    <x v="10"/>
    <x v="0"/>
    <s v="theater/plays"/>
    <x v="2586"/>
    <x v="2633"/>
    <x v="1"/>
    <x v="6"/>
  </r>
  <r>
    <s v="Tommy and Me by Ray Didinger - Theatre Exile"/>
    <x v="3545"/>
    <n v="35000"/>
    <x v="2347"/>
    <x v="0"/>
    <x v="0"/>
    <s v="USD"/>
    <n v="1463198340"/>
    <n v="1461117201"/>
    <b v="0"/>
    <x v="226"/>
    <x v="0"/>
    <s v="theater/plays"/>
    <x v="2587"/>
    <x v="2634"/>
    <x v="1"/>
    <x v="6"/>
  </r>
  <r>
    <s v="THE UNDERSTUDY @ WORKING STAGE"/>
    <x v="3546"/>
    <n v="2100"/>
    <x v="2307"/>
    <x v="0"/>
    <x v="0"/>
    <s v="USD"/>
    <n v="1457139600"/>
    <n v="1455230214"/>
    <b v="0"/>
    <x v="62"/>
    <x v="0"/>
    <s v="theater/plays"/>
    <x v="2588"/>
    <x v="2579"/>
    <x v="1"/>
    <x v="6"/>
  </r>
  <r>
    <s v="The Munitionettes"/>
    <x v="3547"/>
    <n v="1000"/>
    <x v="806"/>
    <x v="0"/>
    <x v="1"/>
    <s v="GBP"/>
    <n v="1441358873"/>
    <n v="1438939673"/>
    <b v="0"/>
    <x v="288"/>
    <x v="0"/>
    <s v="theater/plays"/>
    <x v="607"/>
    <x v="2635"/>
    <x v="1"/>
    <x v="6"/>
  </r>
  <r>
    <s v="MOONFACE"/>
    <x v="3548"/>
    <n v="2500"/>
    <x v="2348"/>
    <x v="0"/>
    <x v="1"/>
    <s v="GBP"/>
    <n v="1462224398"/>
    <n v="1459632398"/>
    <b v="0"/>
    <x v="31"/>
    <x v="0"/>
    <s v="theater/plays"/>
    <x v="2131"/>
    <x v="2636"/>
    <x v="1"/>
    <x v="6"/>
  </r>
  <r>
    <s v="2014 UASPA Theatre Showcase"/>
    <x v="3549"/>
    <n v="1500"/>
    <x v="2349"/>
    <x v="0"/>
    <x v="0"/>
    <s v="USD"/>
    <n v="1400796420"/>
    <n v="1398342170"/>
    <b v="0"/>
    <x v="20"/>
    <x v="0"/>
    <s v="theater/plays"/>
    <x v="2118"/>
    <x v="2637"/>
    <x v="1"/>
    <x v="6"/>
  </r>
  <r>
    <s v="Lock&amp;Key Theatre present 'Timon of Athens'"/>
    <x v="3550"/>
    <n v="773"/>
    <x v="2350"/>
    <x v="0"/>
    <x v="1"/>
    <s v="GBP"/>
    <n v="1403964324"/>
    <n v="1401372324"/>
    <b v="0"/>
    <x v="9"/>
    <x v="0"/>
    <s v="theater/plays"/>
    <x v="31"/>
    <x v="2638"/>
    <x v="1"/>
    <x v="6"/>
  </r>
  <r>
    <s v="Coming Home"/>
    <x v="3551"/>
    <n v="5500"/>
    <x v="2351"/>
    <x v="0"/>
    <x v="0"/>
    <s v="USD"/>
    <n v="1439337600"/>
    <n v="1436575280"/>
    <b v="0"/>
    <x v="201"/>
    <x v="0"/>
    <s v="theater/plays"/>
    <x v="2589"/>
    <x v="2639"/>
    <x v="1"/>
    <x v="6"/>
  </r>
  <r>
    <s v="MASKS: Off-Broadway Debut"/>
    <x v="3552"/>
    <n v="5000"/>
    <x v="2352"/>
    <x v="0"/>
    <x v="0"/>
    <s v="USD"/>
    <n v="1423674000"/>
    <n v="1421025159"/>
    <b v="0"/>
    <x v="28"/>
    <x v="0"/>
    <s v="theater/plays"/>
    <x v="2590"/>
    <x v="2640"/>
    <x v="1"/>
    <x v="6"/>
  </r>
  <r>
    <s v="Free Theatre for Kids: Baby Living Room"/>
    <x v="3553"/>
    <n v="2400"/>
    <x v="1162"/>
    <x v="0"/>
    <x v="13"/>
    <s v="EUR"/>
    <n v="1479382594"/>
    <n v="1476786994"/>
    <b v="0"/>
    <x v="25"/>
    <x v="0"/>
    <s v="theater/plays"/>
    <x v="31"/>
    <x v="1231"/>
    <x v="1"/>
    <x v="6"/>
  </r>
  <r>
    <s v="Immortal"/>
    <x v="3554"/>
    <n v="2200"/>
    <x v="2222"/>
    <x v="0"/>
    <x v="1"/>
    <s v="GBP"/>
    <n v="1408289724"/>
    <n v="1403105724"/>
    <b v="0"/>
    <x v="9"/>
    <x v="0"/>
    <s v="theater/plays"/>
    <x v="2419"/>
    <x v="2641"/>
    <x v="1"/>
    <x v="6"/>
  </r>
  <r>
    <s v="Good Bread Alley"/>
    <x v="3555"/>
    <n v="100000"/>
    <x v="2353"/>
    <x v="0"/>
    <x v="0"/>
    <s v="USD"/>
    <n v="1399271911"/>
    <n v="1396334311"/>
    <b v="0"/>
    <x v="501"/>
    <x v="0"/>
    <s v="theater/plays"/>
    <x v="2591"/>
    <x v="2642"/>
    <x v="1"/>
    <x v="6"/>
  </r>
  <r>
    <s v="SPILL - A verbatim show about sex"/>
    <x v="3556"/>
    <n v="350"/>
    <x v="1929"/>
    <x v="0"/>
    <x v="1"/>
    <s v="GBP"/>
    <n v="1435352400"/>
    <n v="1431718575"/>
    <b v="0"/>
    <x v="19"/>
    <x v="0"/>
    <s v="theater/plays"/>
    <x v="2592"/>
    <x v="2643"/>
    <x v="1"/>
    <x v="6"/>
  </r>
  <r>
    <s v="Let's Launch Disco Turtle Productions"/>
    <x v="3557"/>
    <n v="1000"/>
    <x v="831"/>
    <x v="0"/>
    <x v="2"/>
    <s v="AUD"/>
    <n v="1438333080"/>
    <n v="1436408308"/>
    <b v="0"/>
    <x v="54"/>
    <x v="0"/>
    <s v="theater/plays"/>
    <x v="991"/>
    <x v="2644"/>
    <x v="1"/>
    <x v="6"/>
  </r>
  <r>
    <s v="Book Club: A Comedy"/>
    <x v="3558"/>
    <n v="3200"/>
    <x v="2354"/>
    <x v="0"/>
    <x v="5"/>
    <s v="CAD"/>
    <n v="1432694700"/>
    <n v="1429651266"/>
    <b v="0"/>
    <x v="142"/>
    <x v="0"/>
    <s v="theater/plays"/>
    <x v="2593"/>
    <x v="2645"/>
    <x v="1"/>
    <x v="6"/>
  </r>
  <r>
    <s v="How You Kiss Me... at FringeNYC 2015"/>
    <x v="3559"/>
    <n v="2500"/>
    <x v="1904"/>
    <x v="0"/>
    <x v="0"/>
    <s v="USD"/>
    <n v="1438799760"/>
    <n v="1437236378"/>
    <b v="0"/>
    <x v="241"/>
    <x v="0"/>
    <s v="theater/plays"/>
    <x v="2122"/>
    <x v="2646"/>
    <x v="1"/>
    <x v="6"/>
  </r>
  <r>
    <s v="ThreeWay - A new play about dating and relationships."/>
    <x v="3560"/>
    <n v="315"/>
    <x v="2355"/>
    <x v="0"/>
    <x v="1"/>
    <s v="GBP"/>
    <n v="1457906400"/>
    <n v="1457115427"/>
    <b v="0"/>
    <x v="162"/>
    <x v="0"/>
    <s v="theater/plays"/>
    <x v="2594"/>
    <x v="2647"/>
    <x v="1"/>
    <x v="6"/>
  </r>
  <r>
    <s v="A History, w Nowell Edmurnds at the Edinburgh Fringe!"/>
    <x v="3561"/>
    <n v="500"/>
    <x v="2356"/>
    <x v="0"/>
    <x v="1"/>
    <s v="GBP"/>
    <n v="1470078000"/>
    <n v="1467648456"/>
    <b v="0"/>
    <x v="20"/>
    <x v="0"/>
    <s v="theater/plays"/>
    <x v="2595"/>
    <x v="2648"/>
    <x v="1"/>
    <x v="6"/>
  </r>
  <r>
    <s v="The Pillowman Aberdeen"/>
    <x v="3562"/>
    <n v="1000"/>
    <x v="2025"/>
    <x v="0"/>
    <x v="1"/>
    <s v="GBP"/>
    <n v="1444060800"/>
    <n v="1440082649"/>
    <b v="0"/>
    <x v="57"/>
    <x v="0"/>
    <s v="theater/plays"/>
    <x v="10"/>
    <x v="2649"/>
    <x v="1"/>
    <x v="6"/>
  </r>
  <r>
    <s v="The Honeymoon is Over - An Original Play by Zakry Fin"/>
    <x v="3563"/>
    <n v="900"/>
    <x v="1156"/>
    <x v="0"/>
    <x v="0"/>
    <s v="USD"/>
    <n v="1420048208"/>
    <n v="1417456208"/>
    <b v="0"/>
    <x v="8"/>
    <x v="0"/>
    <s v="theater/plays"/>
    <x v="2596"/>
    <x v="2650"/>
    <x v="1"/>
    <x v="6"/>
  </r>
  <r>
    <s v="VANITY BITES BACK by Helen Duff"/>
    <x v="3564"/>
    <n v="2000"/>
    <x v="2357"/>
    <x v="0"/>
    <x v="1"/>
    <s v="GBP"/>
    <n v="1422015083"/>
    <n v="1419423083"/>
    <b v="0"/>
    <x v="44"/>
    <x v="0"/>
    <s v="theater/plays"/>
    <x v="2430"/>
    <x v="2651"/>
    <x v="1"/>
    <x v="6"/>
  </r>
  <r>
    <s v="Back To Blackbrick- A new play with live music"/>
    <x v="3565"/>
    <n v="1000"/>
    <x v="2358"/>
    <x v="0"/>
    <x v="1"/>
    <s v="GBP"/>
    <n v="1433964444"/>
    <n v="1431372444"/>
    <b v="0"/>
    <x v="14"/>
    <x v="0"/>
    <s v="theater/plays"/>
    <x v="2597"/>
    <x v="2652"/>
    <x v="1"/>
    <x v="6"/>
  </r>
  <r>
    <s v="The Fairy Tale: A Little Daylight"/>
    <x v="3566"/>
    <n v="1000"/>
    <x v="2359"/>
    <x v="0"/>
    <x v="0"/>
    <s v="USD"/>
    <n v="1410975994"/>
    <n v="1408383994"/>
    <b v="0"/>
    <x v="10"/>
    <x v="0"/>
    <s v="theater/plays"/>
    <x v="2598"/>
    <x v="2653"/>
    <x v="1"/>
    <x v="6"/>
  </r>
  <r>
    <s v="Green Light Productions produces theatre created by women"/>
    <x v="3567"/>
    <n v="5000"/>
    <x v="2360"/>
    <x v="0"/>
    <x v="0"/>
    <s v="USD"/>
    <n v="1420734696"/>
    <n v="1418142696"/>
    <b v="0"/>
    <x v="14"/>
    <x v="0"/>
    <s v="theater/plays"/>
    <x v="2599"/>
    <x v="2654"/>
    <x v="1"/>
    <x v="6"/>
  </r>
  <r>
    <s v="The Lower Depths"/>
    <x v="3568"/>
    <n v="2000"/>
    <x v="2361"/>
    <x v="0"/>
    <x v="0"/>
    <s v="USD"/>
    <n v="1420009200"/>
    <n v="1417593483"/>
    <b v="0"/>
    <x v="55"/>
    <x v="0"/>
    <s v="theater/plays"/>
    <x v="2600"/>
    <x v="2655"/>
    <x v="1"/>
    <x v="6"/>
  </r>
  <r>
    <s v="Cans at Theatre503"/>
    <x v="3569"/>
    <n v="1500"/>
    <x v="2362"/>
    <x v="0"/>
    <x v="1"/>
    <s v="GBP"/>
    <n v="1414701413"/>
    <n v="1412109413"/>
    <b v="0"/>
    <x v="20"/>
    <x v="0"/>
    <s v="theater/plays"/>
    <x v="2601"/>
    <x v="2656"/>
    <x v="1"/>
    <x v="6"/>
  </r>
  <r>
    <s v="Monster"/>
    <x v="3570"/>
    <n v="500"/>
    <x v="83"/>
    <x v="0"/>
    <x v="1"/>
    <s v="GBP"/>
    <n v="1434894082"/>
    <n v="1432302082"/>
    <b v="0"/>
    <x v="82"/>
    <x v="0"/>
    <s v="theater/plays"/>
    <x v="31"/>
    <x v="2657"/>
    <x v="1"/>
    <x v="6"/>
  </r>
  <r>
    <s v="Licensed To Ill"/>
    <x v="3571"/>
    <n v="3000"/>
    <x v="2363"/>
    <x v="0"/>
    <x v="1"/>
    <s v="GBP"/>
    <n v="1415440846"/>
    <n v="1412845246"/>
    <b v="0"/>
    <x v="76"/>
    <x v="0"/>
    <s v="theater/plays"/>
    <x v="2602"/>
    <x v="2658"/>
    <x v="1"/>
    <x v="6"/>
  </r>
  <r>
    <s v="Galli Theater Fresh Start Fundraiser"/>
    <x v="3572"/>
    <n v="5800"/>
    <x v="2364"/>
    <x v="0"/>
    <x v="0"/>
    <s v="USD"/>
    <n v="1415921848"/>
    <n v="1413326248"/>
    <b v="0"/>
    <x v="43"/>
    <x v="0"/>
    <s v="theater/plays"/>
    <x v="2603"/>
    <x v="2659"/>
    <x v="1"/>
    <x v="6"/>
  </r>
  <r>
    <s v="AnaiÌˆs Nin Goes to Hell"/>
    <x v="3573"/>
    <n v="10000"/>
    <x v="2365"/>
    <x v="0"/>
    <x v="0"/>
    <s v="USD"/>
    <n v="1470887940"/>
    <n v="1468176527"/>
    <b v="0"/>
    <x v="332"/>
    <x v="0"/>
    <s v="theater/plays"/>
    <x v="2604"/>
    <x v="2660"/>
    <x v="1"/>
    <x v="6"/>
  </r>
  <r>
    <s v="Vote for Next Season's Shows!"/>
    <x v="3574"/>
    <n v="100"/>
    <x v="173"/>
    <x v="0"/>
    <x v="0"/>
    <s v="USD"/>
    <n v="1480947054"/>
    <n v="1475759454"/>
    <b v="0"/>
    <x v="81"/>
    <x v="0"/>
    <s v="theater/plays"/>
    <x v="31"/>
    <x v="135"/>
    <x v="1"/>
    <x v="6"/>
  </r>
  <r>
    <s v="The Laramie Project in Utah County"/>
    <x v="3575"/>
    <n v="600"/>
    <x v="1911"/>
    <x v="0"/>
    <x v="0"/>
    <s v="USD"/>
    <n v="1430029680"/>
    <n v="1427741583"/>
    <b v="0"/>
    <x v="74"/>
    <x v="0"/>
    <s v="theater/plays"/>
    <x v="2129"/>
    <x v="684"/>
    <x v="1"/>
    <x v="6"/>
  </r>
  <r>
    <s v="Home"/>
    <x v="3576"/>
    <n v="1500"/>
    <x v="2366"/>
    <x v="0"/>
    <x v="1"/>
    <s v="GBP"/>
    <n v="1462037777"/>
    <n v="1459445777"/>
    <b v="0"/>
    <x v="77"/>
    <x v="0"/>
    <s v="theater/plays"/>
    <x v="2605"/>
    <x v="2661"/>
    <x v="1"/>
    <x v="6"/>
  </r>
  <r>
    <s v="fEast Theatre presents &quot;Winter '53&quot;, a new play by Rob John"/>
    <x v="3577"/>
    <n v="500"/>
    <x v="83"/>
    <x v="0"/>
    <x v="1"/>
    <s v="GBP"/>
    <n v="1459444656"/>
    <n v="1456856256"/>
    <b v="0"/>
    <x v="25"/>
    <x v="0"/>
    <s v="theater/plays"/>
    <x v="31"/>
    <x v="680"/>
    <x v="1"/>
    <x v="6"/>
  </r>
  <r>
    <s v="Annabel Lost"/>
    <x v="3578"/>
    <n v="900"/>
    <x v="581"/>
    <x v="0"/>
    <x v="0"/>
    <s v="USD"/>
    <n v="1425185940"/>
    <n v="1421900022"/>
    <b v="0"/>
    <x v="74"/>
    <x v="0"/>
    <s v="theater/plays"/>
    <x v="2606"/>
    <x v="2662"/>
    <x v="1"/>
    <x v="6"/>
  </r>
  <r>
    <s v="Get FREAK to the Edinburgh Fringe"/>
    <x v="3579"/>
    <n v="1500"/>
    <x v="646"/>
    <x v="0"/>
    <x v="1"/>
    <s v="GBP"/>
    <n v="1406719110"/>
    <n v="1405509510"/>
    <b v="0"/>
    <x v="43"/>
    <x v="0"/>
    <s v="theater/plays"/>
    <x v="31"/>
    <x v="853"/>
    <x v="1"/>
    <x v="6"/>
  </r>
  <r>
    <s v="REALLY REALLY"/>
    <x v="3580"/>
    <n v="1000"/>
    <x v="2367"/>
    <x v="0"/>
    <x v="0"/>
    <s v="USD"/>
    <n v="1459822682"/>
    <n v="1458613082"/>
    <b v="0"/>
    <x v="72"/>
    <x v="0"/>
    <s v="theater/plays"/>
    <x v="2607"/>
    <x v="2663"/>
    <x v="1"/>
    <x v="6"/>
  </r>
  <r>
    <s v="The Tragedy of Mario and Juliet"/>
    <x v="3581"/>
    <n v="3000"/>
    <x v="2259"/>
    <x v="0"/>
    <x v="0"/>
    <s v="USD"/>
    <n v="1460970805"/>
    <n v="1455790405"/>
    <b v="0"/>
    <x v="54"/>
    <x v="0"/>
    <s v="theater/plays"/>
    <x v="2508"/>
    <x v="956"/>
    <x v="1"/>
    <x v="6"/>
  </r>
  <r>
    <s v="Pramkicker - Edinburgh and Beyond"/>
    <x v="3582"/>
    <n v="3000"/>
    <x v="2368"/>
    <x v="0"/>
    <x v="1"/>
    <s v="GBP"/>
    <n v="1436772944"/>
    <n v="1434180944"/>
    <b v="0"/>
    <x v="300"/>
    <x v="0"/>
    <s v="theater/plays"/>
    <x v="2113"/>
    <x v="2664"/>
    <x v="1"/>
    <x v="6"/>
  </r>
  <r>
    <s v="The Lost Boy (a play)"/>
    <x v="3583"/>
    <n v="3400"/>
    <x v="909"/>
    <x v="0"/>
    <x v="0"/>
    <s v="USD"/>
    <n v="1419181890"/>
    <n v="1416589890"/>
    <b v="0"/>
    <x v="23"/>
    <x v="0"/>
    <s v="theater/plays"/>
    <x v="2608"/>
    <x v="2665"/>
    <x v="1"/>
    <x v="6"/>
  </r>
  <r>
    <s v="Actors &amp; Musicians who are Blind or Autistic"/>
    <x v="3584"/>
    <n v="7500"/>
    <x v="2369"/>
    <x v="0"/>
    <x v="0"/>
    <s v="USD"/>
    <n v="1474649070"/>
    <n v="1469465070"/>
    <b v="0"/>
    <x v="241"/>
    <x v="0"/>
    <s v="theater/plays"/>
    <x v="2609"/>
    <x v="2666"/>
    <x v="1"/>
    <x v="6"/>
  </r>
  <r>
    <s v="Blue Stockings @ The Cockpit Theatre"/>
    <x v="3585"/>
    <n v="500"/>
    <x v="1508"/>
    <x v="0"/>
    <x v="1"/>
    <s v="GBP"/>
    <n v="1467054000"/>
    <n v="1463144254"/>
    <b v="0"/>
    <x v="33"/>
    <x v="0"/>
    <s v="theater/plays"/>
    <x v="2610"/>
    <x v="2667"/>
    <x v="1"/>
    <x v="6"/>
  </r>
  <r>
    <s v="MENTAL Play short-tour 2015!"/>
    <x v="3586"/>
    <n v="200"/>
    <x v="1671"/>
    <x v="0"/>
    <x v="1"/>
    <s v="GBP"/>
    <n v="1430348400"/>
    <n v="1428436410"/>
    <b v="0"/>
    <x v="202"/>
    <x v="0"/>
    <s v="theater/plays"/>
    <x v="10"/>
    <x v="2668"/>
    <x v="1"/>
    <x v="6"/>
  </r>
  <r>
    <s v="God is a Woman (The Untitled Mitchell Buckley Project)"/>
    <x v="3587"/>
    <n v="4000"/>
    <x v="1977"/>
    <x v="0"/>
    <x v="0"/>
    <s v="USD"/>
    <n v="1432654347"/>
    <n v="1430494347"/>
    <b v="0"/>
    <x v="95"/>
    <x v="0"/>
    <s v="theater/plays"/>
    <x v="1901"/>
    <x v="2669"/>
    <x v="1"/>
    <x v="6"/>
  </r>
  <r>
    <s v="The Glasshouse"/>
    <x v="3588"/>
    <n v="5000"/>
    <x v="2370"/>
    <x v="0"/>
    <x v="1"/>
    <s v="GBP"/>
    <n v="1413792034"/>
    <n v="1411200034"/>
    <b v="0"/>
    <x v="196"/>
    <x v="0"/>
    <s v="theater/plays"/>
    <x v="2611"/>
    <x v="2670"/>
    <x v="1"/>
    <x v="6"/>
  </r>
  <r>
    <s v="The Boy at the Edge of Everything NEXT STAGE RESIDENT SHOW"/>
    <x v="3589"/>
    <n v="700"/>
    <x v="1281"/>
    <x v="0"/>
    <x v="0"/>
    <s v="USD"/>
    <n v="1422075540"/>
    <n v="1419979544"/>
    <b v="0"/>
    <x v="59"/>
    <x v="0"/>
    <s v="theater/plays"/>
    <x v="1290"/>
    <x v="2671"/>
    <x v="1"/>
    <x v="6"/>
  </r>
  <r>
    <s v="boom- a play by Peter Sinn Nachtrieb"/>
    <x v="3590"/>
    <n v="2000"/>
    <x v="2371"/>
    <x v="0"/>
    <x v="0"/>
    <s v="USD"/>
    <n v="1423630740"/>
    <n v="1418673307"/>
    <b v="0"/>
    <x v="2"/>
    <x v="0"/>
    <s v="theater/plays"/>
    <x v="2612"/>
    <x v="2672"/>
    <x v="1"/>
    <x v="6"/>
  </r>
  <r>
    <s v="&quot;Lucy &amp; Vincente&quot; A New Play about Lucille Ball"/>
    <x v="3591"/>
    <n v="3000"/>
    <x v="1830"/>
    <x v="0"/>
    <x v="0"/>
    <s v="USD"/>
    <n v="1420489560"/>
    <n v="1417469639"/>
    <b v="0"/>
    <x v="68"/>
    <x v="0"/>
    <s v="theater/plays"/>
    <x v="2613"/>
    <x v="2673"/>
    <x v="1"/>
    <x v="6"/>
  </r>
  <r>
    <s v="HEDDA"/>
    <x v="3592"/>
    <n v="1600"/>
    <x v="1132"/>
    <x v="0"/>
    <x v="0"/>
    <s v="USD"/>
    <n v="1472952982"/>
    <n v="1470792982"/>
    <b v="0"/>
    <x v="17"/>
    <x v="0"/>
    <s v="theater/plays"/>
    <x v="2614"/>
    <x v="2674"/>
    <x v="1"/>
    <x v="6"/>
  </r>
  <r>
    <s v="The Flu Season"/>
    <x v="3593"/>
    <n v="2600"/>
    <x v="2372"/>
    <x v="0"/>
    <x v="0"/>
    <s v="USD"/>
    <n v="1426229940"/>
    <n v="1423959123"/>
    <b v="0"/>
    <x v="95"/>
    <x v="0"/>
    <s v="theater/plays"/>
    <x v="23"/>
    <x v="2675"/>
    <x v="1"/>
    <x v="6"/>
  </r>
  <r>
    <s v="SHADFLY - NEW PLAY AT THE ARTS PROJECT"/>
    <x v="3594"/>
    <n v="1100"/>
    <x v="1699"/>
    <x v="0"/>
    <x v="5"/>
    <s v="CAD"/>
    <n v="1409072982"/>
    <n v="1407258582"/>
    <b v="0"/>
    <x v="41"/>
    <x v="0"/>
    <s v="theater/plays"/>
    <x v="2615"/>
    <x v="2676"/>
    <x v="1"/>
    <x v="6"/>
  </r>
  <r>
    <s v="Akvavit Theatre presents NOTHING OF ME by Arne Lygre"/>
    <x v="3595"/>
    <n v="2500"/>
    <x v="1644"/>
    <x v="0"/>
    <x v="0"/>
    <s v="USD"/>
    <n v="1456984740"/>
    <n v="1455717790"/>
    <b v="0"/>
    <x v="51"/>
    <x v="0"/>
    <s v="theater/plays"/>
    <x v="946"/>
    <x v="2677"/>
    <x v="1"/>
    <x v="6"/>
  </r>
  <r>
    <s v="Cinderella"/>
    <x v="3596"/>
    <n v="1000"/>
    <x v="1666"/>
    <x v="0"/>
    <x v="0"/>
    <s v="USD"/>
    <n v="1409720340"/>
    <n v="1408129822"/>
    <b v="0"/>
    <x v="74"/>
    <x v="0"/>
    <s v="theater/plays"/>
    <x v="2616"/>
    <x v="1148"/>
    <x v="1"/>
    <x v="6"/>
  </r>
  <r>
    <s v="Promised Land"/>
    <x v="3597"/>
    <n v="500"/>
    <x v="2373"/>
    <x v="0"/>
    <x v="0"/>
    <s v="USD"/>
    <n v="1440892800"/>
    <n v="1438715077"/>
    <b v="0"/>
    <x v="57"/>
    <x v="0"/>
    <s v="theater/plays"/>
    <x v="2539"/>
    <x v="2678"/>
    <x v="1"/>
    <x v="6"/>
  </r>
  <r>
    <s v="Pariah"/>
    <x v="3598"/>
    <n v="10"/>
    <x v="31"/>
    <x v="0"/>
    <x v="0"/>
    <s v="USD"/>
    <n v="1476390164"/>
    <n v="1473970964"/>
    <b v="0"/>
    <x v="80"/>
    <x v="0"/>
    <s v="theater/plays"/>
    <x v="2129"/>
    <x v="2679"/>
    <x v="1"/>
    <x v="6"/>
  </r>
  <r>
    <s v="Pink Confetti at The Courtyard Theatre, Hoxton"/>
    <x v="3599"/>
    <n v="2000"/>
    <x v="2374"/>
    <x v="0"/>
    <x v="1"/>
    <s v="GBP"/>
    <n v="1421452682"/>
    <n v="1418860682"/>
    <b v="0"/>
    <x v="28"/>
    <x v="0"/>
    <s v="theater/plays"/>
    <x v="2469"/>
    <x v="2680"/>
    <x v="1"/>
    <x v="6"/>
  </r>
  <r>
    <s v="Red Lion Theatre Presents Shakespeare's Macbeth"/>
    <x v="3600"/>
    <n v="4000"/>
    <x v="2375"/>
    <x v="0"/>
    <x v="0"/>
    <s v="USD"/>
    <n v="1463520479"/>
    <n v="1458336479"/>
    <b v="0"/>
    <x v="72"/>
    <x v="0"/>
    <s v="theater/plays"/>
    <x v="2383"/>
    <x v="2681"/>
    <x v="1"/>
    <x v="6"/>
  </r>
  <r>
    <s v="Thank You For Waiting"/>
    <x v="3601"/>
    <n v="1500"/>
    <x v="1904"/>
    <x v="0"/>
    <x v="0"/>
    <s v="USD"/>
    <n v="1446759880"/>
    <n v="1444164280"/>
    <b v="0"/>
    <x v="7"/>
    <x v="0"/>
    <s v="theater/plays"/>
    <x v="2617"/>
    <x v="2682"/>
    <x v="1"/>
    <x v="6"/>
  </r>
  <r>
    <s v="Suddenly Split &amp; Swiping Over"/>
    <x v="3602"/>
    <n v="3000"/>
    <x v="1477"/>
    <x v="0"/>
    <x v="0"/>
    <s v="USD"/>
    <n v="1461913140"/>
    <n v="1461370956"/>
    <b v="0"/>
    <x v="50"/>
    <x v="0"/>
    <s v="theater/plays"/>
    <x v="2618"/>
    <x v="2683"/>
    <x v="1"/>
    <x v="6"/>
  </r>
  <r>
    <s v="Amateur production of The Blue Room by David Hare"/>
    <x v="3603"/>
    <n v="250"/>
    <x v="75"/>
    <x v="0"/>
    <x v="1"/>
    <s v="GBP"/>
    <n v="1455390126"/>
    <n v="1452798126"/>
    <b v="0"/>
    <x v="41"/>
    <x v="0"/>
    <s v="theater/plays"/>
    <x v="2498"/>
    <x v="76"/>
    <x v="1"/>
    <x v="6"/>
  </r>
  <r>
    <s v="Critical Ambition - BLINK by Phil Porter"/>
    <x v="3604"/>
    <n v="3000"/>
    <x v="2376"/>
    <x v="0"/>
    <x v="1"/>
    <s v="GBP"/>
    <n v="1471185057"/>
    <n v="1468593057"/>
    <b v="0"/>
    <x v="31"/>
    <x v="0"/>
    <s v="theater/plays"/>
    <x v="2619"/>
    <x v="2684"/>
    <x v="1"/>
    <x v="6"/>
  </r>
  <r>
    <s v="E15 at The Pleasance and CPT"/>
    <x v="3605"/>
    <n v="550"/>
    <x v="2377"/>
    <x v="0"/>
    <x v="1"/>
    <s v="GBP"/>
    <n v="1450137600"/>
    <n v="1448924882"/>
    <b v="0"/>
    <x v="9"/>
    <x v="0"/>
    <s v="theater/plays"/>
    <x v="2620"/>
    <x v="2109"/>
    <x v="1"/>
    <x v="6"/>
  </r>
  <r>
    <s v="Petrification"/>
    <x v="3606"/>
    <n v="800"/>
    <x v="25"/>
    <x v="0"/>
    <x v="1"/>
    <s v="GBP"/>
    <n v="1466172000"/>
    <n v="1463418090"/>
    <b v="0"/>
    <x v="74"/>
    <x v="0"/>
    <s v="theater/plays"/>
    <x v="31"/>
    <x v="2685"/>
    <x v="1"/>
    <x v="6"/>
  </r>
  <r>
    <s v="KHOJALY - Giving a voice to refugees across the world"/>
    <x v="3607"/>
    <n v="1960"/>
    <x v="2378"/>
    <x v="0"/>
    <x v="1"/>
    <s v="GBP"/>
    <n v="1459378085"/>
    <n v="1456789685"/>
    <b v="0"/>
    <x v="64"/>
    <x v="0"/>
    <s v="theater/plays"/>
    <x v="2621"/>
    <x v="2686"/>
    <x v="1"/>
    <x v="6"/>
  </r>
  <r>
    <s v="The Florence Company presents 'America'"/>
    <x v="3608"/>
    <n v="1000"/>
    <x v="2379"/>
    <x v="0"/>
    <x v="1"/>
    <s v="GBP"/>
    <n v="1439806936"/>
    <n v="1437214936"/>
    <b v="0"/>
    <x v="162"/>
    <x v="0"/>
    <s v="theater/plays"/>
    <x v="2622"/>
    <x v="2687"/>
    <x v="1"/>
    <x v="6"/>
  </r>
  <r>
    <s v="Xavier Project: Leftovers"/>
    <x v="3609"/>
    <n v="2500"/>
    <x v="95"/>
    <x v="0"/>
    <x v="1"/>
    <s v="GBP"/>
    <n v="1428483201"/>
    <n v="1425891201"/>
    <b v="0"/>
    <x v="13"/>
    <x v="0"/>
    <s v="theater/plays"/>
    <x v="1627"/>
    <x v="590"/>
    <x v="1"/>
    <x v="6"/>
  </r>
  <r>
    <s v="Welcome Back To Harlem: A Hellfighter's Story"/>
    <x v="3610"/>
    <n v="5000"/>
    <x v="2380"/>
    <x v="0"/>
    <x v="5"/>
    <s v="CAD"/>
    <n v="1402334811"/>
    <n v="1401470811"/>
    <b v="0"/>
    <x v="7"/>
    <x v="0"/>
    <s v="theater/plays"/>
    <x v="2623"/>
    <x v="2688"/>
    <x v="1"/>
    <x v="6"/>
  </r>
  <r>
    <s v="HIS NAME IS ARTHUR HOLMBERG"/>
    <x v="3611"/>
    <n v="1250"/>
    <x v="380"/>
    <x v="0"/>
    <x v="0"/>
    <s v="USD"/>
    <n v="1403964574"/>
    <n v="1401372574"/>
    <b v="0"/>
    <x v="9"/>
    <x v="0"/>
    <s v="theater/plays"/>
    <x v="31"/>
    <x v="372"/>
    <x v="1"/>
    <x v="6"/>
  </r>
  <r>
    <s v="Gruesome Playground Injuries"/>
    <x v="3612"/>
    <n v="2500"/>
    <x v="2381"/>
    <x v="0"/>
    <x v="0"/>
    <s v="USD"/>
    <n v="1434675616"/>
    <n v="1432083616"/>
    <b v="0"/>
    <x v="26"/>
    <x v="0"/>
    <s v="theater/plays"/>
    <x v="2624"/>
    <x v="2689"/>
    <x v="1"/>
    <x v="6"/>
  </r>
  <r>
    <s v="See Bob Run by Daniel MacIvor"/>
    <x v="3613"/>
    <n v="2500"/>
    <x v="1293"/>
    <x v="0"/>
    <x v="1"/>
    <s v="GBP"/>
    <n v="1449756896"/>
    <n v="1447164896"/>
    <b v="0"/>
    <x v="250"/>
    <x v="0"/>
    <s v="theater/plays"/>
    <x v="2020"/>
    <x v="2690"/>
    <x v="1"/>
    <x v="6"/>
  </r>
  <r>
    <s v="Taming of the Shrew - New Wimbledon Theatre"/>
    <x v="3614"/>
    <n v="2500"/>
    <x v="2119"/>
    <x v="0"/>
    <x v="1"/>
    <s v="GBP"/>
    <n v="1426801664"/>
    <n v="1424213264"/>
    <b v="0"/>
    <x v="43"/>
    <x v="0"/>
    <s v="theater/plays"/>
    <x v="2387"/>
    <x v="2691"/>
    <x v="1"/>
    <x v="6"/>
  </r>
  <r>
    <s v="One Good Night by Aisling Caffrey"/>
    <x v="3615"/>
    <n v="740"/>
    <x v="2382"/>
    <x v="0"/>
    <x v="1"/>
    <s v="GBP"/>
    <n v="1488240000"/>
    <n v="1486996729"/>
    <b v="0"/>
    <x v="13"/>
    <x v="0"/>
    <s v="theater/plays"/>
    <x v="2625"/>
    <x v="2692"/>
    <x v="1"/>
    <x v="6"/>
  </r>
  <r>
    <s v="Checkpoint 22"/>
    <x v="3616"/>
    <n v="2000"/>
    <x v="895"/>
    <x v="0"/>
    <x v="1"/>
    <s v="GBP"/>
    <n v="1433343850"/>
    <n v="1430751850"/>
    <b v="0"/>
    <x v="66"/>
    <x v="0"/>
    <s v="theater/plays"/>
    <x v="50"/>
    <x v="2693"/>
    <x v="1"/>
    <x v="6"/>
  </r>
  <r>
    <s v="VST presents Sincerity Forever"/>
    <x v="3617"/>
    <n v="1000"/>
    <x v="932"/>
    <x v="0"/>
    <x v="0"/>
    <s v="USD"/>
    <n v="1479592800"/>
    <n v="1476760226"/>
    <b v="0"/>
    <x v="57"/>
    <x v="0"/>
    <s v="theater/plays"/>
    <x v="1246"/>
    <x v="1167"/>
    <x v="1"/>
    <x v="6"/>
  </r>
  <r>
    <s v="The Irish play MISTERMAN by Enda Walsh, heads to Boulder"/>
    <x v="3618"/>
    <n v="10500"/>
    <x v="2383"/>
    <x v="0"/>
    <x v="0"/>
    <s v="USD"/>
    <n v="1425528000"/>
    <n v="1422916261"/>
    <b v="0"/>
    <x v="438"/>
    <x v="0"/>
    <s v="theater/plays"/>
    <x v="2626"/>
    <x v="2694"/>
    <x v="1"/>
    <x v="6"/>
  </r>
  <r>
    <s v="EverScape"/>
    <x v="3619"/>
    <n v="3000"/>
    <x v="2384"/>
    <x v="0"/>
    <x v="0"/>
    <s v="USD"/>
    <n v="1475269200"/>
    <n v="1473200844"/>
    <b v="0"/>
    <x v="16"/>
    <x v="0"/>
    <s v="theater/plays"/>
    <x v="2627"/>
    <x v="2695"/>
    <x v="1"/>
    <x v="6"/>
  </r>
  <r>
    <s v="Shakespeare's Pericles, Prince of Tyre"/>
    <x v="3620"/>
    <n v="1000"/>
    <x v="2385"/>
    <x v="0"/>
    <x v="0"/>
    <s v="USD"/>
    <n v="1411874580"/>
    <n v="1409030371"/>
    <b v="0"/>
    <x v="64"/>
    <x v="0"/>
    <s v="theater/plays"/>
    <x v="2628"/>
    <x v="2696"/>
    <x v="1"/>
    <x v="6"/>
  </r>
  <r>
    <s v="Since I've Been Here"/>
    <x v="3621"/>
    <n v="2500"/>
    <x v="142"/>
    <x v="0"/>
    <x v="0"/>
    <s v="USD"/>
    <n v="1406358000"/>
    <n v="1404841270"/>
    <b v="0"/>
    <x v="69"/>
    <x v="0"/>
    <s v="theater/plays"/>
    <x v="43"/>
    <x v="2697"/>
    <x v="1"/>
    <x v="6"/>
  </r>
  <r>
    <s v="&quot;The Next Event&quot;"/>
    <x v="3622"/>
    <n v="3000"/>
    <x v="2386"/>
    <x v="0"/>
    <x v="0"/>
    <s v="USD"/>
    <n v="1471977290"/>
    <n v="1466793290"/>
    <b v="0"/>
    <x v="70"/>
    <x v="0"/>
    <s v="theater/plays"/>
    <x v="2629"/>
    <x v="2698"/>
    <x v="1"/>
    <x v="6"/>
  </r>
  <r>
    <s v="Village Pub Theatre- FRINGE 2015"/>
    <x v="3623"/>
    <n v="3000"/>
    <x v="2329"/>
    <x v="0"/>
    <x v="1"/>
    <s v="GBP"/>
    <n v="1435851577"/>
    <n v="1433259577"/>
    <b v="0"/>
    <x v="76"/>
    <x v="0"/>
    <s v="theater/plays"/>
    <x v="2570"/>
    <x v="2699"/>
    <x v="1"/>
    <x v="6"/>
  </r>
  <r>
    <s v="These are your lives."/>
    <x v="3624"/>
    <n v="4000"/>
    <x v="2387"/>
    <x v="0"/>
    <x v="1"/>
    <s v="GBP"/>
    <n v="1408204857"/>
    <n v="1406390457"/>
    <b v="0"/>
    <x v="53"/>
    <x v="0"/>
    <s v="theater/plays"/>
    <x v="2412"/>
    <x v="2700"/>
    <x v="1"/>
    <x v="6"/>
  </r>
  <r>
    <s v="One Shot Theatre Company"/>
    <x v="3625"/>
    <n v="2000"/>
    <x v="41"/>
    <x v="0"/>
    <x v="0"/>
    <s v="USD"/>
    <n v="1463803140"/>
    <n v="1459446487"/>
    <b v="0"/>
    <x v="60"/>
    <x v="0"/>
    <s v="theater/plays"/>
    <x v="31"/>
    <x v="2701"/>
    <x v="1"/>
    <x v="6"/>
  </r>
  <r>
    <s v="Blast From the Past"/>
    <x v="3626"/>
    <n v="100000"/>
    <x v="117"/>
    <x v="2"/>
    <x v="0"/>
    <s v="USD"/>
    <n v="1450040396"/>
    <n v="1444852796"/>
    <b v="0"/>
    <x v="78"/>
    <x v="1"/>
    <s v="theater/musical"/>
    <x v="109"/>
    <x v="121"/>
    <x v="1"/>
    <x v="40"/>
  </r>
  <r>
    <s v="Capricorn Horn- Entertainment for the World's Finest Gents"/>
    <x v="3627"/>
    <n v="1000000"/>
    <x v="369"/>
    <x v="2"/>
    <x v="0"/>
    <s v="USD"/>
    <n v="1462467600"/>
    <n v="1457403364"/>
    <b v="0"/>
    <x v="84"/>
    <x v="1"/>
    <s v="theater/musical"/>
    <x v="2630"/>
    <x v="120"/>
    <x v="1"/>
    <x v="40"/>
  </r>
  <r>
    <s v="Jeremy Kyle- The Opera"/>
    <x v="3628"/>
    <n v="3000"/>
    <x v="116"/>
    <x v="2"/>
    <x v="1"/>
    <s v="GBP"/>
    <n v="1417295990"/>
    <n v="1414700390"/>
    <b v="0"/>
    <x v="29"/>
    <x v="1"/>
    <s v="theater/musical"/>
    <x v="108"/>
    <x v="120"/>
    <x v="1"/>
    <x v="40"/>
  </r>
  <r>
    <s v="Evo: An Original Rock Opera"/>
    <x v="3629"/>
    <n v="17100"/>
    <x v="2388"/>
    <x v="2"/>
    <x v="0"/>
    <s v="USD"/>
    <n v="1411444740"/>
    <n v="1409335497"/>
    <b v="0"/>
    <x v="211"/>
    <x v="1"/>
    <s v="theater/musical"/>
    <x v="2631"/>
    <x v="2702"/>
    <x v="1"/>
    <x v="40"/>
  </r>
  <r>
    <s v="Some Enchanted Evening UK TOUR"/>
    <x v="3630"/>
    <n v="500"/>
    <x v="173"/>
    <x v="2"/>
    <x v="1"/>
    <s v="GBP"/>
    <n v="1416781749"/>
    <n v="1415053749"/>
    <b v="0"/>
    <x v="29"/>
    <x v="1"/>
    <s v="theater/musical"/>
    <x v="143"/>
    <x v="101"/>
    <x v="1"/>
    <x v="40"/>
  </r>
  <r>
    <s v="SMOKEY AND THE BANDIT: THE MUSICAL"/>
    <x v="3631"/>
    <n v="5000"/>
    <x v="2389"/>
    <x v="2"/>
    <x v="0"/>
    <s v="USD"/>
    <n v="1479517200"/>
    <n v="1475765867"/>
    <b v="0"/>
    <x v="162"/>
    <x v="1"/>
    <s v="theater/musical"/>
    <x v="2632"/>
    <x v="2703"/>
    <x v="1"/>
    <x v="40"/>
  </r>
  <r>
    <s v="Alice - A New Musical"/>
    <x v="3632"/>
    <n v="75000"/>
    <x v="2390"/>
    <x v="2"/>
    <x v="5"/>
    <s v="CAD"/>
    <n v="1484366340"/>
    <n v="1480219174"/>
    <b v="0"/>
    <x v="59"/>
    <x v="1"/>
    <s v="theater/musical"/>
    <x v="2633"/>
    <x v="2704"/>
    <x v="1"/>
    <x v="40"/>
  </r>
  <r>
    <s v="Mary's Son"/>
    <x v="3633"/>
    <n v="3500"/>
    <x v="2391"/>
    <x v="2"/>
    <x v="0"/>
    <s v="USD"/>
    <n v="1461186676"/>
    <n v="1458594676"/>
    <b v="0"/>
    <x v="73"/>
    <x v="1"/>
    <s v="theater/musical"/>
    <x v="2634"/>
    <x v="2705"/>
    <x v="1"/>
    <x v="40"/>
  </r>
  <r>
    <s v="The Brother's of B-Block"/>
    <x v="3634"/>
    <n v="150000"/>
    <x v="117"/>
    <x v="2"/>
    <x v="0"/>
    <s v="USD"/>
    <n v="1442248829"/>
    <n v="1439224829"/>
    <b v="0"/>
    <x v="78"/>
    <x v="1"/>
    <s v="theater/musical"/>
    <x v="109"/>
    <x v="121"/>
    <x v="1"/>
    <x v="40"/>
  </r>
  <r>
    <s v="The Ballad of Downtown Jake"/>
    <x v="3635"/>
    <n v="3000"/>
    <x v="1796"/>
    <x v="2"/>
    <x v="0"/>
    <s v="USD"/>
    <n v="1420130935"/>
    <n v="1417538935"/>
    <b v="0"/>
    <x v="25"/>
    <x v="1"/>
    <s v="theater/musical"/>
    <x v="2635"/>
    <x v="2706"/>
    <x v="1"/>
    <x v="40"/>
  </r>
  <r>
    <s v="Project Hedwig and the Angry Inch"/>
    <x v="3636"/>
    <n v="3300"/>
    <x v="1168"/>
    <x v="2"/>
    <x v="5"/>
    <s v="CAD"/>
    <n v="1429456132"/>
    <n v="1424275732"/>
    <b v="0"/>
    <x v="84"/>
    <x v="1"/>
    <s v="theater/musical"/>
    <x v="2636"/>
    <x v="1762"/>
    <x v="1"/>
    <x v="40"/>
  </r>
  <r>
    <s v="POE!"/>
    <x v="3637"/>
    <n v="25000"/>
    <x v="116"/>
    <x v="2"/>
    <x v="0"/>
    <s v="USD"/>
    <n v="1475853060"/>
    <n v="1470672906"/>
    <b v="0"/>
    <x v="29"/>
    <x v="1"/>
    <s v="theater/musical"/>
    <x v="524"/>
    <x v="120"/>
    <x v="1"/>
    <x v="40"/>
  </r>
  <r>
    <s v="Spring Awakening Presented by Catoctin Mountain Players"/>
    <x v="3638"/>
    <n v="1000"/>
    <x v="434"/>
    <x v="2"/>
    <x v="0"/>
    <s v="USD"/>
    <n v="1431283530"/>
    <n v="1428691530"/>
    <b v="0"/>
    <x v="83"/>
    <x v="1"/>
    <s v="theater/musical"/>
    <x v="148"/>
    <x v="1782"/>
    <x v="1"/>
    <x v="40"/>
  </r>
  <r>
    <s v="THE PRYOR EMPIRE: A RICHARD PRYOR TRIBUTE"/>
    <x v="3639"/>
    <n v="3000"/>
    <x v="117"/>
    <x v="2"/>
    <x v="0"/>
    <s v="USD"/>
    <n v="1412485200"/>
    <n v="1410966179"/>
    <b v="0"/>
    <x v="78"/>
    <x v="1"/>
    <s v="theater/musical"/>
    <x v="109"/>
    <x v="121"/>
    <x v="1"/>
    <x v="40"/>
  </r>
  <r>
    <s v="My own musical"/>
    <x v="3640"/>
    <n v="700"/>
    <x v="493"/>
    <x v="2"/>
    <x v="12"/>
    <s v="EUR"/>
    <n v="1448902800"/>
    <n v="1445369727"/>
    <b v="0"/>
    <x v="84"/>
    <x v="1"/>
    <s v="theater/musical"/>
    <x v="2637"/>
    <x v="507"/>
    <x v="1"/>
    <x v="40"/>
  </r>
  <r>
    <s v="Puberty: The Musical"/>
    <x v="3641"/>
    <n v="25000"/>
    <x v="117"/>
    <x v="2"/>
    <x v="0"/>
    <s v="USD"/>
    <n v="1447734439"/>
    <n v="1444274839"/>
    <b v="0"/>
    <x v="78"/>
    <x v="1"/>
    <s v="theater/musical"/>
    <x v="109"/>
    <x v="121"/>
    <x v="1"/>
    <x v="40"/>
  </r>
  <r>
    <s v="SHS presents Rodgers and Hammerstein's Cinderella"/>
    <x v="3642"/>
    <n v="5000"/>
    <x v="378"/>
    <x v="2"/>
    <x v="0"/>
    <s v="USD"/>
    <n v="1457413140"/>
    <n v="1454996887"/>
    <b v="0"/>
    <x v="8"/>
    <x v="1"/>
    <s v="theater/musical"/>
    <x v="2638"/>
    <x v="2707"/>
    <x v="1"/>
    <x v="40"/>
  </r>
  <r>
    <s v="If the Shoe Fits"/>
    <x v="3643"/>
    <n v="1000"/>
    <x v="116"/>
    <x v="2"/>
    <x v="5"/>
    <s v="CAD"/>
    <n v="1479773838"/>
    <n v="1477178238"/>
    <b v="0"/>
    <x v="29"/>
    <x v="1"/>
    <s v="theater/musical"/>
    <x v="370"/>
    <x v="120"/>
    <x v="1"/>
    <x v="40"/>
  </r>
  <r>
    <s v="Our Sacred Honor"/>
    <x v="3644"/>
    <n v="10000"/>
    <x v="517"/>
    <x v="2"/>
    <x v="0"/>
    <s v="USD"/>
    <n v="1434497400"/>
    <n v="1431770802"/>
    <b v="0"/>
    <x v="22"/>
    <x v="1"/>
    <s v="theater/musical"/>
    <x v="2639"/>
    <x v="2708"/>
    <x v="1"/>
    <x v="40"/>
  </r>
  <r>
    <s v="Zachariah Sheldon: A musical to chill your blood"/>
    <x v="3645"/>
    <n v="500"/>
    <x v="134"/>
    <x v="2"/>
    <x v="1"/>
    <s v="GBP"/>
    <n v="1475258327"/>
    <n v="1471370327"/>
    <b v="0"/>
    <x v="84"/>
    <x v="1"/>
    <s v="theater/musical"/>
    <x v="733"/>
    <x v="2"/>
    <x v="1"/>
    <x v="40"/>
  </r>
  <r>
    <s v="Moth Theater Lives"/>
    <x v="3646"/>
    <n v="40000"/>
    <x v="2392"/>
    <x v="0"/>
    <x v="0"/>
    <s v="USD"/>
    <n v="1412492445"/>
    <n v="1409900445"/>
    <b v="0"/>
    <x v="196"/>
    <x v="0"/>
    <s v="theater/plays"/>
    <x v="2640"/>
    <x v="2709"/>
    <x v="1"/>
    <x v="6"/>
  </r>
  <r>
    <s v="Honest Aesop's Fables - Tall tales for short people"/>
    <x v="3647"/>
    <n v="750"/>
    <x v="1911"/>
    <x v="0"/>
    <x v="5"/>
    <s v="CAD"/>
    <n v="1402938394"/>
    <n v="1400691994"/>
    <b v="0"/>
    <x v="22"/>
    <x v="0"/>
    <s v="theater/plays"/>
    <x v="87"/>
    <x v="1188"/>
    <x v="1"/>
    <x v="6"/>
  </r>
  <r>
    <s v="Weald at The Finborough Theatre"/>
    <x v="3648"/>
    <n v="500"/>
    <x v="83"/>
    <x v="0"/>
    <x v="1"/>
    <s v="GBP"/>
    <n v="1454412584"/>
    <n v="1452598184"/>
    <b v="0"/>
    <x v="57"/>
    <x v="0"/>
    <s v="theater/plays"/>
    <x v="31"/>
    <x v="2116"/>
    <x v="1"/>
    <x v="6"/>
  </r>
  <r>
    <s v="Staged Reading of &quot;The Rise and Fall of Little Voice&quot;"/>
    <x v="3649"/>
    <n v="500"/>
    <x v="624"/>
    <x v="0"/>
    <x v="0"/>
    <s v="USD"/>
    <n v="1407686340"/>
    <n v="1404833442"/>
    <b v="0"/>
    <x v="82"/>
    <x v="0"/>
    <s v="theater/plays"/>
    <x v="87"/>
    <x v="1377"/>
    <x v="1"/>
    <x v="6"/>
  </r>
  <r>
    <s v="A Midsummer Night's Dream"/>
    <x v="3650"/>
    <n v="300"/>
    <x v="2393"/>
    <x v="0"/>
    <x v="5"/>
    <s v="CAD"/>
    <n v="1472097540"/>
    <n v="1471188502"/>
    <b v="0"/>
    <x v="57"/>
    <x v="0"/>
    <s v="theater/plays"/>
    <x v="2641"/>
    <x v="2710"/>
    <x v="1"/>
    <x v="6"/>
  </r>
  <r>
    <s v="ALLIE"/>
    <x v="3651"/>
    <n v="2000"/>
    <x v="1118"/>
    <x v="0"/>
    <x v="1"/>
    <s v="GBP"/>
    <n v="1438764207"/>
    <n v="1436172207"/>
    <b v="0"/>
    <x v="51"/>
    <x v="0"/>
    <s v="theater/plays"/>
    <x v="10"/>
    <x v="2711"/>
    <x v="1"/>
    <x v="6"/>
  </r>
  <r>
    <s v="Funding for 'Cooked' a dark comedy by Christopher Adams"/>
    <x v="3652"/>
    <n v="1500"/>
    <x v="2394"/>
    <x v="0"/>
    <x v="1"/>
    <s v="GBP"/>
    <n v="1459702800"/>
    <n v="1457690386"/>
    <b v="0"/>
    <x v="44"/>
    <x v="0"/>
    <s v="theater/plays"/>
    <x v="2642"/>
    <x v="2712"/>
    <x v="1"/>
    <x v="6"/>
  </r>
  <r>
    <s v="The Tumbleweed Zephyr"/>
    <x v="3653"/>
    <n v="5000"/>
    <x v="2395"/>
    <x v="0"/>
    <x v="0"/>
    <s v="USD"/>
    <n v="1437202740"/>
    <n v="1434654998"/>
    <b v="0"/>
    <x v="1"/>
    <x v="0"/>
    <s v="theater/plays"/>
    <x v="2643"/>
    <x v="2713"/>
    <x v="1"/>
    <x v="6"/>
  </r>
  <r>
    <s v="AG Theater RÃ¤mibÃ¼hl Projekt 2017"/>
    <x v="3654"/>
    <n v="5000"/>
    <x v="2396"/>
    <x v="0"/>
    <x v="16"/>
    <s v="CHF"/>
    <n v="1485989940"/>
    <n v="1483393836"/>
    <b v="0"/>
    <x v="67"/>
    <x v="0"/>
    <s v="theater/plays"/>
    <x v="2644"/>
    <x v="2714"/>
    <x v="1"/>
    <x v="6"/>
  </r>
  <r>
    <s v="Teaterforestilling: Shakespeare patchwork"/>
    <x v="3655"/>
    <n v="2000"/>
    <x v="2397"/>
    <x v="0"/>
    <x v="8"/>
    <s v="DKK"/>
    <n v="1464817320"/>
    <n v="1462806419"/>
    <b v="0"/>
    <x v="9"/>
    <x v="0"/>
    <s v="theater/plays"/>
    <x v="2645"/>
    <x v="2715"/>
    <x v="1"/>
    <x v="6"/>
  </r>
  <r>
    <s v="Mr. Marmalade"/>
    <x v="3656"/>
    <n v="1500"/>
    <x v="17"/>
    <x v="0"/>
    <x v="0"/>
    <s v="USD"/>
    <n v="1404273540"/>
    <n v="1400272580"/>
    <b v="0"/>
    <x v="9"/>
    <x v="0"/>
    <s v="theater/plays"/>
    <x v="17"/>
    <x v="2716"/>
    <x v="1"/>
    <x v="6"/>
  </r>
  <r>
    <s v="Reality of Love Remix (Love in Disguise)"/>
    <x v="3657"/>
    <n v="3000"/>
    <x v="2398"/>
    <x v="0"/>
    <x v="0"/>
    <s v="USD"/>
    <n v="1426775940"/>
    <n v="1424414350"/>
    <b v="0"/>
    <x v="62"/>
    <x v="0"/>
    <s v="theater/plays"/>
    <x v="2389"/>
    <x v="2717"/>
    <x v="1"/>
    <x v="6"/>
  </r>
  <r>
    <s v="ThÃ©rÃ¨se Raquin at The Courtyard Theatre"/>
    <x v="3658"/>
    <n v="250"/>
    <x v="156"/>
    <x v="0"/>
    <x v="1"/>
    <s v="GBP"/>
    <n v="1419368925"/>
    <n v="1417208925"/>
    <b v="0"/>
    <x v="19"/>
    <x v="0"/>
    <s v="theater/plays"/>
    <x v="31"/>
    <x v="2718"/>
    <x v="1"/>
    <x v="6"/>
  </r>
  <r>
    <s v="AENY's Production of An Invisible Piece of this World"/>
    <x v="3659"/>
    <n v="3000"/>
    <x v="2399"/>
    <x v="0"/>
    <x v="0"/>
    <s v="USD"/>
    <n v="1460260800"/>
    <n v="1458336672"/>
    <b v="0"/>
    <x v="17"/>
    <x v="0"/>
    <s v="theater/plays"/>
    <x v="2598"/>
    <x v="2719"/>
    <x v="1"/>
    <x v="6"/>
  </r>
  <r>
    <s v="Searching for Tookoolito. An Inuk Woman's Arctic Expedition."/>
    <x v="3660"/>
    <n v="8000"/>
    <x v="2400"/>
    <x v="0"/>
    <x v="5"/>
    <s v="CAD"/>
    <n v="1427775414"/>
    <n v="1425187014"/>
    <b v="0"/>
    <x v="244"/>
    <x v="0"/>
    <s v="theater/plays"/>
    <x v="2646"/>
    <x v="2720"/>
    <x v="1"/>
    <x v="6"/>
  </r>
  <r>
    <s v="IHDC's 2017 Pantomime - Jack and the Beanstalk"/>
    <x v="3661"/>
    <n v="225"/>
    <x v="731"/>
    <x v="0"/>
    <x v="1"/>
    <s v="GBP"/>
    <n v="1482321030"/>
    <n v="1477133430"/>
    <b v="0"/>
    <x v="82"/>
    <x v="0"/>
    <s v="theater/plays"/>
    <x v="87"/>
    <x v="438"/>
    <x v="1"/>
    <x v="6"/>
  </r>
  <r>
    <s v="Cubs: an Original Work"/>
    <x v="3662"/>
    <n v="800"/>
    <x v="983"/>
    <x v="0"/>
    <x v="0"/>
    <s v="USD"/>
    <n v="1466056689"/>
    <n v="1464847089"/>
    <b v="0"/>
    <x v="10"/>
    <x v="0"/>
    <s v="theater/plays"/>
    <x v="2647"/>
    <x v="2721"/>
    <x v="1"/>
    <x v="6"/>
  </r>
  <r>
    <s v="Napoleon in Scotland / NapolÃ©on en Ecosse"/>
    <x v="3663"/>
    <n v="620"/>
    <x v="2401"/>
    <x v="0"/>
    <x v="6"/>
    <s v="EUR"/>
    <n v="1446062040"/>
    <n v="1445109822"/>
    <b v="0"/>
    <x v="25"/>
    <x v="0"/>
    <s v="theater/plays"/>
    <x v="2648"/>
    <x v="2722"/>
    <x v="1"/>
    <x v="6"/>
  </r>
  <r>
    <s v="Israel LÃ³pez @ Ojai Playwrights Conference"/>
    <x v="3664"/>
    <n v="1200"/>
    <x v="647"/>
    <x v="0"/>
    <x v="0"/>
    <s v="USD"/>
    <n v="1406185200"/>
    <n v="1404337382"/>
    <b v="0"/>
    <x v="44"/>
    <x v="0"/>
    <s v="theater/plays"/>
    <x v="31"/>
    <x v="2723"/>
    <x v="1"/>
    <x v="6"/>
  </r>
  <r>
    <s v="The Stolen Inches, Edinburgh 2015"/>
    <x v="3665"/>
    <n v="3000"/>
    <x v="2402"/>
    <x v="0"/>
    <x v="1"/>
    <s v="GBP"/>
    <n v="1437261419"/>
    <n v="1434669419"/>
    <b v="0"/>
    <x v="6"/>
    <x v="0"/>
    <s v="theater/plays"/>
    <x v="2649"/>
    <x v="2724"/>
    <x v="1"/>
    <x v="6"/>
  </r>
  <r>
    <s v="Lemming Theatrical's Smell of the Kill"/>
    <x v="3666"/>
    <n v="1000"/>
    <x v="831"/>
    <x v="0"/>
    <x v="0"/>
    <s v="USD"/>
    <n v="1437676380"/>
    <n v="1435670452"/>
    <b v="0"/>
    <x v="33"/>
    <x v="0"/>
    <s v="theater/plays"/>
    <x v="991"/>
    <x v="2725"/>
    <x v="1"/>
    <x v="6"/>
  </r>
  <r>
    <s v="Prowl Theatre Company"/>
    <x v="3667"/>
    <n v="1000"/>
    <x v="2403"/>
    <x v="0"/>
    <x v="1"/>
    <s v="GBP"/>
    <n v="1434039137"/>
    <n v="1431447137"/>
    <b v="0"/>
    <x v="57"/>
    <x v="0"/>
    <s v="theater/plays"/>
    <x v="2650"/>
    <x v="2726"/>
    <x v="1"/>
    <x v="6"/>
  </r>
  <r>
    <s v="Royal Holloway's Drama Society Presents 'Posh'"/>
    <x v="3668"/>
    <n v="220"/>
    <x v="854"/>
    <x v="0"/>
    <x v="1"/>
    <s v="GBP"/>
    <n v="1433113200"/>
    <n v="1431951611"/>
    <b v="0"/>
    <x v="8"/>
    <x v="0"/>
    <s v="theater/plays"/>
    <x v="2651"/>
    <x v="2727"/>
    <x v="1"/>
    <x v="6"/>
  </r>
  <r>
    <s v="Kylie for President"/>
    <x v="3669"/>
    <n v="3500"/>
    <x v="2404"/>
    <x v="0"/>
    <x v="0"/>
    <s v="USD"/>
    <n v="1405915140"/>
    <n v="1404140667"/>
    <b v="0"/>
    <x v="244"/>
    <x v="0"/>
    <s v="theater/plays"/>
    <x v="2652"/>
    <x v="2728"/>
    <x v="1"/>
    <x v="6"/>
  </r>
  <r>
    <s v="The Bombing of the Grand Hotel. A compelling new play"/>
    <x v="3670"/>
    <n v="3000"/>
    <x v="2405"/>
    <x v="0"/>
    <x v="1"/>
    <s v="GBP"/>
    <n v="1411771384"/>
    <n v="1409179384"/>
    <b v="0"/>
    <x v="7"/>
    <x v="0"/>
    <s v="theater/plays"/>
    <x v="1400"/>
    <x v="2729"/>
    <x v="1"/>
    <x v="6"/>
  </r>
  <r>
    <s v="CHILD Z"/>
    <x v="3671"/>
    <n v="4000"/>
    <x v="2406"/>
    <x v="0"/>
    <x v="1"/>
    <s v="GBP"/>
    <n v="1415191920"/>
    <n v="1412233497"/>
    <b v="0"/>
    <x v="229"/>
    <x v="0"/>
    <s v="theater/plays"/>
    <x v="2653"/>
    <x v="2730"/>
    <x v="1"/>
    <x v="6"/>
  </r>
  <r>
    <s v="FAUST.hier und jetzt"/>
    <x v="3672"/>
    <n v="4500"/>
    <x v="605"/>
    <x v="0"/>
    <x v="12"/>
    <s v="EUR"/>
    <n v="1472936229"/>
    <n v="1467752229"/>
    <b v="0"/>
    <x v="162"/>
    <x v="0"/>
    <s v="theater/plays"/>
    <x v="31"/>
    <x v="2731"/>
    <x v="1"/>
    <x v="6"/>
  </r>
  <r>
    <s v="Memoir of a Forgotten Past"/>
    <x v="3673"/>
    <n v="50"/>
    <x v="119"/>
    <x v="0"/>
    <x v="1"/>
    <s v="GBP"/>
    <n v="1463353200"/>
    <n v="1462285182"/>
    <b v="0"/>
    <x v="83"/>
    <x v="0"/>
    <s v="theater/plays"/>
    <x v="2515"/>
    <x v="463"/>
    <x v="1"/>
    <x v="6"/>
  </r>
  <r>
    <s v="The Black and White Theatre Company Inc."/>
    <x v="3674"/>
    <n v="800"/>
    <x v="1249"/>
    <x v="0"/>
    <x v="0"/>
    <s v="USD"/>
    <n v="1410550484"/>
    <n v="1408995284"/>
    <b v="0"/>
    <x v="38"/>
    <x v="0"/>
    <s v="theater/plays"/>
    <x v="2654"/>
    <x v="2732"/>
    <x v="1"/>
    <x v="6"/>
  </r>
  <r>
    <s v="Goldfish Memory Productions"/>
    <x v="3675"/>
    <n v="12000"/>
    <x v="2407"/>
    <x v="0"/>
    <x v="0"/>
    <s v="USD"/>
    <n v="1404359940"/>
    <n v="1402580818"/>
    <b v="0"/>
    <x v="473"/>
    <x v="0"/>
    <s v="theater/plays"/>
    <x v="2655"/>
    <x v="2733"/>
    <x v="1"/>
    <x v="6"/>
  </r>
  <r>
    <s v="Some big Some bang"/>
    <x v="3676"/>
    <n v="2000"/>
    <x v="420"/>
    <x v="0"/>
    <x v="1"/>
    <s v="GBP"/>
    <n v="1433076298"/>
    <n v="1430052298"/>
    <b v="0"/>
    <x v="162"/>
    <x v="0"/>
    <s v="theater/plays"/>
    <x v="78"/>
    <x v="2734"/>
    <x v="1"/>
    <x v="6"/>
  </r>
  <r>
    <s v="DOG SEES GOD: Confessions of a Teenage Blockhead"/>
    <x v="3677"/>
    <n v="2000"/>
    <x v="2408"/>
    <x v="0"/>
    <x v="0"/>
    <s v="USD"/>
    <n v="1404190740"/>
    <n v="1401214581"/>
    <b v="0"/>
    <x v="209"/>
    <x v="0"/>
    <s v="theater/plays"/>
    <x v="2616"/>
    <x v="2735"/>
    <x v="1"/>
    <x v="6"/>
  </r>
  <r>
    <s v="Loading Dock Theatre Presents: The Dudleys! A Family Game"/>
    <x v="3678"/>
    <n v="3000"/>
    <x v="2409"/>
    <x v="0"/>
    <x v="0"/>
    <s v="USD"/>
    <n v="1475664834"/>
    <n v="1473850434"/>
    <b v="0"/>
    <x v="69"/>
    <x v="0"/>
    <s v="theater/plays"/>
    <x v="2656"/>
    <x v="2736"/>
    <x v="1"/>
    <x v="6"/>
  </r>
  <r>
    <s v="&quot;So Amazing&quot; produced at the Kraine Theater NYC"/>
    <x v="3679"/>
    <n v="1000"/>
    <x v="2410"/>
    <x v="0"/>
    <x v="0"/>
    <s v="USD"/>
    <n v="1452872290"/>
    <n v="1452008290"/>
    <b v="0"/>
    <x v="59"/>
    <x v="0"/>
    <s v="theater/plays"/>
    <x v="2657"/>
    <x v="1050"/>
    <x v="1"/>
    <x v="6"/>
  </r>
  <r>
    <s v="&quot;Unexpectedly Expecting&quot; - A One-Woman Show"/>
    <x v="3680"/>
    <n v="3000"/>
    <x v="2411"/>
    <x v="0"/>
    <x v="0"/>
    <s v="USD"/>
    <n v="1402901940"/>
    <n v="1399998418"/>
    <b v="0"/>
    <x v="85"/>
    <x v="0"/>
    <s v="theater/plays"/>
    <x v="2658"/>
    <x v="2737"/>
    <x v="1"/>
    <x v="6"/>
  </r>
  <r>
    <s v="A Krumpus Story - World Premiere"/>
    <x v="3681"/>
    <n v="3500"/>
    <x v="2412"/>
    <x v="0"/>
    <x v="0"/>
    <s v="USD"/>
    <n v="1476931696"/>
    <n v="1474339696"/>
    <b v="0"/>
    <x v="36"/>
    <x v="0"/>
    <s v="theater/plays"/>
    <x v="2659"/>
    <x v="2738"/>
    <x v="1"/>
    <x v="6"/>
  </r>
  <r>
    <s v="Cassiopeia"/>
    <x v="3682"/>
    <n v="750"/>
    <x v="2413"/>
    <x v="0"/>
    <x v="0"/>
    <s v="USD"/>
    <n v="1441167586"/>
    <n v="1438575586"/>
    <b v="0"/>
    <x v="23"/>
    <x v="0"/>
    <s v="theater/plays"/>
    <x v="2660"/>
    <x v="2739"/>
    <x v="1"/>
    <x v="6"/>
  </r>
  <r>
    <s v="Two Noble Kinsmen: Fire &amp; Shadows"/>
    <x v="3683"/>
    <n v="5000"/>
    <x v="2414"/>
    <x v="0"/>
    <x v="0"/>
    <s v="USD"/>
    <n v="1400533200"/>
    <n v="1398348859"/>
    <b v="0"/>
    <x v="149"/>
    <x v="0"/>
    <s v="theater/plays"/>
    <x v="2661"/>
    <x v="17"/>
    <x v="1"/>
    <x v="6"/>
  </r>
  <r>
    <s v="Dog sees God by Bert V. Royal @ FSU"/>
    <x v="3684"/>
    <n v="350"/>
    <x v="2415"/>
    <x v="0"/>
    <x v="0"/>
    <s v="USD"/>
    <n v="1440820740"/>
    <n v="1439567660"/>
    <b v="0"/>
    <x v="79"/>
    <x v="0"/>
    <s v="theater/plays"/>
    <x v="2662"/>
    <x v="2740"/>
    <x v="1"/>
    <x v="6"/>
  </r>
  <r>
    <s v="death (and straight boys)"/>
    <x v="3685"/>
    <n v="5000"/>
    <x v="2416"/>
    <x v="0"/>
    <x v="0"/>
    <s v="USD"/>
    <n v="1403846055"/>
    <n v="1401254055"/>
    <b v="0"/>
    <x v="20"/>
    <x v="0"/>
    <s v="theater/plays"/>
    <x v="2663"/>
    <x v="2741"/>
    <x v="1"/>
    <x v="6"/>
  </r>
  <r>
    <s v="The Tulip Tree 2014"/>
    <x v="3686"/>
    <n v="3000"/>
    <x v="1980"/>
    <x v="0"/>
    <x v="1"/>
    <s v="GBP"/>
    <n v="1407524004"/>
    <n v="1404932004"/>
    <b v="0"/>
    <x v="70"/>
    <x v="0"/>
    <s v="theater/plays"/>
    <x v="2217"/>
    <x v="2742"/>
    <x v="1"/>
    <x v="6"/>
  </r>
  <r>
    <s v="Random Us"/>
    <x v="3687"/>
    <n v="3000"/>
    <x v="504"/>
    <x v="0"/>
    <x v="0"/>
    <s v="USD"/>
    <n v="1434925500"/>
    <n v="1432410639"/>
    <b v="0"/>
    <x v="95"/>
    <x v="0"/>
    <s v="theater/plays"/>
    <x v="1237"/>
    <x v="2743"/>
    <x v="1"/>
    <x v="6"/>
  </r>
  <r>
    <s v="We Rise"/>
    <x v="3688"/>
    <n v="1500"/>
    <x v="1122"/>
    <x v="0"/>
    <x v="0"/>
    <s v="USD"/>
    <n v="1417101683"/>
    <n v="1414506083"/>
    <b v="0"/>
    <x v="162"/>
    <x v="0"/>
    <s v="theater/plays"/>
    <x v="43"/>
    <x v="2744"/>
    <x v="1"/>
    <x v="6"/>
  </r>
  <r>
    <s v="Most Dangerous Man in America (WEB DuBois) by Amiri  Baraka"/>
    <x v="3689"/>
    <n v="40000"/>
    <x v="2417"/>
    <x v="0"/>
    <x v="0"/>
    <s v="USD"/>
    <n v="1425272340"/>
    <n v="1421426929"/>
    <b v="0"/>
    <x v="220"/>
    <x v="0"/>
    <s v="theater/plays"/>
    <x v="2664"/>
    <x v="2745"/>
    <x v="1"/>
    <x v="6"/>
  </r>
  <r>
    <s v="An Evening With Durang"/>
    <x v="3690"/>
    <n v="1000"/>
    <x v="2343"/>
    <x v="0"/>
    <x v="0"/>
    <s v="USD"/>
    <n v="1411084800"/>
    <n v="1410304179"/>
    <b v="0"/>
    <x v="57"/>
    <x v="0"/>
    <s v="theater/plays"/>
    <x v="582"/>
    <x v="2746"/>
    <x v="1"/>
    <x v="6"/>
  </r>
  <r>
    <s v="Jason (Georgia on My Mind)"/>
    <x v="3691"/>
    <n v="333"/>
    <x v="357"/>
    <x v="0"/>
    <x v="1"/>
    <s v="GBP"/>
    <n v="1448922600"/>
    <n v="1446352529"/>
    <b v="0"/>
    <x v="25"/>
    <x v="0"/>
    <s v="theater/plays"/>
    <x v="2665"/>
    <x v="2747"/>
    <x v="1"/>
    <x v="6"/>
  </r>
  <r>
    <s v="Three Christs - Presented at Dixon Place"/>
    <x v="3692"/>
    <n v="3500"/>
    <x v="2418"/>
    <x v="0"/>
    <x v="0"/>
    <s v="USD"/>
    <n v="1465178400"/>
    <n v="1461985967"/>
    <b v="0"/>
    <x v="65"/>
    <x v="0"/>
    <s v="theater/plays"/>
    <x v="2666"/>
    <x v="2748"/>
    <x v="1"/>
    <x v="6"/>
  </r>
  <r>
    <s v="The History Boys at USC"/>
    <x v="3693"/>
    <n v="4000"/>
    <x v="2419"/>
    <x v="0"/>
    <x v="0"/>
    <s v="USD"/>
    <n v="1421009610"/>
    <n v="1419281610"/>
    <b v="0"/>
    <x v="51"/>
    <x v="0"/>
    <s v="theater/plays"/>
    <x v="2213"/>
    <x v="2749"/>
    <x v="1"/>
    <x v="6"/>
  </r>
  <r>
    <s v="&quot;Lifted&quot; - The Theatre Shed's 10 Year Anniversary Show"/>
    <x v="3694"/>
    <n v="2000"/>
    <x v="109"/>
    <x v="0"/>
    <x v="1"/>
    <s v="GBP"/>
    <n v="1423838916"/>
    <n v="1418654916"/>
    <b v="0"/>
    <x v="76"/>
    <x v="0"/>
    <s v="theater/plays"/>
    <x v="1342"/>
    <x v="2750"/>
    <x v="1"/>
    <x v="6"/>
  </r>
  <r>
    <s v="Sid the tour 2016"/>
    <x v="3695"/>
    <n v="2000"/>
    <x v="2420"/>
    <x v="0"/>
    <x v="1"/>
    <s v="GBP"/>
    <n v="1462878648"/>
    <n v="1461064248"/>
    <b v="0"/>
    <x v="209"/>
    <x v="0"/>
    <s v="theater/plays"/>
    <x v="1277"/>
    <x v="2751"/>
    <x v="1"/>
    <x v="6"/>
  </r>
  <r>
    <s v="CORIOLANUS | THE NORMAL HEART @ The Lab Theater"/>
    <x v="3696"/>
    <n v="5000"/>
    <x v="2421"/>
    <x v="0"/>
    <x v="0"/>
    <s v="USD"/>
    <n v="1456946487"/>
    <n v="1454354487"/>
    <b v="0"/>
    <x v="327"/>
    <x v="0"/>
    <s v="theater/plays"/>
    <x v="2667"/>
    <x v="2752"/>
    <x v="1"/>
    <x v="6"/>
  </r>
  <r>
    <s v="Tell Me That You Love Me"/>
    <x v="3697"/>
    <n v="2500"/>
    <x v="2381"/>
    <x v="0"/>
    <x v="0"/>
    <s v="USD"/>
    <n v="1413383216"/>
    <n v="1410791216"/>
    <b v="0"/>
    <x v="244"/>
    <x v="0"/>
    <s v="theater/plays"/>
    <x v="2624"/>
    <x v="2111"/>
    <x v="1"/>
    <x v="6"/>
  </r>
  <r>
    <s v="Generations (Senior Project)"/>
    <x v="3698"/>
    <n v="500"/>
    <x v="2422"/>
    <x v="0"/>
    <x v="0"/>
    <s v="USD"/>
    <n v="1412092800"/>
    <n v="1409493800"/>
    <b v="0"/>
    <x v="59"/>
    <x v="0"/>
    <s v="theater/plays"/>
    <x v="1247"/>
    <x v="2417"/>
    <x v="1"/>
    <x v="6"/>
  </r>
  <r>
    <s v="Dog Show"/>
    <x v="3699"/>
    <n v="1500"/>
    <x v="2423"/>
    <x v="0"/>
    <x v="1"/>
    <s v="GBP"/>
    <n v="1433422793"/>
    <n v="1430830793"/>
    <b v="0"/>
    <x v="70"/>
    <x v="0"/>
    <s v="theater/plays"/>
    <x v="1415"/>
    <x v="2753"/>
    <x v="1"/>
    <x v="6"/>
  </r>
  <r>
    <s v="SANKARA"/>
    <x v="3700"/>
    <n v="3000"/>
    <x v="1980"/>
    <x v="0"/>
    <x v="1"/>
    <s v="GBP"/>
    <n v="1468191540"/>
    <n v="1464958484"/>
    <b v="0"/>
    <x v="64"/>
    <x v="0"/>
    <s v="theater/plays"/>
    <x v="2217"/>
    <x v="2754"/>
    <x v="1"/>
    <x v="6"/>
  </r>
  <r>
    <s v="REBATEnsemble Presents: &quot;The Tempest&quot; by William Shakespeare"/>
    <x v="3701"/>
    <n v="1050"/>
    <x v="2044"/>
    <x v="0"/>
    <x v="0"/>
    <s v="USD"/>
    <n v="1471071540"/>
    <n v="1467720388"/>
    <b v="0"/>
    <x v="209"/>
    <x v="0"/>
    <s v="theater/plays"/>
    <x v="2668"/>
    <x v="2755"/>
    <x v="1"/>
    <x v="6"/>
  </r>
  <r>
    <s v="Constellations by Nick Payne at the Nottingham New Theatre"/>
    <x v="3702"/>
    <n v="300"/>
    <x v="2424"/>
    <x v="0"/>
    <x v="1"/>
    <s v="GBP"/>
    <n v="1464712394"/>
    <n v="1459528394"/>
    <b v="0"/>
    <x v="74"/>
    <x v="0"/>
    <s v="theater/plays"/>
    <x v="2669"/>
    <x v="2756"/>
    <x v="1"/>
    <x v="6"/>
  </r>
  <r>
    <s v="Pennywinkle: A New Chicago Comedy"/>
    <x v="3703"/>
    <n v="2827"/>
    <x v="2425"/>
    <x v="0"/>
    <x v="0"/>
    <s v="USD"/>
    <n v="1403546400"/>
    <n v="1401714114"/>
    <b v="0"/>
    <x v="2"/>
    <x v="0"/>
    <s v="theater/plays"/>
    <x v="2670"/>
    <x v="1911"/>
    <x v="1"/>
    <x v="6"/>
  </r>
  <r>
    <s v="The Drama Factory presents : The Magic Flute"/>
    <x v="3704"/>
    <n v="1500"/>
    <x v="2426"/>
    <x v="0"/>
    <x v="0"/>
    <s v="USD"/>
    <n v="1410558949"/>
    <n v="1409262949"/>
    <b v="0"/>
    <x v="62"/>
    <x v="0"/>
    <s v="theater/plays"/>
    <x v="2671"/>
    <x v="2757"/>
    <x v="1"/>
    <x v="6"/>
  </r>
  <r>
    <s v="A KC Fringe World Premiere: DESPERATE ACTS"/>
    <x v="3705"/>
    <n v="1000"/>
    <x v="586"/>
    <x v="0"/>
    <x v="0"/>
    <s v="USD"/>
    <n v="1469165160"/>
    <n v="1467335378"/>
    <b v="0"/>
    <x v="23"/>
    <x v="0"/>
    <s v="theater/plays"/>
    <x v="2672"/>
    <x v="2758"/>
    <x v="1"/>
    <x v="6"/>
  </r>
  <r>
    <s v="Much Ado About Nothing"/>
    <x v="3706"/>
    <n v="700"/>
    <x v="1740"/>
    <x v="0"/>
    <x v="0"/>
    <s v="USD"/>
    <n v="1404444286"/>
    <n v="1403234686"/>
    <b v="0"/>
    <x v="70"/>
    <x v="0"/>
    <s v="theater/plays"/>
    <x v="2673"/>
    <x v="2759"/>
    <x v="1"/>
    <x v="6"/>
  </r>
  <r>
    <s v="The Ruby Darlings Show"/>
    <x v="3707"/>
    <n v="1000"/>
    <x v="2427"/>
    <x v="0"/>
    <x v="1"/>
    <s v="GBP"/>
    <n v="1403715546"/>
    <n v="1401123546"/>
    <b v="0"/>
    <x v="2"/>
    <x v="0"/>
    <s v="theater/plays"/>
    <x v="2674"/>
    <x v="2760"/>
    <x v="1"/>
    <x v="6"/>
  </r>
  <r>
    <s v="&quot;Loving Alanis&quot; Rocky Mountain Regional Premier"/>
    <x v="3708"/>
    <n v="1300"/>
    <x v="2428"/>
    <x v="0"/>
    <x v="0"/>
    <s v="USD"/>
    <n v="1428068988"/>
    <n v="1425908988"/>
    <b v="0"/>
    <x v="74"/>
    <x v="0"/>
    <s v="theater/plays"/>
    <x v="2675"/>
    <x v="2761"/>
    <x v="1"/>
    <x v="6"/>
  </r>
  <r>
    <s v="The Youth Shakespeare Project 2014"/>
    <x v="3709"/>
    <n v="500"/>
    <x v="365"/>
    <x v="0"/>
    <x v="0"/>
    <s v="USD"/>
    <n v="1402848000"/>
    <n v="1400606573"/>
    <b v="0"/>
    <x v="64"/>
    <x v="0"/>
    <s v="theater/plays"/>
    <x v="430"/>
    <x v="2762"/>
    <x v="1"/>
    <x v="6"/>
  </r>
  <r>
    <s v="IT'S JUST MY LIFE"/>
    <x v="3710"/>
    <n v="7500"/>
    <x v="2429"/>
    <x v="0"/>
    <x v="0"/>
    <s v="USD"/>
    <n v="1433055540"/>
    <n v="1431230867"/>
    <b v="0"/>
    <x v="201"/>
    <x v="0"/>
    <s v="theater/plays"/>
    <x v="2676"/>
    <x v="2763"/>
    <x v="1"/>
    <x v="6"/>
  </r>
  <r>
    <s v="Bring Matt Fotis's Nights on the Couch to NYC!"/>
    <x v="3711"/>
    <n v="2000"/>
    <x v="1944"/>
    <x v="0"/>
    <x v="0"/>
    <s v="USD"/>
    <n v="1465062166"/>
    <n v="1463334166"/>
    <b v="0"/>
    <x v="10"/>
    <x v="0"/>
    <s v="theater/plays"/>
    <x v="1240"/>
    <x v="2764"/>
    <x v="1"/>
    <x v="6"/>
  </r>
  <r>
    <s v="Expedition (to NYC)"/>
    <x v="3712"/>
    <n v="10000"/>
    <x v="990"/>
    <x v="0"/>
    <x v="0"/>
    <s v="USD"/>
    <n v="1432612740"/>
    <n v="1429881667"/>
    <b v="0"/>
    <x v="174"/>
    <x v="0"/>
    <s v="theater/plays"/>
    <x v="1099"/>
    <x v="2765"/>
    <x v="1"/>
    <x v="6"/>
  </r>
  <r>
    <s v="The Inspectors Call"/>
    <x v="3713"/>
    <n v="3500"/>
    <x v="2430"/>
    <x v="0"/>
    <x v="1"/>
    <s v="GBP"/>
    <n v="1427806320"/>
    <n v="1422834819"/>
    <b v="0"/>
    <x v="74"/>
    <x v="0"/>
    <s v="theater/plays"/>
    <x v="2677"/>
    <x v="2766"/>
    <x v="1"/>
    <x v="6"/>
  </r>
  <r>
    <s v="Sylvia (a benefit show)"/>
    <x v="3714"/>
    <n v="800"/>
    <x v="2431"/>
    <x v="0"/>
    <x v="0"/>
    <s v="USD"/>
    <n v="1453411109"/>
    <n v="1450819109"/>
    <b v="0"/>
    <x v="54"/>
    <x v="0"/>
    <s v="theater/plays"/>
    <x v="2678"/>
    <x v="2767"/>
    <x v="1"/>
    <x v="6"/>
  </r>
  <r>
    <s v="Told Look Younger at Jermyn Street Theatre"/>
    <x v="3715"/>
    <n v="4000"/>
    <x v="2432"/>
    <x v="0"/>
    <x v="1"/>
    <s v="GBP"/>
    <n v="1431204449"/>
    <n v="1428526049"/>
    <b v="0"/>
    <x v="62"/>
    <x v="0"/>
    <s v="theater/plays"/>
    <x v="1266"/>
    <x v="2768"/>
    <x v="1"/>
    <x v="6"/>
  </r>
  <r>
    <s v="PUNK ROCK"/>
    <x v="3716"/>
    <n v="500"/>
    <x v="1890"/>
    <x v="0"/>
    <x v="1"/>
    <s v="GBP"/>
    <n v="1425057075"/>
    <n v="1422465075"/>
    <b v="0"/>
    <x v="67"/>
    <x v="0"/>
    <s v="theater/plays"/>
    <x v="2679"/>
    <x v="2769"/>
    <x v="1"/>
    <x v="6"/>
  </r>
  <r>
    <s v="Corium"/>
    <x v="3717"/>
    <n v="200"/>
    <x v="2433"/>
    <x v="0"/>
    <x v="1"/>
    <s v="GBP"/>
    <n v="1434994266"/>
    <n v="1432402266"/>
    <b v="0"/>
    <x v="80"/>
    <x v="0"/>
    <s v="theater/plays"/>
    <x v="2680"/>
    <x v="2600"/>
    <x v="1"/>
    <x v="6"/>
  </r>
  <r>
    <s v="Lakotas and the American Theatre"/>
    <x v="3718"/>
    <n v="3300"/>
    <x v="2434"/>
    <x v="0"/>
    <x v="0"/>
    <s v="USD"/>
    <n v="1435881006"/>
    <n v="1433980206"/>
    <b v="0"/>
    <x v="244"/>
    <x v="0"/>
    <s v="theater/plays"/>
    <x v="2681"/>
    <x v="2770"/>
    <x v="1"/>
    <x v="6"/>
  </r>
  <r>
    <s v="MamaÃ­ Kickstarts its 2015 Season: Chekhov, Williams &amp; more!"/>
    <x v="3719"/>
    <n v="5000"/>
    <x v="2435"/>
    <x v="0"/>
    <x v="0"/>
    <s v="USD"/>
    <n v="1415230084"/>
    <n v="1413412084"/>
    <b v="0"/>
    <x v="34"/>
    <x v="0"/>
    <s v="theater/plays"/>
    <x v="2624"/>
    <x v="2771"/>
    <x v="1"/>
    <x v="6"/>
  </r>
  <r>
    <s v="PSYCHOC une comÃ©die libertine de Bernard Granger"/>
    <x v="3720"/>
    <n v="1500"/>
    <x v="2436"/>
    <x v="0"/>
    <x v="5"/>
    <s v="CAD"/>
    <n v="1455231540"/>
    <n v="1452614847"/>
    <b v="0"/>
    <x v="2"/>
    <x v="0"/>
    <s v="theater/plays"/>
    <x v="2682"/>
    <x v="2772"/>
    <x v="1"/>
    <x v="6"/>
  </r>
  <r>
    <s v="Beauty and the Beast"/>
    <x v="3721"/>
    <n v="4500"/>
    <x v="2437"/>
    <x v="0"/>
    <x v="1"/>
    <s v="GBP"/>
    <n v="1417374262"/>
    <n v="1414778662"/>
    <b v="0"/>
    <x v="287"/>
    <x v="0"/>
    <s v="theater/plays"/>
    <x v="2683"/>
    <x v="2773"/>
    <x v="1"/>
    <x v="6"/>
  </r>
  <r>
    <s v="Send 'Bin Laden: The One Man Show' to Hollywood!"/>
    <x v="3722"/>
    <n v="4300"/>
    <x v="2438"/>
    <x v="0"/>
    <x v="1"/>
    <s v="GBP"/>
    <n v="1462402800"/>
    <n v="1459856860"/>
    <b v="0"/>
    <x v="30"/>
    <x v="0"/>
    <s v="theater/plays"/>
    <x v="2684"/>
    <x v="2774"/>
    <x v="1"/>
    <x v="6"/>
  </r>
  <r>
    <s v="Mine by Polly Teale A Paper Parachutes Production"/>
    <x v="3723"/>
    <n v="300"/>
    <x v="1363"/>
    <x v="0"/>
    <x v="1"/>
    <s v="GBP"/>
    <n v="1455831000"/>
    <n v="1454366467"/>
    <b v="0"/>
    <x v="41"/>
    <x v="0"/>
    <s v="theater/plays"/>
    <x v="74"/>
    <x v="2775"/>
    <x v="1"/>
    <x v="6"/>
  </r>
  <r>
    <s v="Howard's End 3.0"/>
    <x v="3724"/>
    <n v="850"/>
    <x v="2439"/>
    <x v="0"/>
    <x v="0"/>
    <s v="USD"/>
    <n v="1461963600"/>
    <n v="1459567371"/>
    <b v="0"/>
    <x v="67"/>
    <x v="0"/>
    <s v="theater/plays"/>
    <x v="2685"/>
    <x v="2776"/>
    <x v="1"/>
    <x v="6"/>
  </r>
  <r>
    <s v="Star-Spangled Sitcoms: Huzzah &amp; John Adams"/>
    <x v="3725"/>
    <n v="2000"/>
    <x v="1132"/>
    <x v="0"/>
    <x v="0"/>
    <s v="USD"/>
    <n v="1476939300"/>
    <n v="1474273294"/>
    <b v="0"/>
    <x v="51"/>
    <x v="0"/>
    <s v="theater/plays"/>
    <x v="1266"/>
    <x v="2777"/>
    <x v="1"/>
    <x v="6"/>
  </r>
  <r>
    <s v="Bare Bones Shakespeare 2015-16 Season"/>
    <x v="3726"/>
    <n v="20000"/>
    <x v="2440"/>
    <x v="2"/>
    <x v="0"/>
    <s v="USD"/>
    <n v="1439957176"/>
    <n v="1437365176"/>
    <b v="0"/>
    <x v="162"/>
    <x v="1"/>
    <s v="theater/plays"/>
    <x v="2686"/>
    <x v="2778"/>
    <x v="1"/>
    <x v="6"/>
  </r>
  <r>
    <s v="Picasso at The Lapin Agile, a play by Steve Martin"/>
    <x v="3727"/>
    <n v="5000"/>
    <x v="2441"/>
    <x v="2"/>
    <x v="0"/>
    <s v="USD"/>
    <n v="1427082912"/>
    <n v="1423198512"/>
    <b v="0"/>
    <x v="81"/>
    <x v="1"/>
    <s v="theater/plays"/>
    <x v="2687"/>
    <x v="2779"/>
    <x v="1"/>
    <x v="6"/>
  </r>
  <r>
    <s v="Mark Twain is Hell for the Company - Original Play"/>
    <x v="3728"/>
    <n v="1000"/>
    <x v="173"/>
    <x v="2"/>
    <x v="0"/>
    <s v="USD"/>
    <n v="1439828159"/>
    <n v="1437236159"/>
    <b v="0"/>
    <x v="29"/>
    <x v="1"/>
    <s v="theater/plays"/>
    <x v="709"/>
    <x v="101"/>
    <x v="1"/>
    <x v="6"/>
  </r>
  <r>
    <s v="The Rabbit on the Moon"/>
    <x v="3729"/>
    <n v="5500"/>
    <x v="972"/>
    <x v="2"/>
    <x v="0"/>
    <s v="USD"/>
    <n v="1420860180"/>
    <n v="1418234646"/>
    <b v="0"/>
    <x v="8"/>
    <x v="1"/>
    <s v="theater/plays"/>
    <x v="2688"/>
    <x v="1270"/>
    <x v="1"/>
    <x v="6"/>
  </r>
  <r>
    <s v="Elektra Bekent - Afstudeervoorstelling"/>
    <x v="3730"/>
    <n v="850"/>
    <x v="449"/>
    <x v="2"/>
    <x v="9"/>
    <s v="EUR"/>
    <n v="1422100800"/>
    <n v="1416932133"/>
    <b v="0"/>
    <x v="80"/>
    <x v="1"/>
    <s v="theater/plays"/>
    <x v="2689"/>
    <x v="164"/>
    <x v="1"/>
    <x v="6"/>
  </r>
  <r>
    <s v="laughter in the hood"/>
    <x v="3731"/>
    <n v="1500"/>
    <x v="117"/>
    <x v="2"/>
    <x v="0"/>
    <s v="USD"/>
    <n v="1429396200"/>
    <n v="1428539708"/>
    <b v="0"/>
    <x v="78"/>
    <x v="1"/>
    <s v="theater/plays"/>
    <x v="109"/>
    <x v="121"/>
    <x v="1"/>
    <x v="6"/>
  </r>
  <r>
    <s v="Shakespeare in Sarajevo"/>
    <x v="3732"/>
    <n v="1500"/>
    <x v="2442"/>
    <x v="2"/>
    <x v="0"/>
    <s v="USD"/>
    <n v="1432589896"/>
    <n v="1427405896"/>
    <b v="0"/>
    <x v="63"/>
    <x v="1"/>
    <s v="theater/plays"/>
    <x v="2690"/>
    <x v="2397"/>
    <x v="1"/>
    <x v="6"/>
  </r>
  <r>
    <s v="Women Beware Women"/>
    <x v="3733"/>
    <n v="150"/>
    <x v="170"/>
    <x v="2"/>
    <x v="1"/>
    <s v="GBP"/>
    <n v="1432831089"/>
    <n v="1430239089"/>
    <b v="0"/>
    <x v="84"/>
    <x v="1"/>
    <s v="theater/plays"/>
    <x v="2691"/>
    <x v="119"/>
    <x v="1"/>
    <x v="6"/>
  </r>
  <r>
    <s v="Hot Dogs a new play by Suhayla El-Bushra"/>
    <x v="3734"/>
    <n v="1500"/>
    <x v="115"/>
    <x v="2"/>
    <x v="1"/>
    <s v="GBP"/>
    <n v="1427133600"/>
    <n v="1423847093"/>
    <b v="0"/>
    <x v="29"/>
    <x v="1"/>
    <s v="theater/plays"/>
    <x v="886"/>
    <x v="119"/>
    <x v="1"/>
    <x v="6"/>
  </r>
  <r>
    <s v="Measure For Measure"/>
    <x v="3735"/>
    <n v="700"/>
    <x v="403"/>
    <x v="2"/>
    <x v="0"/>
    <s v="USD"/>
    <n v="1447311540"/>
    <n v="1445358903"/>
    <b v="0"/>
    <x v="80"/>
    <x v="1"/>
    <s v="theater/plays"/>
    <x v="2692"/>
    <x v="839"/>
    <x v="1"/>
    <x v="6"/>
  </r>
  <r>
    <s v="'GULF' - a new play by PIVOT THEATRE"/>
    <x v="3736"/>
    <n v="1500"/>
    <x v="795"/>
    <x v="2"/>
    <x v="1"/>
    <s v="GBP"/>
    <n v="1405461600"/>
    <n v="1403562705"/>
    <b v="0"/>
    <x v="79"/>
    <x v="1"/>
    <s v="theater/plays"/>
    <x v="2693"/>
    <x v="834"/>
    <x v="1"/>
    <x v="6"/>
  </r>
  <r>
    <s v="Verge of Strife - The life and poetry of Rupert Brooke"/>
    <x v="3737"/>
    <n v="4000"/>
    <x v="1007"/>
    <x v="2"/>
    <x v="1"/>
    <s v="GBP"/>
    <n v="1468752468"/>
    <n v="1467024468"/>
    <b v="0"/>
    <x v="22"/>
    <x v="1"/>
    <s v="theater/plays"/>
    <x v="2694"/>
    <x v="2780"/>
    <x v="1"/>
    <x v="6"/>
  </r>
  <r>
    <s v="dasGROUP Theatre: Savage in Limbo"/>
    <x v="3738"/>
    <n v="2000"/>
    <x v="1812"/>
    <x v="2"/>
    <x v="0"/>
    <s v="USD"/>
    <n v="1407808438"/>
    <n v="1405217355"/>
    <b v="0"/>
    <x v="25"/>
    <x v="1"/>
    <s v="theater/plays"/>
    <x v="2695"/>
    <x v="2781"/>
    <x v="1"/>
    <x v="6"/>
  </r>
  <r>
    <s v="Open House Theater"/>
    <x v="3739"/>
    <n v="20000"/>
    <x v="117"/>
    <x v="2"/>
    <x v="0"/>
    <s v="USD"/>
    <n v="1450389950"/>
    <n v="1447797950"/>
    <b v="0"/>
    <x v="78"/>
    <x v="1"/>
    <s v="theater/plays"/>
    <x v="109"/>
    <x v="121"/>
    <x v="1"/>
    <x v="6"/>
  </r>
  <r>
    <s v="The Jennings Family Reunion"/>
    <x v="3740"/>
    <n v="5000"/>
    <x v="173"/>
    <x v="2"/>
    <x v="0"/>
    <s v="USD"/>
    <n v="1409980144"/>
    <n v="1407388144"/>
    <b v="0"/>
    <x v="80"/>
    <x v="1"/>
    <s v="theater/plays"/>
    <x v="172"/>
    <x v="384"/>
    <x v="1"/>
    <x v="6"/>
  </r>
  <r>
    <s v="Down the Mississippi"/>
    <x v="3741"/>
    <n v="2200"/>
    <x v="117"/>
    <x v="2"/>
    <x v="0"/>
    <s v="USD"/>
    <n v="1404406964"/>
    <n v="1401814964"/>
    <b v="0"/>
    <x v="78"/>
    <x v="1"/>
    <s v="theater/plays"/>
    <x v="109"/>
    <x v="121"/>
    <x v="1"/>
    <x v="6"/>
  </r>
  <r>
    <s v="The Game's Afoot - Spotlight"/>
    <x v="3742"/>
    <n v="1200"/>
    <x v="117"/>
    <x v="2"/>
    <x v="0"/>
    <s v="USD"/>
    <n v="1404532740"/>
    <n v="1401823952"/>
    <b v="0"/>
    <x v="78"/>
    <x v="1"/>
    <s v="theater/plays"/>
    <x v="109"/>
    <x v="121"/>
    <x v="1"/>
    <x v="6"/>
  </r>
  <r>
    <s v="Tyke Theatre Web Show"/>
    <x v="3743"/>
    <n v="100"/>
    <x v="115"/>
    <x v="2"/>
    <x v="0"/>
    <s v="USD"/>
    <n v="1407689102"/>
    <n v="1405097102"/>
    <b v="0"/>
    <x v="29"/>
    <x v="1"/>
    <s v="theater/plays"/>
    <x v="709"/>
    <x v="119"/>
    <x v="1"/>
    <x v="6"/>
  </r>
  <r>
    <s v="Stage Play Production - &quot;I Love You to Death&quot;"/>
    <x v="3744"/>
    <n v="8500"/>
    <x v="1672"/>
    <x v="2"/>
    <x v="0"/>
    <s v="USD"/>
    <n v="1475918439"/>
    <n v="1473326439"/>
    <b v="0"/>
    <x v="29"/>
    <x v="1"/>
    <s v="theater/plays"/>
    <x v="2696"/>
    <x v="2782"/>
    <x v="1"/>
    <x v="6"/>
  </r>
  <r>
    <s v="Counting Stars"/>
    <x v="3745"/>
    <n v="2500"/>
    <x v="379"/>
    <x v="2"/>
    <x v="1"/>
    <s v="GBP"/>
    <n v="1436137140"/>
    <n v="1433833896"/>
    <b v="0"/>
    <x v="29"/>
    <x v="1"/>
    <s v="theater/plays"/>
    <x v="460"/>
    <x v="384"/>
    <x v="1"/>
    <x v="6"/>
  </r>
  <r>
    <s v="CAUCUS! THE MUSICAL"/>
    <x v="3746"/>
    <n v="5000"/>
    <x v="2443"/>
    <x v="0"/>
    <x v="0"/>
    <s v="USD"/>
    <n v="1455602340"/>
    <n v="1453827436"/>
    <b v="0"/>
    <x v="47"/>
    <x v="0"/>
    <s v="theater/musical"/>
    <x v="2697"/>
    <x v="2783"/>
    <x v="1"/>
    <x v="40"/>
  </r>
  <r>
    <s v="Dante's Capstone Project: Who am I?"/>
    <x v="3747"/>
    <n v="500"/>
    <x v="2"/>
    <x v="0"/>
    <x v="0"/>
    <s v="USD"/>
    <n v="1461902340"/>
    <n v="1459220588"/>
    <b v="0"/>
    <x v="63"/>
    <x v="0"/>
    <s v="theater/musical"/>
    <x v="2"/>
    <x v="766"/>
    <x v="1"/>
    <x v="40"/>
  </r>
  <r>
    <s v="Stars on Stage, Kids be Heard!"/>
    <x v="3748"/>
    <n v="6000"/>
    <x v="2444"/>
    <x v="0"/>
    <x v="0"/>
    <s v="USD"/>
    <n v="1423555140"/>
    <n v="1421105608"/>
    <b v="0"/>
    <x v="33"/>
    <x v="0"/>
    <s v="theater/musical"/>
    <x v="1004"/>
    <x v="2784"/>
    <x v="1"/>
    <x v="40"/>
  </r>
  <r>
    <s v="GGC Productions 2016"/>
    <x v="3749"/>
    <n v="1000"/>
    <x v="2445"/>
    <x v="0"/>
    <x v="0"/>
    <s v="USD"/>
    <n v="1459641073"/>
    <n v="1454460673"/>
    <b v="0"/>
    <x v="202"/>
    <x v="0"/>
    <s v="theater/musical"/>
    <x v="2698"/>
    <x v="2785"/>
    <x v="1"/>
    <x v="40"/>
  </r>
  <r>
    <s v="POP! Community Cabaret Presents..."/>
    <x v="3750"/>
    <n v="500"/>
    <x v="1941"/>
    <x v="0"/>
    <x v="1"/>
    <s v="GBP"/>
    <n v="1476651600"/>
    <n v="1473189335"/>
    <b v="0"/>
    <x v="41"/>
    <x v="0"/>
    <s v="theater/musical"/>
    <x v="1246"/>
    <x v="804"/>
    <x v="1"/>
    <x v="40"/>
  </r>
  <r>
    <s v="Wagner in English"/>
    <x v="3751"/>
    <n v="5000"/>
    <x v="2446"/>
    <x v="0"/>
    <x v="0"/>
    <s v="USD"/>
    <n v="1433289600"/>
    <n v="1430768800"/>
    <b v="0"/>
    <x v="209"/>
    <x v="0"/>
    <s v="theater/musical"/>
    <x v="2699"/>
    <x v="2786"/>
    <x v="1"/>
    <x v="40"/>
  </r>
  <r>
    <s v="Little Shop of Horrors"/>
    <x v="3752"/>
    <n v="2500"/>
    <x v="142"/>
    <x v="0"/>
    <x v="0"/>
    <s v="USD"/>
    <n v="1406350740"/>
    <n v="1403125737"/>
    <b v="0"/>
    <x v="74"/>
    <x v="0"/>
    <s v="theater/musical"/>
    <x v="43"/>
    <x v="2787"/>
    <x v="1"/>
    <x v="40"/>
  </r>
  <r>
    <s v="Retro Rhapsody"/>
    <x v="3753"/>
    <n v="550"/>
    <x v="2447"/>
    <x v="0"/>
    <x v="1"/>
    <s v="GBP"/>
    <n v="1460753307"/>
    <n v="1458161307"/>
    <b v="0"/>
    <x v="33"/>
    <x v="0"/>
    <s v="theater/musical"/>
    <x v="2700"/>
    <x v="2788"/>
    <x v="1"/>
    <x v="40"/>
  </r>
  <r>
    <s v="the purple light theatre company's Into the Woods"/>
    <x v="3754"/>
    <n v="4500"/>
    <x v="2448"/>
    <x v="0"/>
    <x v="0"/>
    <s v="USD"/>
    <n v="1402515198"/>
    <n v="1399923198"/>
    <b v="0"/>
    <x v="57"/>
    <x v="0"/>
    <s v="theater/musical"/>
    <x v="2701"/>
    <x v="2789"/>
    <x v="1"/>
    <x v="40"/>
  </r>
  <r>
    <s v="Anti-Bullying Musicalâ€¦ &quot;It's Easy!&quot;"/>
    <x v="3755"/>
    <n v="3500"/>
    <x v="2449"/>
    <x v="0"/>
    <x v="0"/>
    <s v="USD"/>
    <n v="1417465515"/>
    <n v="1415737515"/>
    <b v="0"/>
    <x v="133"/>
    <x v="0"/>
    <s v="theater/musical"/>
    <x v="2702"/>
    <x v="2790"/>
    <x v="1"/>
    <x v="40"/>
  </r>
  <r>
    <s v="Luigi's Ladies"/>
    <x v="3756"/>
    <n v="1500"/>
    <x v="317"/>
    <x v="0"/>
    <x v="0"/>
    <s v="USD"/>
    <n v="1400475600"/>
    <n v="1397819938"/>
    <b v="0"/>
    <x v="55"/>
    <x v="0"/>
    <s v="theater/musical"/>
    <x v="2703"/>
    <x v="2791"/>
    <x v="1"/>
    <x v="40"/>
  </r>
  <r>
    <s v="Pared Down Productions"/>
    <x v="3757"/>
    <n v="4000"/>
    <x v="2450"/>
    <x v="0"/>
    <x v="0"/>
    <s v="USD"/>
    <n v="1440556553"/>
    <n v="1435372553"/>
    <b v="0"/>
    <x v="106"/>
    <x v="0"/>
    <s v="theater/musical"/>
    <x v="2704"/>
    <x v="2792"/>
    <x v="1"/>
    <x v="40"/>
  </r>
  <r>
    <s v="Song of the Sea"/>
    <x v="3758"/>
    <n v="5000"/>
    <x v="2451"/>
    <x v="0"/>
    <x v="0"/>
    <s v="USD"/>
    <n v="1399293386"/>
    <n v="1397133386"/>
    <b v="0"/>
    <x v="110"/>
    <x v="0"/>
    <s v="theater/musical"/>
    <x v="2705"/>
    <x v="2793"/>
    <x v="1"/>
    <x v="40"/>
  </r>
  <r>
    <s v="MARSHA - a girl who does bad things"/>
    <x v="3759"/>
    <n v="500"/>
    <x v="83"/>
    <x v="0"/>
    <x v="1"/>
    <s v="GBP"/>
    <n v="1439247600"/>
    <n v="1434625937"/>
    <b v="0"/>
    <x v="83"/>
    <x v="0"/>
    <s v="theater/musical"/>
    <x v="31"/>
    <x v="2794"/>
    <x v="1"/>
    <x v="40"/>
  </r>
  <r>
    <s v="iolite the musical"/>
    <x v="3760"/>
    <n v="1250"/>
    <x v="2452"/>
    <x v="0"/>
    <x v="1"/>
    <s v="GBP"/>
    <n v="1438543889"/>
    <n v="1436383889"/>
    <b v="0"/>
    <x v="33"/>
    <x v="0"/>
    <s v="theater/musical"/>
    <x v="2706"/>
    <x v="2795"/>
    <x v="1"/>
    <x v="40"/>
  </r>
  <r>
    <s v="[title of show] â€” The Chicago Storefront Premiere"/>
    <x v="3761"/>
    <n v="5000"/>
    <x v="97"/>
    <x v="0"/>
    <x v="0"/>
    <s v="USD"/>
    <n v="1427907626"/>
    <n v="1425319226"/>
    <b v="0"/>
    <x v="99"/>
    <x v="0"/>
    <s v="theater/musical"/>
    <x v="31"/>
    <x v="2796"/>
    <x v="1"/>
    <x v="40"/>
  </r>
  <r>
    <s v="Agape Performing Arts Company, a Ministry of OLG"/>
    <x v="3762"/>
    <n v="1500"/>
    <x v="646"/>
    <x v="0"/>
    <x v="0"/>
    <s v="USD"/>
    <n v="1464482160"/>
    <n v="1462824832"/>
    <b v="0"/>
    <x v="74"/>
    <x v="0"/>
    <s v="theater/musical"/>
    <x v="31"/>
    <x v="2657"/>
    <x v="1"/>
    <x v="40"/>
  </r>
  <r>
    <s v="Before and After"/>
    <x v="3763"/>
    <n v="7000"/>
    <x v="2453"/>
    <x v="0"/>
    <x v="0"/>
    <s v="USD"/>
    <n v="1406745482"/>
    <n v="1404153482"/>
    <b v="0"/>
    <x v="329"/>
    <x v="0"/>
    <s v="theater/musical"/>
    <x v="2707"/>
    <x v="2797"/>
    <x v="1"/>
    <x v="40"/>
  </r>
  <r>
    <s v="Held Momentarily The Musical Takes FringeNYC"/>
    <x v="3764"/>
    <n v="10000"/>
    <x v="2454"/>
    <x v="0"/>
    <x v="0"/>
    <s v="USD"/>
    <n v="1404360045"/>
    <n v="1401336045"/>
    <b v="0"/>
    <x v="93"/>
    <x v="0"/>
    <s v="theater/musical"/>
    <x v="2708"/>
    <x v="2798"/>
    <x v="1"/>
    <x v="40"/>
  </r>
  <r>
    <s v="Accidental Artists Lab"/>
    <x v="3765"/>
    <n v="2000"/>
    <x v="2455"/>
    <x v="0"/>
    <x v="0"/>
    <s v="USD"/>
    <n v="1425185940"/>
    <n v="1423960097"/>
    <b v="0"/>
    <x v="66"/>
    <x v="0"/>
    <s v="theater/musical"/>
    <x v="2709"/>
    <x v="2799"/>
    <x v="1"/>
    <x v="40"/>
  </r>
  <r>
    <s v="Unexpected Stage's Dani Girl, A New Musical"/>
    <x v="3766"/>
    <n v="4000"/>
    <x v="2456"/>
    <x v="0"/>
    <x v="0"/>
    <s v="USD"/>
    <n v="1402594090"/>
    <n v="1400002090"/>
    <b v="0"/>
    <x v="6"/>
    <x v="0"/>
    <s v="theater/musical"/>
    <x v="2710"/>
    <x v="2800"/>
    <x v="1"/>
    <x v="40"/>
  </r>
  <r>
    <s v="The Last Five Years Distinction Project"/>
    <x v="3767"/>
    <n v="1100"/>
    <x v="1742"/>
    <x v="0"/>
    <x v="0"/>
    <s v="USD"/>
    <n v="1460730079"/>
    <n v="1458138079"/>
    <b v="0"/>
    <x v="41"/>
    <x v="0"/>
    <s v="theater/musical"/>
    <x v="31"/>
    <x v="2801"/>
    <x v="1"/>
    <x v="40"/>
  </r>
  <r>
    <s v="The White Feather: a new musical"/>
    <x v="3768"/>
    <n v="2000"/>
    <x v="41"/>
    <x v="0"/>
    <x v="1"/>
    <s v="GBP"/>
    <n v="1434234010"/>
    <n v="1431642010"/>
    <b v="0"/>
    <x v="9"/>
    <x v="0"/>
    <s v="theater/musical"/>
    <x v="31"/>
    <x v="101"/>
    <x v="1"/>
    <x v="40"/>
  </r>
  <r>
    <s v="COME OUT SWINGIN'!"/>
    <x v="3769"/>
    <n v="1000"/>
    <x v="2457"/>
    <x v="0"/>
    <x v="0"/>
    <s v="USD"/>
    <n v="1463529600"/>
    <n v="1462307652"/>
    <b v="0"/>
    <x v="44"/>
    <x v="0"/>
    <s v="theater/musical"/>
    <x v="2711"/>
    <x v="2802"/>
    <x v="1"/>
    <x v="40"/>
  </r>
  <r>
    <s v="Make &quot;Tonya and Nancy&quot; a Rock Opera!"/>
    <x v="3770"/>
    <n v="5000"/>
    <x v="2458"/>
    <x v="0"/>
    <x v="0"/>
    <s v="USD"/>
    <n v="1480399200"/>
    <n v="1478616506"/>
    <b v="0"/>
    <x v="51"/>
    <x v="0"/>
    <s v="theater/musical"/>
    <x v="1097"/>
    <x v="2803"/>
    <x v="1"/>
    <x v="40"/>
  </r>
  <r>
    <s v="Dundee: A Hip-Hopera"/>
    <x v="3771"/>
    <n v="5000"/>
    <x v="106"/>
    <x v="0"/>
    <x v="0"/>
    <s v="USD"/>
    <n v="1479175680"/>
    <n v="1476317247"/>
    <b v="0"/>
    <x v="7"/>
    <x v="0"/>
    <s v="theater/musical"/>
    <x v="2123"/>
    <x v="2804"/>
    <x v="1"/>
    <x v="40"/>
  </r>
  <r>
    <s v="Mabel Moon Goes to Earth!"/>
    <x v="3772"/>
    <n v="2500"/>
    <x v="911"/>
    <x v="0"/>
    <x v="5"/>
    <s v="CAD"/>
    <n v="1428606055"/>
    <n v="1427223655"/>
    <b v="0"/>
    <x v="20"/>
    <x v="0"/>
    <s v="theater/musical"/>
    <x v="31"/>
    <x v="101"/>
    <x v="1"/>
    <x v="40"/>
  </r>
  <r>
    <s v="TRAVIS KENT : MY FIRST TIME live and unprotected at 54 BELOW"/>
    <x v="3773"/>
    <n v="2000"/>
    <x v="557"/>
    <x v="0"/>
    <x v="0"/>
    <s v="USD"/>
    <n v="1428552000"/>
    <n v="1426199843"/>
    <b v="0"/>
    <x v="25"/>
    <x v="0"/>
    <s v="theater/musical"/>
    <x v="598"/>
    <x v="2805"/>
    <x v="1"/>
    <x v="40"/>
  </r>
  <r>
    <s v="Peter Pan is out of pixie dust &amp; can't fly without your help"/>
    <x v="3774"/>
    <n v="8000"/>
    <x v="763"/>
    <x v="0"/>
    <x v="0"/>
    <s v="USD"/>
    <n v="1406854800"/>
    <n v="1403599778"/>
    <b v="0"/>
    <x v="225"/>
    <x v="0"/>
    <s v="theater/musical"/>
    <x v="2712"/>
    <x v="2806"/>
    <x v="1"/>
    <x v="40"/>
  </r>
  <r>
    <s v="The Musical Adventure of Mimi and the Ghosts"/>
    <x v="3775"/>
    <n v="2000"/>
    <x v="2459"/>
    <x v="0"/>
    <x v="0"/>
    <s v="USD"/>
    <n v="1411790400"/>
    <n v="1409884821"/>
    <b v="0"/>
    <x v="211"/>
    <x v="0"/>
    <s v="theater/musical"/>
    <x v="2713"/>
    <x v="2807"/>
    <x v="1"/>
    <x v="40"/>
  </r>
  <r>
    <s v="Give a Puppet a Hand"/>
    <x v="3776"/>
    <n v="2400"/>
    <x v="570"/>
    <x v="0"/>
    <x v="0"/>
    <s v="USD"/>
    <n v="1423942780"/>
    <n v="1418758780"/>
    <b v="0"/>
    <x v="17"/>
    <x v="0"/>
    <s v="theater/musical"/>
    <x v="2714"/>
    <x v="2808"/>
    <x v="1"/>
    <x v="40"/>
  </r>
  <r>
    <s v="&quot;The Last Adam&quot; A New Musical, NYC reading"/>
    <x v="3777"/>
    <n v="15000"/>
    <x v="2460"/>
    <x v="0"/>
    <x v="0"/>
    <s v="USD"/>
    <n v="1459010340"/>
    <n v="1456421940"/>
    <b v="0"/>
    <x v="248"/>
    <x v="0"/>
    <s v="theater/musical"/>
    <x v="2715"/>
    <x v="2809"/>
    <x v="1"/>
    <x v="40"/>
  </r>
  <r>
    <s v="Melissa Youth OnSTAGE Season 5. Act Like you Mean it!"/>
    <x v="3778"/>
    <n v="2500"/>
    <x v="142"/>
    <x v="0"/>
    <x v="0"/>
    <s v="USD"/>
    <n v="1436817960"/>
    <n v="1433999785"/>
    <b v="0"/>
    <x v="209"/>
    <x v="0"/>
    <s v="theater/musical"/>
    <x v="43"/>
    <x v="101"/>
    <x v="1"/>
    <x v="40"/>
  </r>
  <r>
    <s v="I GOT FIRED - Keith and Jenny are back!"/>
    <x v="3779"/>
    <n v="4500"/>
    <x v="2461"/>
    <x v="0"/>
    <x v="0"/>
    <s v="USD"/>
    <n v="1410210685"/>
    <n v="1408050685"/>
    <b v="0"/>
    <x v="47"/>
    <x v="0"/>
    <s v="theater/musical"/>
    <x v="2716"/>
    <x v="2810"/>
    <x v="1"/>
    <x v="40"/>
  </r>
  <r>
    <s v="No Horizon - The forgotten story, told in a unique musical."/>
    <x v="3780"/>
    <n v="2000"/>
    <x v="1256"/>
    <x v="0"/>
    <x v="1"/>
    <s v="GBP"/>
    <n v="1469401200"/>
    <n v="1466887297"/>
    <b v="0"/>
    <x v="74"/>
    <x v="0"/>
    <s v="theater/musical"/>
    <x v="1409"/>
    <x v="2811"/>
    <x v="1"/>
    <x v="40"/>
  </r>
  <r>
    <s v="Help DORO &amp; DIEGA find their way to the Orlando FRINGE 2016"/>
    <x v="3781"/>
    <n v="1200"/>
    <x v="2462"/>
    <x v="0"/>
    <x v="0"/>
    <s v="USD"/>
    <n v="1458057600"/>
    <n v="1455938520"/>
    <b v="0"/>
    <x v="54"/>
    <x v="0"/>
    <s v="theater/musical"/>
    <x v="2717"/>
    <x v="2812"/>
    <x v="1"/>
    <x v="40"/>
  </r>
  <r>
    <s v="Whitehall Theatre Presents: Little Shop of Horrors"/>
    <x v="3782"/>
    <n v="1000"/>
    <x v="1900"/>
    <x v="0"/>
    <x v="5"/>
    <s v="CAD"/>
    <n v="1468193532"/>
    <n v="1465601532"/>
    <b v="0"/>
    <x v="73"/>
    <x v="0"/>
    <s v="theater/musical"/>
    <x v="935"/>
    <x v="2813"/>
    <x v="1"/>
    <x v="40"/>
  </r>
  <r>
    <s v="Send &quot;Pawn&quot; to Edinburgh!"/>
    <x v="3783"/>
    <n v="2000"/>
    <x v="10"/>
    <x v="0"/>
    <x v="1"/>
    <s v="GBP"/>
    <n v="1470132180"/>
    <n v="1467040769"/>
    <b v="0"/>
    <x v="209"/>
    <x v="0"/>
    <s v="theater/musical"/>
    <x v="2718"/>
    <x v="984"/>
    <x v="1"/>
    <x v="40"/>
  </r>
  <r>
    <s v="Puberty the Musical: Original Cast Recording"/>
    <x v="3784"/>
    <n v="6000"/>
    <x v="2463"/>
    <x v="0"/>
    <x v="0"/>
    <s v="USD"/>
    <n v="1464310475"/>
    <n v="1461718475"/>
    <b v="0"/>
    <x v="26"/>
    <x v="0"/>
    <s v="theater/musical"/>
    <x v="2719"/>
    <x v="2814"/>
    <x v="1"/>
    <x v="40"/>
  </r>
  <r>
    <s v="Happiest Show On Earth Production Sponsor"/>
    <x v="3785"/>
    <n v="350"/>
    <x v="574"/>
    <x v="0"/>
    <x v="0"/>
    <s v="USD"/>
    <n v="1436587140"/>
    <n v="1434113406"/>
    <b v="0"/>
    <x v="73"/>
    <x v="0"/>
    <s v="theater/musical"/>
    <x v="2720"/>
    <x v="2815"/>
    <x v="1"/>
    <x v="40"/>
  </r>
  <r>
    <s v="WHAT'S A NICE JEWISH GIRL DOING IN A PLACE LIKE THIS?"/>
    <x v="3786"/>
    <n v="75000"/>
    <x v="83"/>
    <x v="2"/>
    <x v="0"/>
    <s v="USD"/>
    <n v="1450887480"/>
    <n v="1448469719"/>
    <b v="0"/>
    <x v="29"/>
    <x v="1"/>
    <s v="theater/musical"/>
    <x v="886"/>
    <x v="130"/>
    <x v="1"/>
    <x v="40"/>
  </r>
  <r>
    <s v="Austen a New Musical Play"/>
    <x v="3787"/>
    <n v="3550"/>
    <x v="851"/>
    <x v="2"/>
    <x v="1"/>
    <s v="GBP"/>
    <n v="1434395418"/>
    <n v="1431630618"/>
    <b v="0"/>
    <x v="80"/>
    <x v="1"/>
    <s v="theater/musical"/>
    <x v="2721"/>
    <x v="2109"/>
    <x v="1"/>
    <x v="40"/>
  </r>
  <r>
    <s v="Funding a Performing Arts Theatre for Children and Adults"/>
    <x v="3788"/>
    <n v="15000"/>
    <x v="117"/>
    <x v="2"/>
    <x v="0"/>
    <s v="USD"/>
    <n v="1479834023"/>
    <n v="1477238423"/>
    <b v="0"/>
    <x v="78"/>
    <x v="1"/>
    <s v="theater/musical"/>
    <x v="109"/>
    <x v="121"/>
    <x v="1"/>
    <x v="40"/>
  </r>
  <r>
    <s v="Spin! at The Cumming Playhouse"/>
    <x v="3789"/>
    <n v="1500"/>
    <x v="117"/>
    <x v="2"/>
    <x v="0"/>
    <s v="USD"/>
    <n v="1404664592"/>
    <n v="1399480592"/>
    <b v="0"/>
    <x v="78"/>
    <x v="1"/>
    <s v="theater/musical"/>
    <x v="109"/>
    <x v="121"/>
    <x v="1"/>
    <x v="40"/>
  </r>
  <r>
    <s v="BorikÃ©n: The Show"/>
    <x v="3790"/>
    <n v="12500"/>
    <x v="428"/>
    <x v="2"/>
    <x v="0"/>
    <s v="USD"/>
    <n v="1436957022"/>
    <n v="1434365022"/>
    <b v="0"/>
    <x v="84"/>
    <x v="1"/>
    <s v="theater/musical"/>
    <x v="1228"/>
    <x v="844"/>
    <x v="1"/>
    <x v="40"/>
  </r>
  <r>
    <s v="Carolyn German Songbook &quot;Go From Here&quot; Sheet Music &amp; Concert"/>
    <x v="3791"/>
    <n v="7000"/>
    <x v="2411"/>
    <x v="2"/>
    <x v="0"/>
    <s v="USD"/>
    <n v="1418769129"/>
    <n v="1416954729"/>
    <b v="0"/>
    <x v="54"/>
    <x v="1"/>
    <s v="theater/musical"/>
    <x v="2722"/>
    <x v="2816"/>
    <x v="1"/>
    <x v="40"/>
  </r>
  <r>
    <s v="Jack and the Beanstalk, The Family Pantomime December 2015"/>
    <x v="3792"/>
    <n v="5000"/>
    <x v="155"/>
    <x v="2"/>
    <x v="1"/>
    <s v="GBP"/>
    <n v="1433685354"/>
    <n v="1431093354"/>
    <b v="0"/>
    <x v="29"/>
    <x v="1"/>
    <s v="theater/musical"/>
    <x v="460"/>
    <x v="73"/>
    <x v="1"/>
    <x v="40"/>
  </r>
  <r>
    <s v="Duodeca"/>
    <x v="3793"/>
    <n v="600"/>
    <x v="115"/>
    <x v="2"/>
    <x v="1"/>
    <s v="GBP"/>
    <n v="1440801000"/>
    <n v="1437042490"/>
    <b v="0"/>
    <x v="84"/>
    <x v="1"/>
    <s v="theater/musical"/>
    <x v="1312"/>
    <x v="144"/>
    <x v="1"/>
    <x v="40"/>
  </r>
  <r>
    <s v="A Staged Reading of &quot;CALL ME TANIA&quot;"/>
    <x v="3794"/>
    <n v="22500"/>
    <x v="116"/>
    <x v="2"/>
    <x v="0"/>
    <s v="USD"/>
    <n v="1484354556"/>
    <n v="1479170556"/>
    <b v="0"/>
    <x v="29"/>
    <x v="1"/>
    <s v="theater/musical"/>
    <x v="2723"/>
    <x v="120"/>
    <x v="1"/>
    <x v="40"/>
  </r>
  <r>
    <s v="FACING EAST: New LGBT Musical Eyes London Concert"/>
    <x v="3795"/>
    <n v="6000"/>
    <x v="2464"/>
    <x v="2"/>
    <x v="0"/>
    <s v="USD"/>
    <n v="1429564165"/>
    <n v="1426972165"/>
    <b v="0"/>
    <x v="77"/>
    <x v="1"/>
    <s v="theater/musical"/>
    <x v="2724"/>
    <x v="2817"/>
    <x v="1"/>
    <x v="40"/>
  </r>
  <r>
    <s v="&quot;Final Day,&quot; A Dramatic Musical Play (Broadway,Theater, NYC)"/>
    <x v="3796"/>
    <n v="70000"/>
    <x v="581"/>
    <x v="2"/>
    <x v="0"/>
    <s v="USD"/>
    <n v="1407691248"/>
    <n v="1405099248"/>
    <b v="0"/>
    <x v="81"/>
    <x v="1"/>
    <s v="theater/musical"/>
    <x v="2725"/>
    <x v="1536"/>
    <x v="1"/>
    <x v="40"/>
  </r>
  <r>
    <s v="A Story Once Told"/>
    <x v="3797"/>
    <n v="10000"/>
    <x v="2465"/>
    <x v="2"/>
    <x v="0"/>
    <s v="USD"/>
    <n v="1457734843"/>
    <n v="1455142843"/>
    <b v="0"/>
    <x v="80"/>
    <x v="1"/>
    <s v="theater/musical"/>
    <x v="2726"/>
    <x v="984"/>
    <x v="1"/>
    <x v="40"/>
  </r>
  <r>
    <s v="Be The Change ~ The Children's Campaign"/>
    <x v="3798"/>
    <n v="22000"/>
    <x v="695"/>
    <x v="2"/>
    <x v="0"/>
    <s v="USD"/>
    <n v="1420952340"/>
    <n v="1418146883"/>
    <b v="0"/>
    <x v="38"/>
    <x v="1"/>
    <s v="theater/musical"/>
    <x v="2727"/>
    <x v="2818"/>
    <x v="1"/>
    <x v="40"/>
  </r>
  <r>
    <s v="The Imaginary A Musical"/>
    <x v="3799"/>
    <n v="5000"/>
    <x v="446"/>
    <x v="2"/>
    <x v="0"/>
    <s v="USD"/>
    <n v="1420215216"/>
    <n v="1417536816"/>
    <b v="0"/>
    <x v="82"/>
    <x v="1"/>
    <s v="theater/musical"/>
    <x v="2728"/>
    <x v="2819"/>
    <x v="1"/>
    <x v="40"/>
  </r>
  <r>
    <s v="The Lost Play of William Shakespeare"/>
    <x v="3800"/>
    <n v="3000"/>
    <x v="117"/>
    <x v="2"/>
    <x v="0"/>
    <s v="USD"/>
    <n v="1445482906"/>
    <n v="1442890906"/>
    <b v="0"/>
    <x v="78"/>
    <x v="1"/>
    <s v="theater/musical"/>
    <x v="109"/>
    <x v="121"/>
    <x v="1"/>
    <x v="40"/>
  </r>
  <r>
    <s v="Benjamin Button the Musical Concept Album"/>
    <x v="3801"/>
    <n v="12000"/>
    <x v="2466"/>
    <x v="2"/>
    <x v="0"/>
    <s v="USD"/>
    <n v="1457133568"/>
    <n v="1454541568"/>
    <b v="0"/>
    <x v="244"/>
    <x v="1"/>
    <s v="theater/musical"/>
    <x v="2729"/>
    <x v="2820"/>
    <x v="1"/>
    <x v="40"/>
  </r>
  <r>
    <s v="Spring Awakening: The Hit Coming-of-Age Rock Musical"/>
    <x v="3802"/>
    <n v="8000"/>
    <x v="117"/>
    <x v="2"/>
    <x v="0"/>
    <s v="USD"/>
    <n v="1469948400"/>
    <n v="1465172024"/>
    <b v="0"/>
    <x v="78"/>
    <x v="1"/>
    <s v="theater/musical"/>
    <x v="109"/>
    <x v="121"/>
    <x v="1"/>
    <x v="40"/>
  </r>
  <r>
    <s v="&quot;Sounds By The River&quot; ( Original Musical)"/>
    <x v="3803"/>
    <n v="150000"/>
    <x v="158"/>
    <x v="2"/>
    <x v="0"/>
    <s v="USD"/>
    <n v="1411852640"/>
    <n v="1406668640"/>
    <b v="0"/>
    <x v="84"/>
    <x v="1"/>
    <s v="theater/musical"/>
    <x v="133"/>
    <x v="1788"/>
    <x v="1"/>
    <x v="40"/>
  </r>
  <r>
    <s v="The Rhythm of Revolution - Charity Musical Production"/>
    <x v="3804"/>
    <n v="7500"/>
    <x v="139"/>
    <x v="2"/>
    <x v="2"/>
    <s v="AUD"/>
    <n v="1404022381"/>
    <n v="1402294381"/>
    <b v="0"/>
    <x v="29"/>
    <x v="1"/>
    <s v="theater/musical"/>
    <x v="2730"/>
    <x v="144"/>
    <x v="1"/>
    <x v="40"/>
  </r>
  <r>
    <s v="&quot;In the Heights&quot; at The University of Michigan"/>
    <x v="3805"/>
    <n v="1500"/>
    <x v="2467"/>
    <x v="2"/>
    <x v="0"/>
    <s v="USD"/>
    <n v="1428097739"/>
    <n v="1427492939"/>
    <b v="0"/>
    <x v="82"/>
    <x v="1"/>
    <s v="theater/musical"/>
    <x v="2731"/>
    <x v="2821"/>
    <x v="1"/>
    <x v="40"/>
  </r>
  <r>
    <s v="Time at the Bar! The road to Edinburgh"/>
    <x v="3806"/>
    <n v="1000"/>
    <x v="325"/>
    <x v="0"/>
    <x v="1"/>
    <s v="GBP"/>
    <n v="1429955619"/>
    <n v="1424775219"/>
    <b v="0"/>
    <x v="54"/>
    <x v="0"/>
    <s v="theater/plays"/>
    <x v="31"/>
    <x v="694"/>
    <x v="1"/>
    <x v="6"/>
  </r>
  <r>
    <s v="15% of The Seagull Flies to Edinburgh"/>
    <x v="3807"/>
    <n v="2000"/>
    <x v="874"/>
    <x v="0"/>
    <x v="1"/>
    <s v="GBP"/>
    <n v="1406761200"/>
    <n v="1402403907"/>
    <b v="0"/>
    <x v="44"/>
    <x v="0"/>
    <s v="theater/plays"/>
    <x v="982"/>
    <x v="1352"/>
    <x v="1"/>
    <x v="6"/>
  </r>
  <r>
    <s v="Romeo &amp; Juliet"/>
    <x v="3808"/>
    <n v="1500"/>
    <x v="2468"/>
    <x v="0"/>
    <x v="0"/>
    <s v="USD"/>
    <n v="1426965758"/>
    <n v="1424377358"/>
    <b v="0"/>
    <x v="55"/>
    <x v="0"/>
    <s v="theater/plays"/>
    <x v="2732"/>
    <x v="2822"/>
    <x v="1"/>
    <x v="6"/>
  </r>
  <r>
    <s v="The Merchant of Venice"/>
    <x v="3809"/>
    <n v="250"/>
    <x v="2469"/>
    <x v="0"/>
    <x v="1"/>
    <s v="GBP"/>
    <n v="1464692400"/>
    <n v="1461769373"/>
    <b v="0"/>
    <x v="10"/>
    <x v="0"/>
    <s v="theater/plays"/>
    <x v="2733"/>
    <x v="2823"/>
    <x v="1"/>
    <x v="6"/>
  </r>
  <r>
    <s v="Save &quot;The Stage Door&quot;"/>
    <x v="3810"/>
    <n v="2000"/>
    <x v="1539"/>
    <x v="0"/>
    <x v="5"/>
    <s v="CAD"/>
    <n v="1433131140"/>
    <n v="1429120908"/>
    <b v="0"/>
    <x v="202"/>
    <x v="0"/>
    <s v="theater/plays"/>
    <x v="1708"/>
    <x v="2824"/>
    <x v="1"/>
    <x v="6"/>
  </r>
  <r>
    <s v="SUCKIN INJUN"/>
    <x v="3811"/>
    <n v="2100"/>
    <x v="2470"/>
    <x v="0"/>
    <x v="0"/>
    <s v="USD"/>
    <n v="1465940580"/>
    <n v="1462603021"/>
    <b v="0"/>
    <x v="74"/>
    <x v="0"/>
    <s v="theater/plays"/>
    <x v="2734"/>
    <x v="2825"/>
    <x v="1"/>
    <x v="6"/>
  </r>
  <r>
    <s v="Eyes Shut. Door Open - A New Play by Cassie M. Seinuk"/>
    <x v="3812"/>
    <n v="1500"/>
    <x v="2083"/>
    <x v="0"/>
    <x v="0"/>
    <s v="USD"/>
    <n v="1427860740"/>
    <n v="1424727712"/>
    <b v="0"/>
    <x v="69"/>
    <x v="0"/>
    <s v="theater/plays"/>
    <x v="2735"/>
    <x v="2826"/>
    <x v="1"/>
    <x v="6"/>
  </r>
  <r>
    <s v="The Canterbury Shakespeare Festival - first season"/>
    <x v="3813"/>
    <n v="1000"/>
    <x v="2471"/>
    <x v="0"/>
    <x v="1"/>
    <s v="GBP"/>
    <n v="1440111600"/>
    <n v="1437545657"/>
    <b v="0"/>
    <x v="9"/>
    <x v="0"/>
    <s v="theater/plays"/>
    <x v="2736"/>
    <x v="2827"/>
    <x v="1"/>
    <x v="6"/>
  </r>
  <r>
    <s v="AFTER LIFE: Minnesota Fringe Festival 2014"/>
    <x v="3814"/>
    <n v="1500"/>
    <x v="2472"/>
    <x v="0"/>
    <x v="0"/>
    <s v="USD"/>
    <n v="1405614823"/>
    <n v="1403022823"/>
    <b v="0"/>
    <x v="77"/>
    <x v="0"/>
    <s v="theater/plays"/>
    <x v="2737"/>
    <x v="2828"/>
    <x v="1"/>
    <x v="6"/>
  </r>
  <r>
    <s v="TWIST: adapted from the novel Oliver Twist"/>
    <x v="3815"/>
    <n v="2000"/>
    <x v="2473"/>
    <x v="0"/>
    <x v="0"/>
    <s v="USD"/>
    <n v="1445659140"/>
    <n v="1444236216"/>
    <b v="0"/>
    <x v="9"/>
    <x v="0"/>
    <s v="theater/plays"/>
    <x v="75"/>
    <x v="2829"/>
    <x v="1"/>
    <x v="6"/>
  </r>
  <r>
    <s v="The AOA Presents: The Maiden of Orleans"/>
    <x v="3816"/>
    <n v="250"/>
    <x v="365"/>
    <x v="0"/>
    <x v="0"/>
    <s v="USD"/>
    <n v="1426187582"/>
    <n v="1423599182"/>
    <b v="0"/>
    <x v="73"/>
    <x v="0"/>
    <s v="theater/plays"/>
    <x v="2738"/>
    <x v="2830"/>
    <x v="1"/>
    <x v="6"/>
  </r>
  <r>
    <s v="A Kansas City Fringe Festival premiere: &quot;The Art is a Lie&quot;"/>
    <x v="3705"/>
    <n v="1000"/>
    <x v="2474"/>
    <x v="0"/>
    <x v="0"/>
    <s v="USD"/>
    <n v="1437166920"/>
    <n v="1435554104"/>
    <b v="0"/>
    <x v="55"/>
    <x v="0"/>
    <s v="theater/plays"/>
    <x v="201"/>
    <x v="2831"/>
    <x v="1"/>
    <x v="6"/>
  </r>
  <r>
    <s v="TUSENTACK THEATRE"/>
    <x v="3817"/>
    <n v="300"/>
    <x v="357"/>
    <x v="0"/>
    <x v="1"/>
    <s v="GBP"/>
    <n v="1436110717"/>
    <n v="1433518717"/>
    <b v="0"/>
    <x v="9"/>
    <x v="0"/>
    <s v="theater/plays"/>
    <x v="2255"/>
    <x v="2832"/>
    <x v="1"/>
    <x v="6"/>
  </r>
  <r>
    <s v="Brooklyn Quartet, directed by reg e gaines. Spring of 2016"/>
    <x v="3818"/>
    <n v="3500"/>
    <x v="2475"/>
    <x v="0"/>
    <x v="0"/>
    <s v="USD"/>
    <n v="1451881207"/>
    <n v="1449116407"/>
    <b v="0"/>
    <x v="67"/>
    <x v="0"/>
    <s v="theater/plays"/>
    <x v="2739"/>
    <x v="2833"/>
    <x v="1"/>
    <x v="6"/>
  </r>
  <r>
    <s v="Geschichten sollen leben"/>
    <x v="3819"/>
    <n v="5000"/>
    <x v="2476"/>
    <x v="0"/>
    <x v="12"/>
    <s v="EUR"/>
    <n v="1453244340"/>
    <n v="1448136417"/>
    <b v="0"/>
    <x v="88"/>
    <x v="0"/>
    <s v="theater/plays"/>
    <x v="2740"/>
    <x v="2834"/>
    <x v="1"/>
    <x v="6"/>
  </r>
  <r>
    <s v="FEED"/>
    <x v="3820"/>
    <n v="2500"/>
    <x v="2477"/>
    <x v="0"/>
    <x v="0"/>
    <s v="USD"/>
    <n v="1437364740"/>
    <n v="1434405044"/>
    <b v="0"/>
    <x v="14"/>
    <x v="0"/>
    <s v="theater/plays"/>
    <x v="938"/>
    <x v="2835"/>
    <x v="1"/>
    <x v="6"/>
  </r>
  <r>
    <s v="Count Your Blessings - A Verbatim Performance"/>
    <x v="3821"/>
    <n v="250"/>
    <x v="795"/>
    <x v="0"/>
    <x v="1"/>
    <s v="GBP"/>
    <n v="1470058860"/>
    <n v="1469026903"/>
    <b v="0"/>
    <x v="63"/>
    <x v="0"/>
    <s v="theater/plays"/>
    <x v="1277"/>
    <x v="2836"/>
    <x v="1"/>
    <x v="6"/>
  </r>
  <r>
    <s v="Help keep girls in school in Burkina Faso"/>
    <x v="3822"/>
    <n v="5000"/>
    <x v="2478"/>
    <x v="0"/>
    <x v="0"/>
    <s v="USD"/>
    <n v="1434505214"/>
    <n v="1432690814"/>
    <b v="0"/>
    <x v="72"/>
    <x v="0"/>
    <s v="theater/plays"/>
    <x v="2741"/>
    <x v="2837"/>
    <x v="1"/>
    <x v="6"/>
  </r>
  <r>
    <s v="DAY OF THE DOG by Blue Sparrow Theatre Company"/>
    <x v="3823"/>
    <n v="600"/>
    <x v="526"/>
    <x v="0"/>
    <x v="1"/>
    <s v="GBP"/>
    <n v="1430993394"/>
    <n v="1428401394"/>
    <b v="0"/>
    <x v="55"/>
    <x v="0"/>
    <s v="theater/plays"/>
    <x v="650"/>
    <x v="446"/>
    <x v="1"/>
    <x v="6"/>
  </r>
  <r>
    <s v="BROKEN BISCUITS EDINBURGH"/>
    <x v="3824"/>
    <n v="3000"/>
    <x v="2479"/>
    <x v="0"/>
    <x v="1"/>
    <s v="GBP"/>
    <n v="1427414400"/>
    <n v="1422656201"/>
    <b v="0"/>
    <x v="71"/>
    <x v="0"/>
    <s v="theater/plays"/>
    <x v="2742"/>
    <x v="2838"/>
    <x v="1"/>
    <x v="6"/>
  </r>
  <r>
    <s v="A Few Brave Men: The Chosen Few"/>
    <x v="3825"/>
    <n v="5000"/>
    <x v="97"/>
    <x v="0"/>
    <x v="0"/>
    <s v="USD"/>
    <n v="1420033187"/>
    <n v="1414845587"/>
    <b v="0"/>
    <x v="33"/>
    <x v="0"/>
    <s v="theater/plays"/>
    <x v="31"/>
    <x v="2839"/>
    <x v="1"/>
    <x v="6"/>
  </r>
  <r>
    <s v="Returning Home."/>
    <x v="3826"/>
    <n v="500"/>
    <x v="2480"/>
    <x v="0"/>
    <x v="0"/>
    <s v="USD"/>
    <n v="1472676371"/>
    <n v="1470948371"/>
    <b v="0"/>
    <x v="22"/>
    <x v="0"/>
    <s v="theater/plays"/>
    <x v="20"/>
    <x v="2840"/>
    <x v="1"/>
    <x v="6"/>
  </r>
  <r>
    <s v="Run Away"/>
    <x v="3827"/>
    <n v="100"/>
    <x v="1175"/>
    <x v="0"/>
    <x v="0"/>
    <s v="USD"/>
    <n v="1464371211"/>
    <n v="1463161611"/>
    <b v="0"/>
    <x v="83"/>
    <x v="0"/>
    <s v="theater/plays"/>
    <x v="2743"/>
    <x v="766"/>
    <x v="1"/>
    <x v="6"/>
  </r>
  <r>
    <s v="Adopt a School for Shared Shakes Artists in the Schools"/>
    <x v="3828"/>
    <n v="500"/>
    <x v="2481"/>
    <x v="0"/>
    <x v="0"/>
    <s v="USD"/>
    <n v="1415222545"/>
    <n v="1413404545"/>
    <b v="0"/>
    <x v="82"/>
    <x v="0"/>
    <s v="theater/plays"/>
    <x v="2744"/>
    <x v="2841"/>
    <x v="1"/>
    <x v="6"/>
  </r>
  <r>
    <s v="SBYET 2016 Hairspray at the Lobero Theatre!"/>
    <x v="3829"/>
    <n v="1200"/>
    <x v="2482"/>
    <x v="0"/>
    <x v="0"/>
    <s v="USD"/>
    <n v="1455936335"/>
    <n v="1452048335"/>
    <b v="0"/>
    <x v="82"/>
    <x v="0"/>
    <s v="theater/plays"/>
    <x v="436"/>
    <x v="2842"/>
    <x v="1"/>
    <x v="6"/>
  </r>
  <r>
    <s v="Shakespeare is Boffo! Teachers' Edition"/>
    <x v="3830"/>
    <n v="1200"/>
    <x v="2483"/>
    <x v="0"/>
    <x v="5"/>
    <s v="CAD"/>
    <n v="1417460940"/>
    <n v="1416516972"/>
    <b v="0"/>
    <x v="9"/>
    <x v="0"/>
    <s v="theater/plays"/>
    <x v="988"/>
    <x v="2843"/>
    <x v="1"/>
    <x v="6"/>
  </r>
  <r>
    <s v="Better to Have Loved...?"/>
    <x v="3831"/>
    <n v="3000"/>
    <x v="2484"/>
    <x v="0"/>
    <x v="1"/>
    <s v="GBP"/>
    <n v="1434624067"/>
    <n v="1432032067"/>
    <b v="0"/>
    <x v="7"/>
    <x v="0"/>
    <s v="theater/plays"/>
    <x v="2745"/>
    <x v="2844"/>
    <x v="1"/>
    <x v="6"/>
  </r>
  <r>
    <s v="Support new theatre piece IT DOESN'T MATTER"/>
    <x v="3832"/>
    <n v="200"/>
    <x v="1002"/>
    <x v="0"/>
    <x v="1"/>
    <s v="GBP"/>
    <n v="1461278208"/>
    <n v="1459463808"/>
    <b v="0"/>
    <x v="22"/>
    <x v="0"/>
    <s v="theater/plays"/>
    <x v="583"/>
    <x v="379"/>
    <x v="1"/>
    <x v="6"/>
  </r>
  <r>
    <s v="Home (The Place Where My Stuff Resides)"/>
    <x v="3833"/>
    <n v="800"/>
    <x v="72"/>
    <x v="0"/>
    <x v="0"/>
    <s v="USD"/>
    <n v="1470197340"/>
    <n v="1467497652"/>
    <b v="0"/>
    <x v="25"/>
    <x v="0"/>
    <s v="theater/plays"/>
    <x v="2460"/>
    <x v="2845"/>
    <x v="1"/>
    <x v="6"/>
  </r>
  <r>
    <s v="Farcical Elements Presents Boeing-Boeing"/>
    <x v="3834"/>
    <n v="2000"/>
    <x v="2485"/>
    <x v="0"/>
    <x v="1"/>
    <s v="GBP"/>
    <n v="1435947758"/>
    <n v="1432837358"/>
    <b v="0"/>
    <x v="57"/>
    <x v="0"/>
    <s v="theater/plays"/>
    <x v="426"/>
    <x v="2846"/>
    <x v="1"/>
    <x v="6"/>
  </r>
  <r>
    <s v="BlodsbrÃ¶llop pÃ¥ Fredriksdal / Blood Wedding at Fredriksdal"/>
    <x v="3835"/>
    <n v="100000"/>
    <x v="2486"/>
    <x v="0"/>
    <x v="11"/>
    <s v="SEK"/>
    <n v="1432314209"/>
    <n v="1429722209"/>
    <b v="0"/>
    <x v="61"/>
    <x v="0"/>
    <s v="theater/plays"/>
    <x v="2746"/>
    <x v="2847"/>
    <x v="1"/>
    <x v="6"/>
  </r>
  <r>
    <s v="El Campanario: A place to &quot;rest&quot; in times of war..."/>
    <x v="3836"/>
    <n v="2000"/>
    <x v="874"/>
    <x v="0"/>
    <x v="0"/>
    <s v="USD"/>
    <n v="1438226724"/>
    <n v="1433042724"/>
    <b v="0"/>
    <x v="58"/>
    <x v="0"/>
    <s v="theater/plays"/>
    <x v="982"/>
    <x v="2848"/>
    <x v="1"/>
    <x v="6"/>
  </r>
  <r>
    <s v="Tonight I'll be April"/>
    <x v="3837"/>
    <n v="1"/>
    <x v="654"/>
    <x v="0"/>
    <x v="1"/>
    <s v="GBP"/>
    <n v="1459180229"/>
    <n v="1457023829"/>
    <b v="0"/>
    <x v="83"/>
    <x v="0"/>
    <s v="theater/plays"/>
    <x v="2747"/>
    <x v="94"/>
    <x v="1"/>
    <x v="6"/>
  </r>
  <r>
    <s v="&quot;If They Come Back&quot;"/>
    <x v="3838"/>
    <n v="10000"/>
    <x v="2487"/>
    <x v="2"/>
    <x v="0"/>
    <s v="USD"/>
    <n v="1405882287"/>
    <n v="1400698287"/>
    <b v="1"/>
    <x v="69"/>
    <x v="1"/>
    <s v="theater/plays"/>
    <x v="2748"/>
    <x v="2849"/>
    <x v="1"/>
    <x v="6"/>
  </r>
  <r>
    <s v="Shakespeare's The Tempest: In-The-Round"/>
    <x v="3839"/>
    <n v="5000"/>
    <x v="2488"/>
    <x v="2"/>
    <x v="1"/>
    <s v="GBP"/>
    <n v="1399809052"/>
    <n v="1397217052"/>
    <b v="1"/>
    <x v="23"/>
    <x v="1"/>
    <s v="theater/plays"/>
    <x v="2749"/>
    <x v="2850"/>
    <x v="1"/>
    <x v="6"/>
  </r>
  <r>
    <s v="Vengeance Can Wait"/>
    <x v="3840"/>
    <n v="5000"/>
    <x v="2489"/>
    <x v="2"/>
    <x v="0"/>
    <s v="USD"/>
    <n v="1401587064"/>
    <n v="1399427064"/>
    <b v="1"/>
    <x v="10"/>
    <x v="1"/>
    <s v="theater/plays"/>
    <x v="2750"/>
    <x v="2851"/>
    <x v="1"/>
    <x v="6"/>
  </r>
  <r>
    <s v="Get &quot;Walken in His Shoes&quot; to Capital Fringe Festival in DC!"/>
    <x v="3841"/>
    <n v="9800"/>
    <x v="2490"/>
    <x v="2"/>
    <x v="0"/>
    <s v="USD"/>
    <n v="1401778740"/>
    <n v="1399474134"/>
    <b v="1"/>
    <x v="133"/>
    <x v="1"/>
    <s v="theater/plays"/>
    <x v="2751"/>
    <x v="2852"/>
    <x v="1"/>
    <x v="6"/>
  </r>
  <r>
    <s v="Marilyn Madness &amp; Me"/>
    <x v="3842"/>
    <n v="40000"/>
    <x v="2491"/>
    <x v="2"/>
    <x v="0"/>
    <s v="USD"/>
    <n v="1443711774"/>
    <n v="1441119774"/>
    <b v="1"/>
    <x v="8"/>
    <x v="1"/>
    <s v="theater/plays"/>
    <x v="2752"/>
    <x v="2853"/>
    <x v="1"/>
    <x v="6"/>
  </r>
  <r>
    <s v="My Insane Shakespeare"/>
    <x v="3843"/>
    <n v="7000"/>
    <x v="2492"/>
    <x v="2"/>
    <x v="0"/>
    <s v="USD"/>
    <n v="1412405940"/>
    <n v="1409721542"/>
    <b v="1"/>
    <x v="22"/>
    <x v="1"/>
    <s v="theater/plays"/>
    <x v="837"/>
    <x v="2854"/>
    <x v="1"/>
    <x v="6"/>
  </r>
  <r>
    <s v="Madame X"/>
    <x v="3844"/>
    <n v="10500"/>
    <x v="1230"/>
    <x v="2"/>
    <x v="0"/>
    <s v="USD"/>
    <n v="1437283391"/>
    <n v="1433395391"/>
    <b v="1"/>
    <x v="82"/>
    <x v="1"/>
    <s v="theater/plays"/>
    <x v="2753"/>
    <x v="2855"/>
    <x v="1"/>
    <x v="6"/>
  </r>
  <r>
    <s v="'LETTERS FROM WAR' Losing loved ones to Alzheimer's Disease"/>
    <x v="3845"/>
    <n v="13000"/>
    <x v="2493"/>
    <x v="2"/>
    <x v="0"/>
    <s v="USD"/>
    <n v="1445196989"/>
    <n v="1442604989"/>
    <b v="1"/>
    <x v="68"/>
    <x v="1"/>
    <s v="theater/plays"/>
    <x v="2754"/>
    <x v="2856"/>
    <x v="1"/>
    <x v="6"/>
  </r>
  <r>
    <s v="Auf geht's beim Schichtl"/>
    <x v="3846"/>
    <n v="30000"/>
    <x v="2494"/>
    <x v="2"/>
    <x v="12"/>
    <s v="EUR"/>
    <n v="1434047084"/>
    <n v="1431455084"/>
    <b v="1"/>
    <x v="33"/>
    <x v="1"/>
    <s v="theater/plays"/>
    <x v="2755"/>
    <x v="2857"/>
    <x v="1"/>
    <x v="6"/>
  </r>
  <r>
    <s v="The Vagina Monologues 2015"/>
    <x v="3847"/>
    <n v="1000"/>
    <x v="2495"/>
    <x v="2"/>
    <x v="0"/>
    <s v="USD"/>
    <n v="1420081143"/>
    <n v="1417489143"/>
    <b v="1"/>
    <x v="80"/>
    <x v="1"/>
    <s v="theater/plays"/>
    <x v="2756"/>
    <x v="2858"/>
    <x v="1"/>
    <x v="6"/>
  </r>
  <r>
    <s v="Waving Goodbye"/>
    <x v="3848"/>
    <n v="2500"/>
    <x v="1483"/>
    <x v="2"/>
    <x v="1"/>
    <s v="GBP"/>
    <n v="1437129179"/>
    <n v="1434537179"/>
    <b v="1"/>
    <x v="54"/>
    <x v="1"/>
    <s v="theater/plays"/>
    <x v="2757"/>
    <x v="2859"/>
    <x v="1"/>
    <x v="6"/>
  </r>
  <r>
    <s v="Rob Base Presents Unequally Yoked The Stage Play"/>
    <x v="3849"/>
    <n v="10000"/>
    <x v="170"/>
    <x v="2"/>
    <x v="0"/>
    <s v="USD"/>
    <n v="1427427276"/>
    <n v="1425270876"/>
    <b v="0"/>
    <x v="84"/>
    <x v="1"/>
    <s v="theater/plays"/>
    <x v="418"/>
    <x v="119"/>
    <x v="1"/>
    <x v="6"/>
  </r>
  <r>
    <s v="The Original Laughter Therapist"/>
    <x v="3850"/>
    <n v="100000"/>
    <x v="375"/>
    <x v="2"/>
    <x v="0"/>
    <s v="USD"/>
    <n v="1409602178"/>
    <n v="1406578178"/>
    <b v="0"/>
    <x v="84"/>
    <x v="1"/>
    <s v="theater/plays"/>
    <x v="2758"/>
    <x v="31"/>
    <x v="1"/>
    <x v="6"/>
  </r>
  <r>
    <s v="The Case Of Soghomon Tehlirian"/>
    <x v="3851"/>
    <n v="11000"/>
    <x v="2496"/>
    <x v="2"/>
    <x v="0"/>
    <s v="USD"/>
    <n v="1431206058"/>
    <n v="1428614058"/>
    <b v="0"/>
    <x v="9"/>
    <x v="1"/>
    <s v="theater/plays"/>
    <x v="2759"/>
    <x v="2860"/>
    <x v="1"/>
    <x v="6"/>
  </r>
  <r>
    <s v="The Happy Family and Devoted Dreams new theater plays NYC"/>
    <x v="3852"/>
    <n v="1000"/>
    <x v="379"/>
    <x v="2"/>
    <x v="0"/>
    <s v="USD"/>
    <n v="1427408271"/>
    <n v="1424819871"/>
    <b v="0"/>
    <x v="29"/>
    <x v="1"/>
    <s v="theater/plays"/>
    <x v="453"/>
    <x v="384"/>
    <x v="1"/>
    <x v="6"/>
  </r>
  <r>
    <s v="&quot;Trouble at the Gate&quot; play"/>
    <x v="3853"/>
    <n v="5000"/>
    <x v="116"/>
    <x v="2"/>
    <x v="0"/>
    <s v="USD"/>
    <n v="1425833403"/>
    <n v="1423245003"/>
    <b v="0"/>
    <x v="29"/>
    <x v="1"/>
    <s v="theater/plays"/>
    <x v="459"/>
    <x v="120"/>
    <x v="1"/>
    <x v="6"/>
  </r>
  <r>
    <s v="I support Molding Heartz"/>
    <x v="3854"/>
    <n v="5000"/>
    <x v="92"/>
    <x v="2"/>
    <x v="0"/>
    <s v="USD"/>
    <n v="1406913120"/>
    <n v="1404927690"/>
    <b v="0"/>
    <x v="80"/>
    <x v="1"/>
    <s v="theater/plays"/>
    <x v="2760"/>
    <x v="178"/>
    <x v="1"/>
    <x v="6"/>
  </r>
  <r>
    <s v="Hamlet by CattyWhamPuss (with non-traditional casting)"/>
    <x v="3855"/>
    <n v="500"/>
    <x v="115"/>
    <x v="2"/>
    <x v="1"/>
    <s v="GBP"/>
    <n v="1432328400"/>
    <n v="1430734844"/>
    <b v="0"/>
    <x v="29"/>
    <x v="1"/>
    <s v="theater/plays"/>
    <x v="172"/>
    <x v="119"/>
    <x v="1"/>
    <x v="6"/>
  </r>
  <r>
    <s v="What Dreams Were Made Of"/>
    <x v="3856"/>
    <n v="2500"/>
    <x v="116"/>
    <x v="2"/>
    <x v="0"/>
    <s v="USD"/>
    <n v="1403730000"/>
    <n v="1401485207"/>
    <b v="0"/>
    <x v="29"/>
    <x v="1"/>
    <s v="theater/plays"/>
    <x v="167"/>
    <x v="120"/>
    <x v="1"/>
    <x v="6"/>
  </r>
  <r>
    <s v="Tennessee Williams' ONE ARM @ Minnesota Fringe"/>
    <x v="3857"/>
    <n v="6000"/>
    <x v="848"/>
    <x v="2"/>
    <x v="0"/>
    <s v="USD"/>
    <n v="1407858710"/>
    <n v="1405266710"/>
    <b v="0"/>
    <x v="62"/>
    <x v="1"/>
    <s v="theater/plays"/>
    <x v="2761"/>
    <x v="2861"/>
    <x v="1"/>
    <x v="6"/>
  </r>
  <r>
    <s v="READY OR NOT HERE I COME"/>
    <x v="3858"/>
    <n v="2000"/>
    <x v="173"/>
    <x v="2"/>
    <x v="0"/>
    <s v="USD"/>
    <n v="1415828820"/>
    <n v="1412258977"/>
    <b v="0"/>
    <x v="29"/>
    <x v="1"/>
    <s v="theater/plays"/>
    <x v="152"/>
    <x v="101"/>
    <x v="1"/>
    <x v="6"/>
  </r>
  <r>
    <s v="The Container Play"/>
    <x v="3859"/>
    <n v="7500"/>
    <x v="116"/>
    <x v="2"/>
    <x v="0"/>
    <s v="USD"/>
    <n v="1473699540"/>
    <n v="1472451356"/>
    <b v="0"/>
    <x v="29"/>
    <x v="1"/>
    <s v="theater/plays"/>
    <x v="473"/>
    <x v="120"/>
    <x v="1"/>
    <x v="6"/>
  </r>
  <r>
    <s v="Umma Yemaya"/>
    <x v="3860"/>
    <n v="6000"/>
    <x v="117"/>
    <x v="2"/>
    <x v="0"/>
    <s v="USD"/>
    <n v="1446739905"/>
    <n v="1441552305"/>
    <b v="0"/>
    <x v="78"/>
    <x v="1"/>
    <s v="theater/plays"/>
    <x v="109"/>
    <x v="121"/>
    <x v="1"/>
    <x v="6"/>
  </r>
  <r>
    <s v="Grammar Land Performances"/>
    <x v="3861"/>
    <n v="5000"/>
    <x v="177"/>
    <x v="2"/>
    <x v="0"/>
    <s v="USD"/>
    <n v="1447799054"/>
    <n v="1445203454"/>
    <b v="0"/>
    <x v="83"/>
    <x v="1"/>
    <s v="theater/plays"/>
    <x v="444"/>
    <x v="135"/>
    <x v="1"/>
    <x v="6"/>
  </r>
  <r>
    <s v="Fellatia's-Fantastic-Fun-Time-Show"/>
    <x v="3862"/>
    <n v="2413"/>
    <x v="1084"/>
    <x v="2"/>
    <x v="5"/>
    <s v="CAD"/>
    <n v="1409376600"/>
    <n v="1405957098"/>
    <b v="0"/>
    <x v="25"/>
    <x v="1"/>
    <s v="theater/plays"/>
    <x v="2762"/>
    <x v="2521"/>
    <x v="1"/>
    <x v="6"/>
  </r>
  <r>
    <s v="a feminine ending, brought to you by the East End Theatre Co"/>
    <x v="3863"/>
    <n v="2000"/>
    <x v="143"/>
    <x v="2"/>
    <x v="0"/>
    <s v="USD"/>
    <n v="1458703740"/>
    <n v="1454453021"/>
    <b v="0"/>
    <x v="84"/>
    <x v="1"/>
    <s v="theater/plays"/>
    <x v="1219"/>
    <x v="148"/>
    <x v="1"/>
    <x v="6"/>
  </r>
  <r>
    <s v="RUSSIAN PLAY &quot;HOW TO BE BRAVE&quot;"/>
    <x v="3864"/>
    <n v="2000"/>
    <x v="2345"/>
    <x v="2"/>
    <x v="0"/>
    <s v="USD"/>
    <n v="1466278339"/>
    <n v="1463686339"/>
    <b v="0"/>
    <x v="81"/>
    <x v="1"/>
    <s v="theater/plays"/>
    <x v="2763"/>
    <x v="2862"/>
    <x v="1"/>
    <x v="6"/>
  </r>
  <r>
    <s v="1000 words (Canceled)"/>
    <x v="3865"/>
    <n v="5000"/>
    <x v="115"/>
    <x v="1"/>
    <x v="1"/>
    <s v="GBP"/>
    <n v="1410191405"/>
    <n v="1408031405"/>
    <b v="0"/>
    <x v="29"/>
    <x v="1"/>
    <s v="theater/musical"/>
    <x v="418"/>
    <x v="119"/>
    <x v="1"/>
    <x v="40"/>
  </r>
  <r>
    <s v="The Masturbation Musical (Canceled)"/>
    <x v="3866"/>
    <n v="13111"/>
    <x v="2497"/>
    <x v="1"/>
    <x v="0"/>
    <s v="USD"/>
    <n v="1426302660"/>
    <n v="1423761792"/>
    <b v="0"/>
    <x v="41"/>
    <x v="1"/>
    <s v="theater/musical"/>
    <x v="2764"/>
    <x v="2863"/>
    <x v="1"/>
    <x v="40"/>
  </r>
  <r>
    <s v="MARTIN, LOVE, SEX &amp; RHYTHM The Musical Performance"/>
    <x v="3867"/>
    <n v="10000"/>
    <x v="646"/>
    <x v="1"/>
    <x v="0"/>
    <s v="USD"/>
    <n v="1404360478"/>
    <n v="1401768478"/>
    <b v="0"/>
    <x v="73"/>
    <x v="1"/>
    <s v="theater/musical"/>
    <x v="2154"/>
    <x v="1876"/>
    <x v="1"/>
    <x v="40"/>
  </r>
  <r>
    <s v="Pocket Monsters: A Musical Parody (Canceled)"/>
    <x v="3868"/>
    <n v="1500"/>
    <x v="130"/>
    <x v="1"/>
    <x v="0"/>
    <s v="USD"/>
    <n v="1490809450"/>
    <n v="1485629050"/>
    <b v="0"/>
    <x v="83"/>
    <x v="1"/>
    <s v="theater/musical"/>
    <x v="129"/>
    <x v="140"/>
    <x v="1"/>
    <x v="40"/>
  </r>
  <r>
    <s v="Shining Star Players (Canceled)"/>
    <x v="3869"/>
    <n v="15000"/>
    <x v="117"/>
    <x v="1"/>
    <x v="0"/>
    <s v="USD"/>
    <n v="1439522996"/>
    <n v="1435202996"/>
    <b v="0"/>
    <x v="78"/>
    <x v="1"/>
    <s v="theater/musical"/>
    <x v="109"/>
    <x v="121"/>
    <x v="1"/>
    <x v="40"/>
  </r>
  <r>
    <s v="Dream Big, Work Hard Character Development Show Tour"/>
    <x v="3870"/>
    <n v="5500"/>
    <x v="117"/>
    <x v="1"/>
    <x v="0"/>
    <s v="USD"/>
    <n v="1444322535"/>
    <n v="1441730535"/>
    <b v="0"/>
    <x v="78"/>
    <x v="1"/>
    <s v="theater/musical"/>
    <x v="109"/>
    <x v="121"/>
    <x v="1"/>
    <x v="40"/>
  </r>
  <r>
    <s v="HEAL event - Selfless Acts of Love - Musical Extravaganza"/>
    <x v="3871"/>
    <n v="620"/>
    <x v="117"/>
    <x v="1"/>
    <x v="4"/>
    <s v="NZD"/>
    <n v="1422061200"/>
    <n v="1420244622"/>
    <b v="0"/>
    <x v="78"/>
    <x v="1"/>
    <s v="theater/musical"/>
    <x v="109"/>
    <x v="121"/>
    <x v="1"/>
    <x v="40"/>
  </r>
  <r>
    <s v="&quot;Sweeney Todd&quot; - NÃ¸rrebro Musicalteater (Canceled)"/>
    <x v="3872"/>
    <n v="30000"/>
    <x v="117"/>
    <x v="1"/>
    <x v="8"/>
    <s v="DKK"/>
    <n v="1472896800"/>
    <n v="1472804365"/>
    <b v="0"/>
    <x v="78"/>
    <x v="1"/>
    <s v="theater/musical"/>
    <x v="109"/>
    <x v="121"/>
    <x v="1"/>
    <x v="40"/>
  </r>
  <r>
    <s v="Drinking with Angelika - Marlowe Studio Canterbury May 2016"/>
    <x v="3873"/>
    <n v="3900"/>
    <x v="2498"/>
    <x v="1"/>
    <x v="1"/>
    <s v="GBP"/>
    <n v="1454425128"/>
    <n v="1451833128"/>
    <b v="0"/>
    <x v="67"/>
    <x v="1"/>
    <s v="theater/musical"/>
    <x v="2765"/>
    <x v="2864"/>
    <x v="1"/>
    <x v="40"/>
  </r>
  <r>
    <s v="Does NY Heart Me? The Musical (Canceled)"/>
    <x v="3874"/>
    <n v="25000"/>
    <x v="2499"/>
    <x v="1"/>
    <x v="0"/>
    <s v="USD"/>
    <n v="1481213752"/>
    <n v="1478621752"/>
    <b v="0"/>
    <x v="25"/>
    <x v="1"/>
    <s v="theater/musical"/>
    <x v="2766"/>
    <x v="2865"/>
    <x v="1"/>
    <x v="40"/>
  </r>
  <r>
    <s v="Boys In The Arts Scholarship Program (Canceled)"/>
    <x v="3875"/>
    <n v="18000"/>
    <x v="115"/>
    <x v="1"/>
    <x v="0"/>
    <s v="USD"/>
    <n v="1435636740"/>
    <n v="1433014746"/>
    <b v="0"/>
    <x v="29"/>
    <x v="1"/>
    <s v="theater/musical"/>
    <x v="2767"/>
    <x v="119"/>
    <x v="1"/>
    <x v="40"/>
  </r>
  <r>
    <s v="Theatre 'Portable' Royal (Canceled)"/>
    <x v="3876"/>
    <n v="15000"/>
    <x v="117"/>
    <x v="1"/>
    <x v="1"/>
    <s v="GBP"/>
    <n v="1422218396"/>
    <n v="1419626396"/>
    <b v="0"/>
    <x v="78"/>
    <x v="1"/>
    <s v="theater/musical"/>
    <x v="109"/>
    <x v="121"/>
    <x v="1"/>
    <x v="40"/>
  </r>
  <r>
    <s v="Thoroughly Modern Millie (Canceled)"/>
    <x v="3877"/>
    <n v="7500"/>
    <x v="1255"/>
    <x v="1"/>
    <x v="1"/>
    <s v="GBP"/>
    <n v="1406761200"/>
    <n v="1403724820"/>
    <b v="0"/>
    <x v="57"/>
    <x v="1"/>
    <s v="theater/musical"/>
    <x v="2768"/>
    <x v="2866"/>
    <x v="1"/>
    <x v="40"/>
  </r>
  <r>
    <s v="My Real Mother's Name is... (Canceled)"/>
    <x v="3878"/>
    <n v="500"/>
    <x v="379"/>
    <x v="1"/>
    <x v="0"/>
    <s v="USD"/>
    <n v="1487550399"/>
    <n v="1484958399"/>
    <b v="0"/>
    <x v="29"/>
    <x v="1"/>
    <s v="theater/musical"/>
    <x v="152"/>
    <x v="384"/>
    <x v="1"/>
    <x v="40"/>
  </r>
  <r>
    <s v="Mephistopheles by R. Garth &amp; The S.O.L. (Canceled)"/>
    <x v="3879"/>
    <n v="30000"/>
    <x v="117"/>
    <x v="1"/>
    <x v="2"/>
    <s v="AUD"/>
    <n v="1454281380"/>
    <n v="1451950570"/>
    <b v="0"/>
    <x v="78"/>
    <x v="1"/>
    <s v="theater/musical"/>
    <x v="109"/>
    <x v="121"/>
    <x v="1"/>
    <x v="40"/>
  </r>
  <r>
    <s v="CAGED - A New Musical (Canceled)"/>
    <x v="3880"/>
    <n v="15000"/>
    <x v="117"/>
    <x v="1"/>
    <x v="1"/>
    <s v="GBP"/>
    <n v="1409668069"/>
    <n v="1407076069"/>
    <b v="0"/>
    <x v="78"/>
    <x v="1"/>
    <s v="theater/musical"/>
    <x v="109"/>
    <x v="121"/>
    <x v="1"/>
    <x v="40"/>
  </r>
  <r>
    <s v="Alive Portrait Of Christ in Pembroke Township, IL (Canceled)"/>
    <x v="3881"/>
    <n v="10000"/>
    <x v="117"/>
    <x v="1"/>
    <x v="0"/>
    <s v="USD"/>
    <n v="1427479192"/>
    <n v="1425322792"/>
    <b v="0"/>
    <x v="78"/>
    <x v="1"/>
    <s v="theater/musical"/>
    <x v="109"/>
    <x v="121"/>
    <x v="1"/>
    <x v="40"/>
  </r>
  <r>
    <s v="THE SESSIONS - The Beatles at Abbey Road Studios (Canceled)"/>
    <x v="3882"/>
    <n v="375000"/>
    <x v="117"/>
    <x v="1"/>
    <x v="0"/>
    <s v="USD"/>
    <n v="1462834191"/>
    <n v="1460242191"/>
    <b v="0"/>
    <x v="78"/>
    <x v="1"/>
    <s v="theater/musical"/>
    <x v="109"/>
    <x v="121"/>
    <x v="1"/>
    <x v="40"/>
  </r>
  <r>
    <s v="a (Canceled)"/>
    <x v="3883"/>
    <n v="10000"/>
    <x v="117"/>
    <x v="1"/>
    <x v="2"/>
    <s v="AUD"/>
    <n v="1418275702"/>
    <n v="1415683702"/>
    <b v="0"/>
    <x v="78"/>
    <x v="1"/>
    <s v="theater/musical"/>
    <x v="109"/>
    <x v="121"/>
    <x v="1"/>
    <x v="40"/>
  </r>
  <r>
    <s v="SUPER!: An Original Musical (KC Fringe 2015) (Canceled)"/>
    <x v="3884"/>
    <n v="2000"/>
    <x v="428"/>
    <x v="1"/>
    <x v="0"/>
    <s v="USD"/>
    <n v="1430517600"/>
    <n v="1426538129"/>
    <b v="0"/>
    <x v="84"/>
    <x v="1"/>
    <s v="theater/musical"/>
    <x v="1922"/>
    <x v="844"/>
    <x v="1"/>
    <x v="40"/>
  </r>
  <r>
    <s v="Popinjay Productions' The Odyssey"/>
    <x v="3885"/>
    <n v="2000"/>
    <x v="2500"/>
    <x v="2"/>
    <x v="1"/>
    <s v="GBP"/>
    <n v="1488114358"/>
    <n v="1485522358"/>
    <b v="0"/>
    <x v="25"/>
    <x v="1"/>
    <s v="theater/plays"/>
    <x v="2769"/>
    <x v="2867"/>
    <x v="1"/>
    <x v="6"/>
  </r>
  <r>
    <s v="Sherri's Playhouse Present's A Heavenly Hand!"/>
    <x v="3886"/>
    <n v="8000"/>
    <x v="1497"/>
    <x v="2"/>
    <x v="0"/>
    <s v="USD"/>
    <n v="1420413960"/>
    <n v="1417651630"/>
    <b v="0"/>
    <x v="82"/>
    <x v="1"/>
    <s v="theater/plays"/>
    <x v="2770"/>
    <x v="2868"/>
    <x v="1"/>
    <x v="6"/>
  </r>
  <r>
    <s v="Something Wicked This Way Comes"/>
    <x v="3887"/>
    <n v="15000"/>
    <x v="2501"/>
    <x v="2"/>
    <x v="0"/>
    <s v="USD"/>
    <n v="1439662344"/>
    <n v="1434478344"/>
    <b v="0"/>
    <x v="22"/>
    <x v="1"/>
    <s v="theater/plays"/>
    <x v="2771"/>
    <x v="2869"/>
    <x v="1"/>
    <x v="6"/>
  </r>
  <r>
    <s v="Out of the Box: A Mime Story"/>
    <x v="3888"/>
    <n v="800"/>
    <x v="92"/>
    <x v="2"/>
    <x v="0"/>
    <s v="USD"/>
    <n v="1427086740"/>
    <n v="1424488244"/>
    <b v="0"/>
    <x v="63"/>
    <x v="1"/>
    <s v="theater/plays"/>
    <x v="2164"/>
    <x v="2351"/>
    <x v="1"/>
    <x v="6"/>
  </r>
  <r>
    <s v="The Sea Horse, presented by Different Stages"/>
    <x v="3889"/>
    <n v="1000"/>
    <x v="117"/>
    <x v="2"/>
    <x v="0"/>
    <s v="USD"/>
    <n v="1408863600"/>
    <n v="1408203557"/>
    <b v="0"/>
    <x v="78"/>
    <x v="1"/>
    <s v="theater/plays"/>
    <x v="109"/>
    <x v="121"/>
    <x v="1"/>
    <x v="6"/>
  </r>
  <r>
    <s v="MY PRIVATE REVOLUTION"/>
    <x v="3890"/>
    <n v="50000"/>
    <x v="2502"/>
    <x v="2"/>
    <x v="0"/>
    <s v="USD"/>
    <n v="1404194400"/>
    <n v="1400600840"/>
    <b v="0"/>
    <x v="87"/>
    <x v="1"/>
    <s v="theater/plays"/>
    <x v="2772"/>
    <x v="2870"/>
    <x v="1"/>
    <x v="6"/>
  </r>
  <r>
    <s v="MADE-UP: A Sitcom Theater Special"/>
    <x v="3891"/>
    <n v="15000"/>
    <x v="624"/>
    <x v="2"/>
    <x v="0"/>
    <s v="USD"/>
    <n v="1481000340"/>
    <n v="1478386812"/>
    <b v="0"/>
    <x v="202"/>
    <x v="1"/>
    <s v="theater/plays"/>
    <x v="2773"/>
    <x v="1331"/>
    <x v="1"/>
    <x v="6"/>
  </r>
  <r>
    <s v="Vestige"/>
    <x v="3892"/>
    <n v="1000"/>
    <x v="155"/>
    <x v="2"/>
    <x v="0"/>
    <s v="USD"/>
    <n v="1425103218"/>
    <n v="1422424818"/>
    <b v="0"/>
    <x v="29"/>
    <x v="1"/>
    <s v="theater/plays"/>
    <x v="152"/>
    <x v="73"/>
    <x v="1"/>
    <x v="6"/>
  </r>
  <r>
    <s v="Yorick and Company"/>
    <x v="3893"/>
    <n v="1600"/>
    <x v="575"/>
    <x v="2"/>
    <x v="0"/>
    <s v="USD"/>
    <n v="1402979778"/>
    <n v="1401770178"/>
    <b v="0"/>
    <x v="80"/>
    <x v="1"/>
    <s v="theater/plays"/>
    <x v="2774"/>
    <x v="665"/>
    <x v="1"/>
    <x v="6"/>
  </r>
  <r>
    <s v="Terry Pratchett's Wyrd Sisters at Paeroa Little Theatre"/>
    <x v="3894"/>
    <n v="2500"/>
    <x v="1901"/>
    <x v="2"/>
    <x v="4"/>
    <s v="NZD"/>
    <n v="1420750683"/>
    <n v="1418158683"/>
    <b v="0"/>
    <x v="73"/>
    <x v="1"/>
    <s v="theater/plays"/>
    <x v="2775"/>
    <x v="895"/>
    <x v="1"/>
    <x v="6"/>
  </r>
  <r>
    <s v="The Return of The Walthamstow Mysteries"/>
    <x v="3895"/>
    <n v="2500"/>
    <x v="552"/>
    <x v="2"/>
    <x v="1"/>
    <s v="GBP"/>
    <n v="1439827200"/>
    <n v="1436355270"/>
    <b v="0"/>
    <x v="38"/>
    <x v="1"/>
    <s v="theater/plays"/>
    <x v="397"/>
    <x v="1337"/>
    <x v="1"/>
    <x v="6"/>
  </r>
  <r>
    <s v="RAIN | a theatrical production of life-changing proportions"/>
    <x v="3896"/>
    <n v="10000"/>
    <x v="366"/>
    <x v="2"/>
    <x v="0"/>
    <s v="USD"/>
    <n v="1407868561"/>
    <n v="1406140561"/>
    <b v="0"/>
    <x v="84"/>
    <x v="1"/>
    <s v="theater/plays"/>
    <x v="2372"/>
    <x v="372"/>
    <x v="1"/>
    <x v="6"/>
  </r>
  <r>
    <s v="HUB Theatre Group presents John Logan's RED"/>
    <x v="3897"/>
    <n v="2500"/>
    <x v="2503"/>
    <x v="2"/>
    <x v="0"/>
    <s v="USD"/>
    <n v="1433988791"/>
    <n v="1431396791"/>
    <b v="0"/>
    <x v="81"/>
    <x v="1"/>
    <s v="theater/plays"/>
    <x v="2331"/>
    <x v="2871"/>
    <x v="1"/>
    <x v="6"/>
  </r>
  <r>
    <s v="De Lewe: A Youth Movement(Traveling Show)"/>
    <x v="3898"/>
    <n v="3000"/>
    <x v="379"/>
    <x v="2"/>
    <x v="0"/>
    <s v="USD"/>
    <n v="1450554599"/>
    <n v="1447098599"/>
    <b v="0"/>
    <x v="29"/>
    <x v="1"/>
    <s v="theater/plays"/>
    <x v="1863"/>
    <x v="384"/>
    <x v="1"/>
    <x v="6"/>
  </r>
  <r>
    <s v="Over Here Theatre/Scotchbonnet present: Love, Sex and Apps"/>
    <x v="3899"/>
    <n v="3000"/>
    <x v="159"/>
    <x v="2"/>
    <x v="1"/>
    <s v="GBP"/>
    <n v="1479125642"/>
    <n v="1476962042"/>
    <b v="0"/>
    <x v="162"/>
    <x v="1"/>
    <s v="theater/plays"/>
    <x v="2776"/>
    <x v="2872"/>
    <x v="1"/>
    <x v="6"/>
  </r>
  <r>
    <s v="Know Thy Law"/>
    <x v="3900"/>
    <n v="1500"/>
    <x v="117"/>
    <x v="2"/>
    <x v="0"/>
    <s v="USD"/>
    <n v="1439581080"/>
    <n v="1435709765"/>
    <b v="0"/>
    <x v="78"/>
    <x v="1"/>
    <s v="theater/plays"/>
    <x v="109"/>
    <x v="121"/>
    <x v="1"/>
    <x v="6"/>
  </r>
  <r>
    <s v="Black America from Prophets to Pimps"/>
    <x v="3901"/>
    <n v="10000"/>
    <x v="158"/>
    <x v="2"/>
    <x v="0"/>
    <s v="USD"/>
    <n v="1429074240"/>
    <n v="1427866200"/>
    <b v="0"/>
    <x v="84"/>
    <x v="1"/>
    <s v="theater/plays"/>
    <x v="479"/>
    <x v="1788"/>
    <x v="1"/>
    <x v="6"/>
  </r>
  <r>
    <s v="Antonym Theatre - &quot;STAIRCASES&quot;"/>
    <x v="3902"/>
    <n v="1500"/>
    <x v="2504"/>
    <x v="2"/>
    <x v="1"/>
    <s v="GBP"/>
    <n v="1434063600"/>
    <n v="1430405903"/>
    <b v="0"/>
    <x v="63"/>
    <x v="1"/>
    <s v="theater/plays"/>
    <x v="2777"/>
    <x v="2873"/>
    <x v="1"/>
    <x v="6"/>
  </r>
  <r>
    <s v="First Draft Theatre"/>
    <x v="3903"/>
    <n v="1500"/>
    <x v="2373"/>
    <x v="2"/>
    <x v="1"/>
    <s v="GBP"/>
    <n v="1435325100"/>
    <n v="1432072893"/>
    <b v="0"/>
    <x v="38"/>
    <x v="1"/>
    <s v="theater/plays"/>
    <x v="2778"/>
    <x v="2874"/>
    <x v="1"/>
    <x v="6"/>
  </r>
  <r>
    <s v="Burqa&amp;Rifle: A Drama: Two Women, Two Cultues, Two Histories"/>
    <x v="3904"/>
    <n v="1000"/>
    <x v="358"/>
    <x v="2"/>
    <x v="0"/>
    <s v="USD"/>
    <n v="1414354080"/>
    <n v="1411587606"/>
    <b v="0"/>
    <x v="80"/>
    <x v="1"/>
    <s v="theater/plays"/>
    <x v="2779"/>
    <x v="2875"/>
    <x v="1"/>
    <x v="6"/>
  </r>
  <r>
    <s v="Unconscious Subconscious"/>
    <x v="3905"/>
    <n v="750"/>
    <x v="654"/>
    <x v="2"/>
    <x v="0"/>
    <s v="USD"/>
    <n v="1406603696"/>
    <n v="1405307696"/>
    <b v="0"/>
    <x v="80"/>
    <x v="1"/>
    <s v="theater/plays"/>
    <x v="2780"/>
    <x v="1862"/>
    <x v="1"/>
    <x v="6"/>
  </r>
  <r>
    <s v="Woman2Woman"/>
    <x v="3906"/>
    <n v="60000"/>
    <x v="2503"/>
    <x v="2"/>
    <x v="0"/>
    <s v="USD"/>
    <n v="1410424642"/>
    <n v="1407832642"/>
    <b v="0"/>
    <x v="80"/>
    <x v="1"/>
    <s v="theater/plays"/>
    <x v="2781"/>
    <x v="1209"/>
    <x v="1"/>
    <x v="6"/>
  </r>
  <r>
    <s v="&quot;SHERLOCK HOLMES AND THE SCARLET AVENGER&quot;"/>
    <x v="3907"/>
    <n v="6000"/>
    <x v="1935"/>
    <x v="2"/>
    <x v="0"/>
    <s v="USD"/>
    <n v="1441649397"/>
    <n v="1439057397"/>
    <b v="0"/>
    <x v="83"/>
    <x v="1"/>
    <s v="theater/plays"/>
    <x v="2782"/>
    <x v="2876"/>
    <x v="1"/>
    <x v="6"/>
  </r>
  <r>
    <s v="Ministers of Grace"/>
    <x v="3908"/>
    <n v="8000"/>
    <x v="2505"/>
    <x v="2"/>
    <x v="0"/>
    <s v="USD"/>
    <n v="1417033777"/>
    <n v="1414438177"/>
    <b v="0"/>
    <x v="17"/>
    <x v="1"/>
    <s v="theater/plays"/>
    <x v="2783"/>
    <x v="2877"/>
    <x v="1"/>
    <x v="6"/>
  </r>
  <r>
    <s v="JoLee Productions"/>
    <x v="3909"/>
    <n v="15000"/>
    <x v="116"/>
    <x v="2"/>
    <x v="0"/>
    <s v="USD"/>
    <n v="1429936500"/>
    <n v="1424759330"/>
    <b v="0"/>
    <x v="29"/>
    <x v="1"/>
    <s v="theater/plays"/>
    <x v="440"/>
    <x v="120"/>
    <x v="1"/>
    <x v="6"/>
  </r>
  <r>
    <s v="The Great Gatsby at All-of-us Express Children's Theatre"/>
    <x v="3910"/>
    <n v="10000"/>
    <x v="325"/>
    <x v="2"/>
    <x v="0"/>
    <s v="USD"/>
    <n v="1448863449"/>
    <n v="1446267849"/>
    <b v="0"/>
    <x v="63"/>
    <x v="1"/>
    <s v="theater/plays"/>
    <x v="709"/>
    <x v="2878"/>
    <x v="1"/>
    <x v="6"/>
  </r>
  <r>
    <s v="Support Catalan Drama: Skin in Flames, by Guillem Clua"/>
    <x v="3911"/>
    <n v="2500"/>
    <x v="711"/>
    <x v="2"/>
    <x v="1"/>
    <s v="GBP"/>
    <n v="1431298740"/>
    <n v="1429558756"/>
    <b v="0"/>
    <x v="74"/>
    <x v="1"/>
    <s v="theater/plays"/>
    <x v="2784"/>
    <x v="2417"/>
    <x v="1"/>
    <x v="6"/>
  </r>
  <r>
    <s v="Hardcross"/>
    <x v="3912"/>
    <n v="1500"/>
    <x v="139"/>
    <x v="2"/>
    <x v="1"/>
    <s v="GBP"/>
    <n v="1464824309"/>
    <n v="1462232309"/>
    <b v="0"/>
    <x v="29"/>
    <x v="1"/>
    <s v="theater/plays"/>
    <x v="119"/>
    <x v="144"/>
    <x v="1"/>
    <x v="6"/>
  </r>
  <r>
    <s v="Final exam"/>
    <x v="3913"/>
    <n v="2000"/>
    <x v="117"/>
    <x v="2"/>
    <x v="8"/>
    <s v="DKK"/>
    <n v="1464952752"/>
    <n v="1462360752"/>
    <b v="0"/>
    <x v="78"/>
    <x v="1"/>
    <s v="theater/plays"/>
    <x v="109"/>
    <x v="121"/>
    <x v="1"/>
    <x v="6"/>
  </r>
  <r>
    <s v="Romeo and Juliet by Cry of Curs"/>
    <x v="3914"/>
    <n v="3500"/>
    <x v="115"/>
    <x v="2"/>
    <x v="1"/>
    <s v="GBP"/>
    <n v="1410439161"/>
    <n v="1407847161"/>
    <b v="0"/>
    <x v="29"/>
    <x v="1"/>
    <s v="theater/plays"/>
    <x v="2785"/>
    <x v="119"/>
    <x v="1"/>
    <x v="6"/>
  </r>
  <r>
    <s v="The Singing Teacher"/>
    <x v="3915"/>
    <n v="60000"/>
    <x v="678"/>
    <x v="2"/>
    <x v="1"/>
    <s v="GBP"/>
    <n v="1407168000"/>
    <n v="1406131023"/>
    <b v="0"/>
    <x v="83"/>
    <x v="1"/>
    <s v="theater/plays"/>
    <x v="418"/>
    <x v="379"/>
    <x v="1"/>
    <x v="6"/>
  </r>
  <r>
    <s v="After The Blue"/>
    <x v="3916"/>
    <n v="5000"/>
    <x v="456"/>
    <x v="2"/>
    <x v="1"/>
    <s v="GBP"/>
    <n v="1453075200"/>
    <n v="1450628773"/>
    <b v="0"/>
    <x v="83"/>
    <x v="1"/>
    <s v="theater/plays"/>
    <x v="2786"/>
    <x v="180"/>
    <x v="1"/>
    <x v="6"/>
  </r>
  <r>
    <s v="'SCARAMOUCHE JONES'' by Justin Butcher"/>
    <x v="3917"/>
    <n v="2500"/>
    <x v="2503"/>
    <x v="2"/>
    <x v="1"/>
    <s v="GBP"/>
    <n v="1479032260"/>
    <n v="1476436660"/>
    <b v="0"/>
    <x v="83"/>
    <x v="1"/>
    <s v="theater/plays"/>
    <x v="2331"/>
    <x v="834"/>
    <x v="1"/>
    <x v="6"/>
  </r>
  <r>
    <s v="Shakespeare's R&amp;J - Chapel Lane Theatre Company"/>
    <x v="3918"/>
    <n v="3000"/>
    <x v="117"/>
    <x v="2"/>
    <x v="1"/>
    <s v="GBP"/>
    <n v="1414346400"/>
    <n v="1413291655"/>
    <b v="0"/>
    <x v="78"/>
    <x v="1"/>
    <s v="theater/plays"/>
    <x v="109"/>
    <x v="121"/>
    <x v="1"/>
    <x v="6"/>
  </r>
  <r>
    <s v="Truth, Dare, Promise to be Faithful Stage Play"/>
    <x v="3919"/>
    <n v="750"/>
    <x v="377"/>
    <x v="2"/>
    <x v="0"/>
    <s v="USD"/>
    <n v="1425337200"/>
    <n v="1421432810"/>
    <b v="0"/>
    <x v="79"/>
    <x v="1"/>
    <s v="theater/plays"/>
    <x v="2787"/>
    <x v="2879"/>
    <x v="1"/>
    <x v="6"/>
  </r>
  <r>
    <s v="Mrs Roosevelt Flies to London UK tour"/>
    <x v="3920"/>
    <n v="11500"/>
    <x v="2506"/>
    <x v="2"/>
    <x v="1"/>
    <s v="GBP"/>
    <n v="1428622271"/>
    <n v="1426203071"/>
    <b v="0"/>
    <x v="57"/>
    <x v="1"/>
    <s v="theater/plays"/>
    <x v="2788"/>
    <x v="2880"/>
    <x v="1"/>
    <x v="6"/>
  </r>
  <r>
    <s v="THE MAGIC OF LAUGHTER WITH REGGIE RICE'S #TEAMDREAMERS"/>
    <x v="3921"/>
    <n v="15000"/>
    <x v="2507"/>
    <x v="2"/>
    <x v="0"/>
    <s v="USD"/>
    <n v="1403823722"/>
    <n v="1401231722"/>
    <b v="0"/>
    <x v="244"/>
    <x v="1"/>
    <s v="theater/plays"/>
    <x v="2789"/>
    <x v="1378"/>
    <x v="1"/>
    <x v="6"/>
  </r>
  <r>
    <s v="Help Save High School Theater"/>
    <x v="3922"/>
    <n v="150"/>
    <x v="493"/>
    <x v="2"/>
    <x v="0"/>
    <s v="USD"/>
    <n v="1406753639"/>
    <n v="1404161639"/>
    <b v="0"/>
    <x v="83"/>
    <x v="1"/>
    <s v="theater/plays"/>
    <x v="709"/>
    <x v="144"/>
    <x v="1"/>
    <x v="6"/>
  </r>
  <r>
    <s v="Caryl Churchill's 'Top Girls' - NSW HSC Text"/>
    <x v="3923"/>
    <n v="5000"/>
    <x v="493"/>
    <x v="2"/>
    <x v="2"/>
    <s v="AUD"/>
    <n v="1419645748"/>
    <n v="1417053748"/>
    <b v="0"/>
    <x v="29"/>
    <x v="1"/>
    <s v="theater/plays"/>
    <x v="715"/>
    <x v="2"/>
    <x v="1"/>
    <x v="6"/>
  </r>
  <r>
    <s v="'Journey's End' Tour of Dorset commemorating WW1"/>
    <x v="3924"/>
    <n v="2500"/>
    <x v="379"/>
    <x v="2"/>
    <x v="1"/>
    <s v="GBP"/>
    <n v="1407565504"/>
    <n v="1404973504"/>
    <b v="0"/>
    <x v="84"/>
    <x v="1"/>
    <s v="theater/plays"/>
    <x v="460"/>
    <x v="385"/>
    <x v="1"/>
    <x v="6"/>
  </r>
  <r>
    <s v="CHARM by Philip Dawkins"/>
    <x v="3925"/>
    <n v="5000"/>
    <x v="1208"/>
    <x v="2"/>
    <x v="0"/>
    <s v="USD"/>
    <n v="1444971540"/>
    <n v="1442593427"/>
    <b v="0"/>
    <x v="63"/>
    <x v="1"/>
    <s v="theater/plays"/>
    <x v="2790"/>
    <x v="2881"/>
    <x v="1"/>
    <x v="6"/>
  </r>
  <r>
    <s v="Comedy Of Errors: Antioch Community High School"/>
    <x v="3926"/>
    <n v="20000"/>
    <x v="2508"/>
    <x v="2"/>
    <x v="0"/>
    <s v="USD"/>
    <n v="1474228265"/>
    <n v="1471636265"/>
    <b v="0"/>
    <x v="25"/>
    <x v="1"/>
    <s v="theater/plays"/>
    <x v="2791"/>
    <x v="2882"/>
    <x v="1"/>
    <x v="6"/>
  </r>
  <r>
    <s v="Foundry Theatre Brisbane"/>
    <x v="3927"/>
    <n v="10000"/>
    <x v="117"/>
    <x v="2"/>
    <x v="2"/>
    <s v="AUD"/>
    <n v="1459490400"/>
    <n v="1457078868"/>
    <b v="0"/>
    <x v="78"/>
    <x v="1"/>
    <s v="theater/plays"/>
    <x v="109"/>
    <x v="121"/>
    <x v="1"/>
    <x v="6"/>
  </r>
  <r>
    <s v="Still I Weep"/>
    <x v="3928"/>
    <n v="8000"/>
    <x v="117"/>
    <x v="2"/>
    <x v="0"/>
    <s v="USD"/>
    <n v="1441510707"/>
    <n v="1439350707"/>
    <b v="0"/>
    <x v="78"/>
    <x v="1"/>
    <s v="theater/plays"/>
    <x v="109"/>
    <x v="121"/>
    <x v="1"/>
    <x v="6"/>
  </r>
  <r>
    <s v="Improv Patrol &quot;The Gift of Your Story is Our Script&quot;"/>
    <x v="3929"/>
    <n v="12000"/>
    <x v="116"/>
    <x v="2"/>
    <x v="0"/>
    <s v="USD"/>
    <n v="1458097364"/>
    <n v="1455508964"/>
    <b v="0"/>
    <x v="29"/>
    <x v="1"/>
    <s v="theater/plays"/>
    <x v="2792"/>
    <x v="120"/>
    <x v="1"/>
    <x v="6"/>
  </r>
  <r>
    <s v="Three for 5: A King's Story"/>
    <x v="3930"/>
    <n v="7000"/>
    <x v="2509"/>
    <x v="2"/>
    <x v="0"/>
    <s v="USD"/>
    <n v="1468716180"/>
    <n v="1466205262"/>
    <b v="0"/>
    <x v="8"/>
    <x v="1"/>
    <s v="theater/plays"/>
    <x v="2793"/>
    <x v="2883"/>
    <x v="1"/>
    <x v="6"/>
  </r>
  <r>
    <s v="&quot;A Measure of Normalcy&quot;"/>
    <x v="3931"/>
    <n v="5000"/>
    <x v="1100"/>
    <x v="2"/>
    <x v="0"/>
    <s v="USD"/>
    <n v="1443704400"/>
    <n v="1439827639"/>
    <b v="0"/>
    <x v="8"/>
    <x v="1"/>
    <s v="theater/plays"/>
    <x v="1324"/>
    <x v="2884"/>
    <x v="1"/>
    <x v="6"/>
  </r>
  <r>
    <s v="Mr Mineshaft - A Play about Julius Eastman"/>
    <x v="3932"/>
    <n v="3000"/>
    <x v="2510"/>
    <x v="2"/>
    <x v="1"/>
    <s v="GBP"/>
    <n v="1443973546"/>
    <n v="1438789546"/>
    <b v="0"/>
    <x v="23"/>
    <x v="1"/>
    <s v="theater/plays"/>
    <x v="2794"/>
    <x v="2885"/>
    <x v="1"/>
    <x v="6"/>
  </r>
  <r>
    <s v="End Breast Cancer"/>
    <x v="3933"/>
    <n v="20000"/>
    <x v="117"/>
    <x v="2"/>
    <x v="0"/>
    <s v="USD"/>
    <n v="1480576720"/>
    <n v="1477981120"/>
    <b v="0"/>
    <x v="78"/>
    <x v="1"/>
    <s v="theater/plays"/>
    <x v="109"/>
    <x v="121"/>
    <x v="1"/>
    <x v="6"/>
  </r>
  <r>
    <s v="Fever - a workshop production"/>
    <x v="3934"/>
    <n v="2885"/>
    <x v="2511"/>
    <x v="2"/>
    <x v="0"/>
    <s v="USD"/>
    <n v="1468249760"/>
    <n v="1465830560"/>
    <b v="0"/>
    <x v="73"/>
    <x v="1"/>
    <s v="theater/plays"/>
    <x v="2795"/>
    <x v="2886"/>
    <x v="1"/>
    <x v="6"/>
  </r>
  <r>
    <s v="Broken Alley â€”Â Year 3"/>
    <x v="3935"/>
    <n v="3255"/>
    <x v="2512"/>
    <x v="2"/>
    <x v="0"/>
    <s v="USD"/>
    <n v="1435441454"/>
    <n v="1432763054"/>
    <b v="0"/>
    <x v="81"/>
    <x v="1"/>
    <s v="theater/plays"/>
    <x v="2796"/>
    <x v="2887"/>
    <x v="1"/>
    <x v="6"/>
  </r>
  <r>
    <s v="'Potter.' Funding 2015"/>
    <x v="3936"/>
    <n v="5000"/>
    <x v="139"/>
    <x v="2"/>
    <x v="2"/>
    <s v="AUD"/>
    <n v="1412656200"/>
    <n v="1412328979"/>
    <b v="0"/>
    <x v="29"/>
    <x v="1"/>
    <s v="theater/plays"/>
    <x v="370"/>
    <x v="144"/>
    <x v="1"/>
    <x v="6"/>
  </r>
  <r>
    <s v="Attraction"/>
    <x v="3937"/>
    <n v="5000"/>
    <x v="143"/>
    <x v="2"/>
    <x v="0"/>
    <s v="USD"/>
    <n v="1420199351"/>
    <n v="1416311351"/>
    <b v="0"/>
    <x v="84"/>
    <x v="1"/>
    <s v="theater/plays"/>
    <x v="881"/>
    <x v="148"/>
    <x v="1"/>
    <x v="6"/>
  </r>
  <r>
    <s v="TWO for the PRICE OF ONE THEATRE"/>
    <x v="3938"/>
    <n v="5500"/>
    <x v="155"/>
    <x v="2"/>
    <x v="0"/>
    <s v="USD"/>
    <n v="1416877200"/>
    <n v="1414505137"/>
    <b v="0"/>
    <x v="84"/>
    <x v="1"/>
    <s v="theater/plays"/>
    <x v="957"/>
    <x v="384"/>
    <x v="1"/>
    <x v="6"/>
  </r>
  <r>
    <s v="Epic Proportions"/>
    <x v="3939"/>
    <n v="1200"/>
    <x v="117"/>
    <x v="2"/>
    <x v="0"/>
    <s v="USD"/>
    <n v="1434490914"/>
    <n v="1429306914"/>
    <b v="0"/>
    <x v="78"/>
    <x v="1"/>
    <s v="theater/plays"/>
    <x v="109"/>
    <x v="121"/>
    <x v="1"/>
    <x v="6"/>
  </r>
  <r>
    <s v="Alexandra Petri's &quot;The Scrum&quot;  - Field Trip Theatre"/>
    <x v="3940"/>
    <n v="5000"/>
    <x v="2513"/>
    <x v="2"/>
    <x v="0"/>
    <s v="USD"/>
    <n v="1446483000"/>
    <n v="1443811268"/>
    <b v="0"/>
    <x v="62"/>
    <x v="1"/>
    <s v="theater/plays"/>
    <x v="2797"/>
    <x v="2888"/>
    <x v="1"/>
    <x v="6"/>
  </r>
  <r>
    <s v="Shakespeare Shortened School Plays"/>
    <x v="3941"/>
    <n v="5000"/>
    <x v="117"/>
    <x v="2"/>
    <x v="0"/>
    <s v="USD"/>
    <n v="1440690875"/>
    <n v="1438098875"/>
    <b v="0"/>
    <x v="78"/>
    <x v="1"/>
    <s v="theater/plays"/>
    <x v="109"/>
    <x v="121"/>
    <x v="1"/>
    <x v="6"/>
  </r>
  <r>
    <s v="Camp Curtain Call: Star Wars (A Parody)"/>
    <x v="3942"/>
    <n v="2000"/>
    <x v="139"/>
    <x v="2"/>
    <x v="0"/>
    <s v="USD"/>
    <n v="1431717268"/>
    <n v="1429125268"/>
    <b v="0"/>
    <x v="29"/>
    <x v="1"/>
    <s v="theater/plays"/>
    <x v="1161"/>
    <x v="144"/>
    <x v="1"/>
    <x v="6"/>
  </r>
  <r>
    <s v="DR. Mecurio's Mythical Marvels &amp; Beastiry"/>
    <x v="3943"/>
    <n v="6000"/>
    <x v="666"/>
    <x v="2"/>
    <x v="0"/>
    <s v="USD"/>
    <n v="1425110400"/>
    <n v="1422388822"/>
    <b v="0"/>
    <x v="81"/>
    <x v="1"/>
    <s v="theater/plays"/>
    <x v="140"/>
    <x v="498"/>
    <x v="1"/>
    <x v="6"/>
  </r>
  <r>
    <s v="Tell'em I'm Gonna Make It"/>
    <x v="3944"/>
    <n v="3000"/>
    <x v="462"/>
    <x v="2"/>
    <x v="0"/>
    <s v="USD"/>
    <n v="1475378744"/>
    <n v="1472786744"/>
    <b v="0"/>
    <x v="84"/>
    <x v="1"/>
    <s v="theater/plays"/>
    <x v="2798"/>
    <x v="476"/>
    <x v="1"/>
    <x v="6"/>
  </r>
  <r>
    <s v="The Barbican Photography Trip 2015"/>
    <x v="3945"/>
    <n v="30000"/>
    <x v="117"/>
    <x v="2"/>
    <x v="2"/>
    <s v="AUD"/>
    <n v="1410076123"/>
    <n v="1404892123"/>
    <b v="0"/>
    <x v="78"/>
    <x v="1"/>
    <s v="theater/plays"/>
    <x v="109"/>
    <x v="121"/>
    <x v="1"/>
    <x v="6"/>
  </r>
  <r>
    <s v="Various Unfortunate Deaths of Tâ€™Abbott and Rue Doch Juniors"/>
    <x v="3946"/>
    <n v="10000"/>
    <x v="2514"/>
    <x v="2"/>
    <x v="2"/>
    <s v="AUD"/>
    <n v="1423623221"/>
    <n v="1421031221"/>
    <b v="0"/>
    <x v="58"/>
    <x v="1"/>
    <s v="theater/plays"/>
    <x v="2799"/>
    <x v="2889"/>
    <x v="1"/>
    <x v="6"/>
  </r>
  <r>
    <s v="The Great Elephant Repertory Company"/>
    <x v="3947"/>
    <n v="4000"/>
    <x v="379"/>
    <x v="2"/>
    <x v="0"/>
    <s v="USD"/>
    <n v="1460140500"/>
    <n v="1457628680"/>
    <b v="0"/>
    <x v="29"/>
    <x v="1"/>
    <s v="theater/plays"/>
    <x v="895"/>
    <x v="384"/>
    <x v="1"/>
    <x v="6"/>
  </r>
  <r>
    <s v="&quot;The Divide&quot; A Great New Play To Tour the USA"/>
    <x v="2849"/>
    <n v="200000"/>
    <x v="116"/>
    <x v="2"/>
    <x v="17"/>
    <s v="EUR"/>
    <n v="1462301342"/>
    <n v="1457120942"/>
    <b v="0"/>
    <x v="29"/>
    <x v="1"/>
    <s v="theater/plays"/>
    <x v="2800"/>
    <x v="120"/>
    <x v="1"/>
    <x v="6"/>
  </r>
  <r>
    <s v="ThÃ©Ã¢tre Polichinelle Show &quot;Clown-Ballet&quot;"/>
    <x v="3948"/>
    <n v="26000"/>
    <x v="379"/>
    <x v="2"/>
    <x v="0"/>
    <s v="USD"/>
    <n v="1445885890"/>
    <n v="1440701890"/>
    <b v="0"/>
    <x v="29"/>
    <x v="1"/>
    <s v="theater/plays"/>
    <x v="2801"/>
    <x v="384"/>
    <x v="1"/>
    <x v="6"/>
  </r>
  <r>
    <s v="A Time Pirate's Love"/>
    <x v="3949"/>
    <n v="17600"/>
    <x v="117"/>
    <x v="2"/>
    <x v="0"/>
    <s v="USD"/>
    <n v="1469834940"/>
    <n v="1467162586"/>
    <b v="0"/>
    <x v="78"/>
    <x v="1"/>
    <s v="theater/plays"/>
    <x v="109"/>
    <x v="121"/>
    <x v="1"/>
    <x v="6"/>
  </r>
  <r>
    <s v="City of Joy"/>
    <x v="3950"/>
    <n v="25000"/>
    <x v="117"/>
    <x v="2"/>
    <x v="5"/>
    <s v="CAD"/>
    <n v="1405352264"/>
    <n v="1400168264"/>
    <b v="0"/>
    <x v="78"/>
    <x v="1"/>
    <s v="theater/plays"/>
    <x v="109"/>
    <x v="121"/>
    <x v="1"/>
    <x v="6"/>
  </r>
  <r>
    <s v="FHE High School Presents: Snow Queen and Once On This Island"/>
    <x v="3951"/>
    <n v="1750"/>
    <x v="94"/>
    <x v="2"/>
    <x v="0"/>
    <s v="USD"/>
    <n v="1448745741"/>
    <n v="1446150141"/>
    <b v="0"/>
    <x v="22"/>
    <x v="1"/>
    <s v="theater/plays"/>
    <x v="2802"/>
    <x v="97"/>
    <x v="1"/>
    <x v="6"/>
  </r>
  <r>
    <s v="The Woman in Me"/>
    <x v="3952"/>
    <n v="5500"/>
    <x v="117"/>
    <x v="2"/>
    <x v="0"/>
    <s v="USD"/>
    <n v="1461543600"/>
    <n v="1459203727"/>
    <b v="0"/>
    <x v="78"/>
    <x v="1"/>
    <s v="theater/plays"/>
    <x v="109"/>
    <x v="121"/>
    <x v="1"/>
    <x v="6"/>
  </r>
  <r>
    <s v="Yada.Yada.Yada. An Unauthorized Seinfeld Event. 9 in 90"/>
    <x v="3953"/>
    <n v="28000"/>
    <x v="1001"/>
    <x v="2"/>
    <x v="0"/>
    <s v="USD"/>
    <n v="1468020354"/>
    <n v="1464045954"/>
    <b v="0"/>
    <x v="29"/>
    <x v="1"/>
    <s v="theater/plays"/>
    <x v="1866"/>
    <x v="589"/>
    <x v="1"/>
    <x v="6"/>
  </r>
  <r>
    <s v="Shakespeare with Noodles:  Henry IV"/>
    <x v="3954"/>
    <n v="2000"/>
    <x v="762"/>
    <x v="2"/>
    <x v="0"/>
    <s v="USD"/>
    <n v="1406988000"/>
    <n v="1403822912"/>
    <b v="0"/>
    <x v="38"/>
    <x v="1"/>
    <s v="theater/plays"/>
    <x v="2803"/>
    <x v="2890"/>
    <x v="1"/>
    <x v="6"/>
  </r>
  <r>
    <s v="Central Coast Theatre Community Website - Plays &amp; Auditions"/>
    <x v="3955"/>
    <n v="1200"/>
    <x v="2515"/>
    <x v="2"/>
    <x v="0"/>
    <s v="USD"/>
    <n v="1411930556"/>
    <n v="1409338556"/>
    <b v="0"/>
    <x v="8"/>
    <x v="1"/>
    <s v="theater/plays"/>
    <x v="695"/>
    <x v="838"/>
    <x v="1"/>
    <x v="6"/>
  </r>
  <r>
    <s v="In The Time of New York"/>
    <x v="3956"/>
    <n v="3000"/>
    <x v="372"/>
    <x v="2"/>
    <x v="0"/>
    <s v="USD"/>
    <n v="1451852256"/>
    <n v="1449260256"/>
    <b v="0"/>
    <x v="80"/>
    <x v="1"/>
    <s v="theater/plays"/>
    <x v="1835"/>
    <x v="798"/>
    <x v="1"/>
    <x v="6"/>
  </r>
  <r>
    <s v="New Edinburgh play"/>
    <x v="3957"/>
    <n v="5000"/>
    <x v="577"/>
    <x v="2"/>
    <x v="1"/>
    <s v="GBP"/>
    <n v="1399584210"/>
    <n v="1397683410"/>
    <b v="0"/>
    <x v="84"/>
    <x v="1"/>
    <s v="theater/plays"/>
    <x v="714"/>
    <x v="689"/>
    <x v="1"/>
    <x v="6"/>
  </r>
  <r>
    <s v="The Story of the 1914 Christmas Truce is coming to America"/>
    <x v="3958"/>
    <n v="1400"/>
    <x v="372"/>
    <x v="2"/>
    <x v="1"/>
    <s v="GBP"/>
    <n v="1448722494"/>
    <n v="1446562494"/>
    <b v="0"/>
    <x v="83"/>
    <x v="1"/>
    <s v="theater/plays"/>
    <x v="2804"/>
    <x v="2"/>
    <x v="1"/>
    <x v="6"/>
  </r>
  <r>
    <s v="Une minute de silence"/>
    <x v="3959"/>
    <n v="10000"/>
    <x v="117"/>
    <x v="2"/>
    <x v="5"/>
    <s v="CAD"/>
    <n v="1447821717"/>
    <n v="1445226117"/>
    <b v="0"/>
    <x v="78"/>
    <x v="1"/>
    <s v="theater/plays"/>
    <x v="109"/>
    <x v="121"/>
    <x v="1"/>
    <x v="6"/>
  </r>
  <r>
    <s v="MAMA'Z BA-B: The StagePlay"/>
    <x v="3960"/>
    <n v="2000"/>
    <x v="691"/>
    <x v="2"/>
    <x v="0"/>
    <s v="USD"/>
    <n v="1429460386"/>
    <n v="1424279986"/>
    <b v="0"/>
    <x v="83"/>
    <x v="1"/>
    <s v="theater/plays"/>
    <x v="2805"/>
    <x v="840"/>
    <x v="1"/>
    <x v="6"/>
  </r>
  <r>
    <s v="Fringe Fest: Take Comfort in Falling Forever"/>
    <x v="3961"/>
    <n v="2000"/>
    <x v="2516"/>
    <x v="2"/>
    <x v="0"/>
    <s v="USD"/>
    <n v="1460608780"/>
    <n v="1455428380"/>
    <b v="0"/>
    <x v="80"/>
    <x v="1"/>
    <s v="theater/plays"/>
    <x v="2100"/>
    <x v="371"/>
    <x v="1"/>
    <x v="6"/>
  </r>
  <r>
    <s v="Moroccan National Debate Team"/>
    <x v="3962"/>
    <n v="7500"/>
    <x v="372"/>
    <x v="2"/>
    <x v="0"/>
    <s v="USD"/>
    <n v="1406170740"/>
    <n v="1402506278"/>
    <b v="0"/>
    <x v="84"/>
    <x v="1"/>
    <s v="theater/plays"/>
    <x v="722"/>
    <x v="381"/>
    <x v="1"/>
    <x v="6"/>
  </r>
  <r>
    <s v="Backdrops for Maplewood Barn Theatre Summer 2017 Production"/>
    <x v="3963"/>
    <n v="1700"/>
    <x v="22"/>
    <x v="2"/>
    <x v="0"/>
    <s v="USD"/>
    <n v="1488783507"/>
    <n v="1486191507"/>
    <b v="0"/>
    <x v="73"/>
    <x v="1"/>
    <s v="theater/plays"/>
    <x v="2806"/>
    <x v="2239"/>
    <x v="1"/>
    <x v="6"/>
  </r>
  <r>
    <s v="Scarlet Letters (a play with songs)"/>
    <x v="3964"/>
    <n v="5000"/>
    <x v="2517"/>
    <x v="2"/>
    <x v="0"/>
    <s v="USD"/>
    <n v="1463945673"/>
    <n v="1458761673"/>
    <b v="0"/>
    <x v="202"/>
    <x v="1"/>
    <s v="theater/plays"/>
    <x v="2807"/>
    <x v="2891"/>
    <x v="1"/>
    <x v="6"/>
  </r>
  <r>
    <s v="Ghost Pirate Cruise on the Hudson Sept. 3rd"/>
    <x v="3965"/>
    <n v="2825"/>
    <x v="2518"/>
    <x v="2"/>
    <x v="0"/>
    <s v="USD"/>
    <n v="1472442900"/>
    <n v="1471638646"/>
    <b v="0"/>
    <x v="79"/>
    <x v="1"/>
    <s v="theater/plays"/>
    <x v="2808"/>
    <x v="2892"/>
    <x v="1"/>
    <x v="6"/>
  </r>
  <r>
    <s v="GCU Follow Your Dreams Production"/>
    <x v="3966"/>
    <n v="15000"/>
    <x v="143"/>
    <x v="2"/>
    <x v="0"/>
    <s v="USD"/>
    <n v="1460925811"/>
    <n v="1458333811"/>
    <b v="0"/>
    <x v="84"/>
    <x v="1"/>
    <s v="theater/plays"/>
    <x v="2809"/>
    <x v="148"/>
    <x v="1"/>
    <x v="6"/>
  </r>
  <r>
    <s v="The Sentinel &amp; The Showman"/>
    <x v="3967"/>
    <n v="14000"/>
    <x v="2519"/>
    <x v="2"/>
    <x v="0"/>
    <s v="USD"/>
    <n v="1405947126"/>
    <n v="1403355126"/>
    <b v="0"/>
    <x v="79"/>
    <x v="1"/>
    <s v="theater/plays"/>
    <x v="2810"/>
    <x v="2893"/>
    <x v="1"/>
    <x v="6"/>
  </r>
  <r>
    <s v="Valkyrie Theatre Company"/>
    <x v="3968"/>
    <n v="1000"/>
    <x v="2518"/>
    <x v="2"/>
    <x v="0"/>
    <s v="USD"/>
    <n v="1423186634"/>
    <n v="1418002634"/>
    <b v="0"/>
    <x v="22"/>
    <x v="1"/>
    <s v="theater/plays"/>
    <x v="2811"/>
    <x v="2894"/>
    <x v="1"/>
    <x v="6"/>
  </r>
  <r>
    <s v="Staged Right Theatre First Season Campaign"/>
    <x v="3969"/>
    <n v="5000"/>
    <x v="2520"/>
    <x v="2"/>
    <x v="0"/>
    <s v="USD"/>
    <n v="1462766400"/>
    <n v="1460219110"/>
    <b v="0"/>
    <x v="77"/>
    <x v="1"/>
    <s v="theater/plays"/>
    <x v="2812"/>
    <x v="2895"/>
    <x v="1"/>
    <x v="6"/>
  </r>
  <r>
    <s v="The Taming of the Shrew"/>
    <x v="3970"/>
    <n v="1000"/>
    <x v="1002"/>
    <x v="2"/>
    <x v="1"/>
    <s v="GBP"/>
    <n v="1464872848"/>
    <n v="1462280848"/>
    <b v="0"/>
    <x v="202"/>
    <x v="1"/>
    <s v="theater/plays"/>
    <x v="2149"/>
    <x v="2896"/>
    <x v="1"/>
    <x v="6"/>
  </r>
  <r>
    <s v="Moon Over Mangroves"/>
    <x v="3971"/>
    <n v="678"/>
    <x v="117"/>
    <x v="2"/>
    <x v="0"/>
    <s v="USD"/>
    <n v="1468442898"/>
    <n v="1465850898"/>
    <b v="0"/>
    <x v="78"/>
    <x v="1"/>
    <s v="theater/plays"/>
    <x v="109"/>
    <x v="121"/>
    <x v="1"/>
    <x v="6"/>
  </r>
  <r>
    <s v="R.U.R. at New Muses Theatre Company"/>
    <x v="3972"/>
    <n v="1300"/>
    <x v="972"/>
    <x v="2"/>
    <x v="0"/>
    <s v="USD"/>
    <n v="1406876400"/>
    <n v="1405024561"/>
    <b v="0"/>
    <x v="73"/>
    <x v="1"/>
    <s v="theater/plays"/>
    <x v="2813"/>
    <x v="2897"/>
    <x v="1"/>
    <x v="6"/>
  </r>
  <r>
    <s v="Tales of a Dragon KNIGHT"/>
    <x v="3973"/>
    <n v="90000"/>
    <x v="2521"/>
    <x v="2"/>
    <x v="0"/>
    <s v="USD"/>
    <n v="1469213732"/>
    <n v="1466621732"/>
    <b v="0"/>
    <x v="79"/>
    <x v="1"/>
    <s v="theater/plays"/>
    <x v="2814"/>
    <x v="2898"/>
    <x v="1"/>
    <x v="6"/>
  </r>
  <r>
    <s v="For Colored Girl Play Production"/>
    <x v="3974"/>
    <n v="2000"/>
    <x v="2522"/>
    <x v="2"/>
    <x v="0"/>
    <s v="USD"/>
    <n v="1422717953"/>
    <n v="1417533953"/>
    <b v="0"/>
    <x v="22"/>
    <x v="1"/>
    <s v="theater/plays"/>
    <x v="2815"/>
    <x v="1295"/>
    <x v="1"/>
    <x v="6"/>
  </r>
  <r>
    <s v="What a Gay Play - back, bigger and longer"/>
    <x v="3975"/>
    <n v="6000"/>
    <x v="178"/>
    <x v="2"/>
    <x v="1"/>
    <s v="GBP"/>
    <n v="1427659200"/>
    <n v="1425678057"/>
    <b v="0"/>
    <x v="79"/>
    <x v="1"/>
    <s v="theater/plays"/>
    <x v="2816"/>
    <x v="1782"/>
    <x v="1"/>
    <x v="6"/>
  </r>
  <r>
    <s v="Romeo and Juliet: A Mesh-n-Groove Production"/>
    <x v="3976"/>
    <n v="2500"/>
    <x v="2202"/>
    <x v="2"/>
    <x v="0"/>
    <s v="USD"/>
    <n v="1404570147"/>
    <n v="1401978147"/>
    <b v="0"/>
    <x v="63"/>
    <x v="1"/>
    <s v="theater/plays"/>
    <x v="2693"/>
    <x v="2845"/>
    <x v="1"/>
    <x v="6"/>
  </r>
  <r>
    <s v="BEIRUT, LADY OF LEBANON"/>
    <x v="3357"/>
    <n v="30000"/>
    <x v="1281"/>
    <x v="2"/>
    <x v="0"/>
    <s v="USD"/>
    <n v="1468729149"/>
    <n v="1463545149"/>
    <b v="0"/>
    <x v="63"/>
    <x v="1"/>
    <s v="theater/plays"/>
    <x v="2817"/>
    <x v="638"/>
    <x v="1"/>
    <x v="6"/>
  </r>
  <r>
    <s v="Flush - David Dipper - Break Point Theatre"/>
    <x v="3977"/>
    <n v="850"/>
    <x v="575"/>
    <x v="2"/>
    <x v="1"/>
    <s v="GBP"/>
    <n v="1436297180"/>
    <n v="1431113180"/>
    <b v="0"/>
    <x v="81"/>
    <x v="1"/>
    <s v="theater/plays"/>
    <x v="143"/>
    <x v="447"/>
    <x v="1"/>
    <x v="6"/>
  </r>
  <r>
    <s v="A Season of Love and Music (Spring 2014)"/>
    <x v="3978"/>
    <n v="11140"/>
    <x v="2523"/>
    <x v="2"/>
    <x v="0"/>
    <s v="USD"/>
    <n v="1400569140"/>
    <n v="1397854356"/>
    <b v="0"/>
    <x v="67"/>
    <x v="1"/>
    <s v="theater/plays"/>
    <x v="2818"/>
    <x v="2899"/>
    <x v="1"/>
    <x v="6"/>
  </r>
  <r>
    <s v="Fantastic Mr Fox - Novus Theatre"/>
    <x v="3979"/>
    <n v="1500"/>
    <x v="483"/>
    <x v="2"/>
    <x v="1"/>
    <s v="GBP"/>
    <n v="1415404800"/>
    <n v="1412809644"/>
    <b v="0"/>
    <x v="73"/>
    <x v="1"/>
    <s v="theater/plays"/>
    <x v="2819"/>
    <x v="2858"/>
    <x v="1"/>
    <x v="6"/>
  </r>
  <r>
    <s v="A Facelift for the Facade--Spring Garden Mill, Newtown, PA"/>
    <x v="3980"/>
    <n v="2000"/>
    <x v="762"/>
    <x v="2"/>
    <x v="0"/>
    <s v="USD"/>
    <n v="1456002300"/>
    <n v="1454173120"/>
    <b v="0"/>
    <x v="10"/>
    <x v="1"/>
    <s v="theater/plays"/>
    <x v="2803"/>
    <x v="2900"/>
    <x v="1"/>
    <x v="6"/>
  </r>
  <r>
    <s v="Hippolytos - Polish Tour"/>
    <x v="3981"/>
    <n v="5000"/>
    <x v="2524"/>
    <x v="2"/>
    <x v="1"/>
    <s v="GBP"/>
    <n v="1462539840"/>
    <n v="1460034594"/>
    <b v="0"/>
    <x v="62"/>
    <x v="1"/>
    <s v="theater/plays"/>
    <x v="2820"/>
    <x v="2901"/>
    <x v="1"/>
    <x v="6"/>
  </r>
  <r>
    <s v="Write Now 5"/>
    <x v="3982"/>
    <n v="400"/>
    <x v="118"/>
    <x v="2"/>
    <x v="1"/>
    <s v="GBP"/>
    <n v="1400278290"/>
    <n v="1399414290"/>
    <b v="0"/>
    <x v="62"/>
    <x v="1"/>
    <s v="theater/plays"/>
    <x v="2821"/>
    <x v="2902"/>
    <x v="1"/>
    <x v="6"/>
  </r>
  <r>
    <s v="Folk-Tales: What Stories Do Your Folks Tell?"/>
    <x v="3983"/>
    <n v="1500"/>
    <x v="573"/>
    <x v="2"/>
    <x v="0"/>
    <s v="USD"/>
    <n v="1440813413"/>
    <n v="1439517413"/>
    <b v="0"/>
    <x v="80"/>
    <x v="1"/>
    <s v="theater/plays"/>
    <x v="2822"/>
    <x v="1797"/>
    <x v="1"/>
    <x v="6"/>
  </r>
  <r>
    <s v="A Gentleman, A Lady and A Thug"/>
    <x v="3984"/>
    <n v="3000"/>
    <x v="117"/>
    <x v="2"/>
    <x v="0"/>
    <s v="USD"/>
    <n v="1447009181"/>
    <n v="1444413581"/>
    <b v="0"/>
    <x v="78"/>
    <x v="1"/>
    <s v="theater/plays"/>
    <x v="109"/>
    <x v="121"/>
    <x v="1"/>
    <x v="6"/>
  </r>
  <r>
    <s v="&quot;The Day That Shakespeare Died&quot; - The book and the play."/>
    <x v="3985"/>
    <n v="1650"/>
    <x v="2525"/>
    <x v="2"/>
    <x v="1"/>
    <s v="GBP"/>
    <n v="1456934893"/>
    <n v="1454342893"/>
    <b v="0"/>
    <x v="83"/>
    <x v="1"/>
    <s v="theater/plays"/>
    <x v="2823"/>
    <x v="1581"/>
    <x v="1"/>
    <x v="6"/>
  </r>
  <r>
    <s v="NTACTheatre - North Texas Actor's Collaborative Theatre"/>
    <x v="3986"/>
    <n v="500"/>
    <x v="173"/>
    <x v="2"/>
    <x v="0"/>
    <s v="USD"/>
    <n v="1433086082"/>
    <n v="1430494082"/>
    <b v="0"/>
    <x v="29"/>
    <x v="1"/>
    <s v="theater/plays"/>
    <x v="143"/>
    <x v="101"/>
    <x v="1"/>
    <x v="6"/>
  </r>
  <r>
    <s v="Tearing Down Cabrini-Green, a dynamic social commentary."/>
    <x v="3987"/>
    <n v="10000"/>
    <x v="2526"/>
    <x v="2"/>
    <x v="0"/>
    <s v="USD"/>
    <n v="1449876859"/>
    <n v="1444689259"/>
    <b v="0"/>
    <x v="82"/>
    <x v="1"/>
    <s v="theater/plays"/>
    <x v="2824"/>
    <x v="2903"/>
    <x v="1"/>
    <x v="6"/>
  </r>
  <r>
    <s v="Invincible Diamonds: A Survivor's Guide"/>
    <x v="3988"/>
    <n v="50000"/>
    <x v="158"/>
    <x v="2"/>
    <x v="0"/>
    <s v="USD"/>
    <n v="1431549912"/>
    <n v="1428957912"/>
    <b v="0"/>
    <x v="29"/>
    <x v="1"/>
    <s v="theater/plays"/>
    <x v="130"/>
    <x v="366"/>
    <x v="1"/>
    <x v="6"/>
  </r>
  <r>
    <s v="Poles Apart - A Play in 2 Acts"/>
    <x v="3989"/>
    <n v="2000"/>
    <x v="139"/>
    <x v="2"/>
    <x v="0"/>
    <s v="USD"/>
    <n v="1405761690"/>
    <n v="1403169690"/>
    <b v="0"/>
    <x v="29"/>
    <x v="1"/>
    <s v="theater/plays"/>
    <x v="1161"/>
    <x v="144"/>
    <x v="1"/>
    <x v="6"/>
  </r>
  <r>
    <s v="Headaches - a play exploring the topic of mental health"/>
    <x v="3990"/>
    <n v="200"/>
    <x v="119"/>
    <x v="2"/>
    <x v="1"/>
    <s v="GBP"/>
    <n v="1423913220"/>
    <n v="1421339077"/>
    <b v="0"/>
    <x v="80"/>
    <x v="1"/>
    <s v="theater/plays"/>
    <x v="2825"/>
    <x v="844"/>
    <x v="1"/>
    <x v="6"/>
  </r>
  <r>
    <s v="Anansi the Spider - An African Folktale"/>
    <x v="3991"/>
    <n v="3000"/>
    <x v="2527"/>
    <x v="2"/>
    <x v="0"/>
    <s v="USD"/>
    <n v="1416499440"/>
    <n v="1415341464"/>
    <b v="0"/>
    <x v="57"/>
    <x v="1"/>
    <s v="theater/plays"/>
    <x v="2826"/>
    <x v="2904"/>
    <x v="1"/>
    <x v="6"/>
  </r>
  <r>
    <s v="'Working Play Title'"/>
    <x v="3992"/>
    <n v="3000"/>
    <x v="117"/>
    <x v="2"/>
    <x v="1"/>
    <s v="GBP"/>
    <n v="1428222221"/>
    <n v="1425633821"/>
    <b v="0"/>
    <x v="78"/>
    <x v="1"/>
    <s v="theater/plays"/>
    <x v="109"/>
    <x v="121"/>
    <x v="1"/>
    <x v="6"/>
  </r>
  <r>
    <s v="Forsaken Angels-A New Play"/>
    <x v="3993"/>
    <n v="1250"/>
    <x v="526"/>
    <x v="2"/>
    <x v="0"/>
    <s v="USD"/>
    <n v="1427580426"/>
    <n v="1424992026"/>
    <b v="0"/>
    <x v="8"/>
    <x v="1"/>
    <s v="theater/plays"/>
    <x v="2827"/>
    <x v="2905"/>
    <x v="1"/>
    <x v="6"/>
  </r>
  <r>
    <s v="The Sins of Seven Tables at the Edinburgh Fringe Festival"/>
    <x v="3994"/>
    <n v="7000"/>
    <x v="2528"/>
    <x v="2"/>
    <x v="0"/>
    <s v="USD"/>
    <n v="1409514709"/>
    <n v="1406058798"/>
    <b v="0"/>
    <x v="25"/>
    <x v="1"/>
    <s v="theater/plays"/>
    <x v="2828"/>
    <x v="2906"/>
    <x v="1"/>
    <x v="6"/>
  </r>
  <r>
    <s v="The Escorts"/>
    <x v="3995"/>
    <n v="8000"/>
    <x v="115"/>
    <x v="2"/>
    <x v="0"/>
    <s v="USD"/>
    <n v="1462631358"/>
    <n v="1457450958"/>
    <b v="0"/>
    <x v="29"/>
    <x v="1"/>
    <s v="theater/plays"/>
    <x v="415"/>
    <x v="119"/>
    <x v="1"/>
    <x v="6"/>
  </r>
  <r>
    <s v="Help Launch LZA Theatre! The Eisteddfod + A Woman Alone"/>
    <x v="3996"/>
    <n v="1200"/>
    <x v="2508"/>
    <x v="2"/>
    <x v="1"/>
    <s v="GBP"/>
    <n v="1488394800"/>
    <n v="1486681708"/>
    <b v="0"/>
    <x v="25"/>
    <x v="1"/>
    <s v="theater/plays"/>
    <x v="2821"/>
    <x v="2882"/>
    <x v="1"/>
    <x v="6"/>
  </r>
  <r>
    <s v="Terry Pratchett's Wyrd Sisters"/>
    <x v="3997"/>
    <n v="1250"/>
    <x v="1937"/>
    <x v="2"/>
    <x v="0"/>
    <s v="USD"/>
    <n v="1411779761"/>
    <n v="1409187761"/>
    <b v="0"/>
    <x v="80"/>
    <x v="1"/>
    <s v="theater/plays"/>
    <x v="1861"/>
    <x v="2117"/>
    <x v="1"/>
    <x v="6"/>
  </r>
  <r>
    <s v="MAMA BA-B: The Stage Play"/>
    <x v="3960"/>
    <n v="2000"/>
    <x v="1671"/>
    <x v="2"/>
    <x v="0"/>
    <s v="USD"/>
    <n v="1424009147"/>
    <n v="1421417147"/>
    <b v="0"/>
    <x v="84"/>
    <x v="1"/>
    <s v="theater/plays"/>
    <x v="2829"/>
    <x v="984"/>
    <x v="1"/>
    <x v="6"/>
  </r>
  <r>
    <s v="South Florida Tours"/>
    <x v="3998"/>
    <n v="500"/>
    <x v="116"/>
    <x v="2"/>
    <x v="0"/>
    <s v="USD"/>
    <n v="1412740457"/>
    <n v="1410148457"/>
    <b v="0"/>
    <x v="29"/>
    <x v="1"/>
    <s v="theater/plays"/>
    <x v="418"/>
    <x v="120"/>
    <x v="1"/>
    <x v="6"/>
  </r>
  <r>
    <s v="Bringing more Art to the Community"/>
    <x v="3999"/>
    <n v="3000"/>
    <x v="130"/>
    <x v="2"/>
    <x v="0"/>
    <s v="USD"/>
    <n v="1413832985"/>
    <n v="1408648985"/>
    <b v="0"/>
    <x v="84"/>
    <x v="1"/>
    <s v="theater/plays"/>
    <x v="843"/>
    <x v="135"/>
    <x v="1"/>
    <x v="6"/>
  </r>
  <r>
    <s v="&quot;The Norwegians&quot; Midwestern Tour"/>
    <x v="4000"/>
    <n v="30000"/>
    <x v="369"/>
    <x v="2"/>
    <x v="0"/>
    <s v="USD"/>
    <n v="1455647587"/>
    <n v="1453487587"/>
    <b v="0"/>
    <x v="29"/>
    <x v="1"/>
    <s v="theater/plays"/>
    <x v="440"/>
    <x v="453"/>
    <x v="1"/>
    <x v="6"/>
  </r>
  <r>
    <s v="POLES APART - A PLAY IN 2 ACTS"/>
    <x v="4001"/>
    <n v="2000"/>
    <x v="139"/>
    <x v="2"/>
    <x v="0"/>
    <s v="USD"/>
    <n v="1409070480"/>
    <n v="1406572381"/>
    <b v="0"/>
    <x v="29"/>
    <x v="1"/>
    <s v="theater/plays"/>
    <x v="1161"/>
    <x v="144"/>
    <x v="1"/>
    <x v="6"/>
  </r>
  <r>
    <s v="Lovers and Other Strangers at The Cockpit"/>
    <x v="4002"/>
    <n v="1000"/>
    <x v="177"/>
    <x v="2"/>
    <x v="1"/>
    <s v="GBP"/>
    <n v="1437606507"/>
    <n v="1435014507"/>
    <b v="0"/>
    <x v="80"/>
    <x v="1"/>
    <s v="theater/plays"/>
    <x v="733"/>
    <x v="2"/>
    <x v="1"/>
    <x v="6"/>
  </r>
  <r>
    <s v="A play by Gabriel Kemlo about lost ideals, and new starts"/>
    <x v="4003"/>
    <n v="1930"/>
    <x v="735"/>
    <x v="2"/>
    <x v="1"/>
    <s v="GBP"/>
    <n v="1410281360"/>
    <n v="1406825360"/>
    <b v="0"/>
    <x v="83"/>
    <x v="1"/>
    <s v="theater/plays"/>
    <x v="2830"/>
    <x v="384"/>
    <x v="1"/>
    <x v="6"/>
  </r>
  <r>
    <s v="The Connection Play 2014"/>
    <x v="4004"/>
    <n v="7200"/>
    <x v="2529"/>
    <x v="2"/>
    <x v="0"/>
    <s v="USD"/>
    <n v="1414348166"/>
    <n v="1412879366"/>
    <b v="0"/>
    <x v="44"/>
    <x v="1"/>
    <s v="theater/plays"/>
    <x v="2831"/>
    <x v="2907"/>
    <x v="1"/>
    <x v="6"/>
  </r>
  <r>
    <s v="Just Bryan, a radio drama"/>
    <x v="4005"/>
    <n v="250"/>
    <x v="1820"/>
    <x v="2"/>
    <x v="1"/>
    <s v="GBP"/>
    <n v="1422450278"/>
    <n v="1419858278"/>
    <b v="0"/>
    <x v="80"/>
    <x v="1"/>
    <s v="theater/plays"/>
    <x v="2832"/>
    <x v="2908"/>
    <x v="1"/>
    <x v="6"/>
  </r>
  <r>
    <s v="The Butterfly Catcher"/>
    <x v="4006"/>
    <n v="575"/>
    <x v="117"/>
    <x v="2"/>
    <x v="1"/>
    <s v="GBP"/>
    <n v="1430571849"/>
    <n v="1427979849"/>
    <b v="0"/>
    <x v="78"/>
    <x v="1"/>
    <s v="theater/plays"/>
    <x v="109"/>
    <x v="121"/>
    <x v="1"/>
    <x v="6"/>
  </r>
  <r>
    <s v="Harriet Tubman Woman Of Faith"/>
    <x v="4007"/>
    <n v="2000"/>
    <x v="375"/>
    <x v="2"/>
    <x v="0"/>
    <s v="USD"/>
    <n v="1424070823"/>
    <n v="1421478823"/>
    <b v="0"/>
    <x v="84"/>
    <x v="1"/>
    <s v="theater/plays"/>
    <x v="698"/>
    <x v="31"/>
    <x v="1"/>
    <x v="6"/>
  </r>
  <r>
    <s v="Ministry theater"/>
    <x v="4008"/>
    <n v="9000"/>
    <x v="117"/>
    <x v="2"/>
    <x v="0"/>
    <s v="USD"/>
    <n v="1457157269"/>
    <n v="1455861269"/>
    <b v="0"/>
    <x v="78"/>
    <x v="1"/>
    <s v="theater/plays"/>
    <x v="109"/>
    <x v="121"/>
    <x v="1"/>
    <x v="6"/>
  </r>
  <r>
    <s v="Shakespeare In The Park"/>
    <x v="4009"/>
    <n v="7000"/>
    <x v="116"/>
    <x v="2"/>
    <x v="0"/>
    <s v="USD"/>
    <n v="1437331463"/>
    <n v="1434739463"/>
    <b v="0"/>
    <x v="29"/>
    <x v="1"/>
    <s v="theater/plays"/>
    <x v="107"/>
    <x v="120"/>
    <x v="1"/>
    <x v="6"/>
  </r>
  <r>
    <s v="MENTAL Play"/>
    <x v="4010"/>
    <n v="500"/>
    <x v="119"/>
    <x v="2"/>
    <x v="1"/>
    <s v="GBP"/>
    <n v="1410987400"/>
    <n v="1408395400"/>
    <b v="0"/>
    <x v="63"/>
    <x v="1"/>
    <s v="theater/plays"/>
    <x v="111"/>
    <x v="119"/>
    <x v="1"/>
    <x v="6"/>
  </r>
  <r>
    <s v="The Rights (and Wrongs) of Mary Wollstonecraft"/>
    <x v="4011"/>
    <n v="10000"/>
    <x v="522"/>
    <x v="2"/>
    <x v="0"/>
    <s v="USD"/>
    <n v="1409846874"/>
    <n v="1407254874"/>
    <b v="0"/>
    <x v="84"/>
    <x v="1"/>
    <s v="theater/plays"/>
    <x v="857"/>
    <x v="1859"/>
    <x v="1"/>
    <x v="6"/>
  </r>
  <r>
    <s v="Time Please Fringe"/>
    <x v="4012"/>
    <n v="1500"/>
    <x v="176"/>
    <x v="2"/>
    <x v="1"/>
    <s v="GBP"/>
    <n v="1475877108"/>
    <n v="1473285108"/>
    <b v="0"/>
    <x v="80"/>
    <x v="1"/>
    <s v="theater/plays"/>
    <x v="2780"/>
    <x v="151"/>
    <x v="1"/>
    <x v="6"/>
  </r>
  <r>
    <s v="We Don't Play Fight"/>
    <x v="4013"/>
    <n v="3500"/>
    <x v="792"/>
    <x v="2"/>
    <x v="0"/>
    <s v="USD"/>
    <n v="1460737680"/>
    <n v="1455725596"/>
    <b v="0"/>
    <x v="80"/>
    <x v="1"/>
    <s v="theater/plays"/>
    <x v="2833"/>
    <x v="1878"/>
    <x v="1"/>
    <x v="6"/>
  </r>
  <r>
    <s v="Those That Fly"/>
    <x v="4014"/>
    <n v="600"/>
    <x v="173"/>
    <x v="2"/>
    <x v="0"/>
    <s v="USD"/>
    <n v="1427168099"/>
    <n v="1424579699"/>
    <b v="0"/>
    <x v="83"/>
    <x v="1"/>
    <s v="theater/plays"/>
    <x v="2834"/>
    <x v="853"/>
    <x v="1"/>
    <x v="6"/>
  </r>
  <r>
    <s v="Angels in Houston"/>
    <x v="4015"/>
    <n v="15000"/>
    <x v="366"/>
    <x v="2"/>
    <x v="0"/>
    <s v="USD"/>
    <n v="1414360358"/>
    <n v="1409176358"/>
    <b v="0"/>
    <x v="84"/>
    <x v="1"/>
    <s v="theater/plays"/>
    <x v="1863"/>
    <x v="372"/>
    <x v="1"/>
    <x v="6"/>
  </r>
  <r>
    <s v="The Merchant of Venice as Shakespeare Heard It"/>
    <x v="4016"/>
    <n v="18000"/>
    <x v="2530"/>
    <x v="2"/>
    <x v="0"/>
    <s v="USD"/>
    <n v="1422759240"/>
    <n v="1418824867"/>
    <b v="0"/>
    <x v="438"/>
    <x v="1"/>
    <s v="theater/plays"/>
    <x v="2835"/>
    <x v="2909"/>
    <x v="1"/>
    <x v="6"/>
  </r>
  <r>
    <s v="Forgive &amp; Forget"/>
    <x v="4017"/>
    <n v="7000"/>
    <x v="117"/>
    <x v="2"/>
    <x v="0"/>
    <s v="USD"/>
    <n v="1458860363"/>
    <n v="1454975963"/>
    <b v="0"/>
    <x v="78"/>
    <x v="1"/>
    <s v="theater/plays"/>
    <x v="109"/>
    <x v="121"/>
    <x v="1"/>
    <x v="6"/>
  </r>
  <r>
    <s v="Super Date, The Dating Game Show for Superheroes"/>
    <x v="4018"/>
    <n v="800"/>
    <x v="115"/>
    <x v="2"/>
    <x v="0"/>
    <s v="USD"/>
    <n v="1441037097"/>
    <n v="1438445097"/>
    <b v="0"/>
    <x v="29"/>
    <x v="1"/>
    <s v="theater/plays"/>
    <x v="2372"/>
    <x v="119"/>
    <x v="1"/>
    <x v="6"/>
  </r>
  <r>
    <s v="Financement et aide Ã  la crÃ©ation"/>
    <x v="4019"/>
    <n v="5000"/>
    <x v="156"/>
    <x v="2"/>
    <x v="6"/>
    <s v="EUR"/>
    <n v="1437889336"/>
    <n v="1432705336"/>
    <b v="0"/>
    <x v="80"/>
    <x v="1"/>
    <s v="theater/plays"/>
    <x v="152"/>
    <x v="372"/>
    <x v="1"/>
    <x v="6"/>
  </r>
  <r>
    <s v="Speak to my Soul: A Montage of Voices"/>
    <x v="4020"/>
    <n v="4000"/>
    <x v="117"/>
    <x v="2"/>
    <x v="0"/>
    <s v="USD"/>
    <n v="1449247439"/>
    <n v="1444059839"/>
    <b v="0"/>
    <x v="78"/>
    <x v="1"/>
    <s v="theater/plays"/>
    <x v="109"/>
    <x v="121"/>
    <x v="1"/>
    <x v="6"/>
  </r>
  <r>
    <s v="Lincoln High School presents: Little Shop of Horrors"/>
    <x v="4021"/>
    <n v="3000"/>
    <x v="394"/>
    <x v="2"/>
    <x v="0"/>
    <s v="USD"/>
    <n v="1487811600"/>
    <n v="1486077481"/>
    <b v="0"/>
    <x v="63"/>
    <x v="1"/>
    <s v="theater/plays"/>
    <x v="2836"/>
    <x v="2747"/>
    <x v="1"/>
    <x v="6"/>
  </r>
  <r>
    <s v="The Last King of the I.D.A. (Minnesota Fringe)"/>
    <x v="4022"/>
    <n v="2000"/>
    <x v="2531"/>
    <x v="2"/>
    <x v="0"/>
    <s v="USD"/>
    <n v="1402007500"/>
    <n v="1399415500"/>
    <b v="0"/>
    <x v="202"/>
    <x v="1"/>
    <s v="theater/plays"/>
    <x v="2837"/>
    <x v="2722"/>
    <x v="1"/>
    <x v="6"/>
  </r>
  <r>
    <s v="Next 2 the Stage"/>
    <x v="4023"/>
    <n v="20000"/>
    <x v="117"/>
    <x v="2"/>
    <x v="0"/>
    <s v="USD"/>
    <n v="1450053370"/>
    <n v="1447461370"/>
    <b v="0"/>
    <x v="78"/>
    <x v="1"/>
    <s v="theater/plays"/>
    <x v="109"/>
    <x v="121"/>
    <x v="1"/>
    <x v="6"/>
  </r>
  <r>
    <s v="The Martin and Lewis Tribute Show"/>
    <x v="4024"/>
    <n v="2500"/>
    <x v="402"/>
    <x v="2"/>
    <x v="0"/>
    <s v="USD"/>
    <n v="1454525340"/>
    <n v="1452008599"/>
    <b v="0"/>
    <x v="79"/>
    <x v="1"/>
    <s v="theater/plays"/>
    <x v="149"/>
    <x v="590"/>
    <x v="1"/>
    <x v="6"/>
  </r>
  <r>
    <s v="As You Like It in The Enchanted Forest Wildlife Sanctuary"/>
    <x v="4025"/>
    <n v="5000"/>
    <x v="117"/>
    <x v="2"/>
    <x v="0"/>
    <s v="USD"/>
    <n v="1418914964"/>
    <n v="1414591364"/>
    <b v="0"/>
    <x v="78"/>
    <x v="1"/>
    <s v="theater/plays"/>
    <x v="109"/>
    <x v="121"/>
    <x v="1"/>
    <x v="6"/>
  </r>
  <r>
    <s v="The Modern Theater's 'Play It Forward' Fund"/>
    <x v="4026"/>
    <n v="6048"/>
    <x v="2532"/>
    <x v="2"/>
    <x v="0"/>
    <s v="USD"/>
    <n v="1450211116"/>
    <n v="1445023516"/>
    <b v="0"/>
    <x v="63"/>
    <x v="1"/>
    <s v="theater/plays"/>
    <x v="2838"/>
    <x v="585"/>
    <x v="1"/>
    <x v="6"/>
  </r>
  <r>
    <s v="2020 Vision: a love story told over sixty years"/>
    <x v="4027"/>
    <n v="23900"/>
    <x v="2533"/>
    <x v="2"/>
    <x v="1"/>
    <s v="GBP"/>
    <n v="1475398800"/>
    <n v="1472711224"/>
    <b v="0"/>
    <x v="225"/>
    <x v="1"/>
    <s v="theater/plays"/>
    <x v="2839"/>
    <x v="2910"/>
    <x v="1"/>
    <x v="6"/>
  </r>
  <r>
    <s v="Technical Design for Liberty Lake Community Theatre"/>
    <x v="4028"/>
    <n v="13500"/>
    <x v="148"/>
    <x v="2"/>
    <x v="0"/>
    <s v="USD"/>
    <n v="1428097450"/>
    <n v="1425509050"/>
    <b v="0"/>
    <x v="84"/>
    <x v="1"/>
    <s v="theater/plays"/>
    <x v="2840"/>
    <x v="101"/>
    <x v="1"/>
    <x v="6"/>
  </r>
  <r>
    <s v="The Lost Boy"/>
    <x v="4029"/>
    <n v="10000"/>
    <x v="2534"/>
    <x v="2"/>
    <x v="0"/>
    <s v="USD"/>
    <n v="1413925887"/>
    <n v="1411333887"/>
    <b v="0"/>
    <x v="20"/>
    <x v="1"/>
    <s v="theater/plays"/>
    <x v="2841"/>
    <x v="2911"/>
    <x v="1"/>
    <x v="6"/>
  </r>
  <r>
    <s v="3 Days In Savannah"/>
    <x v="3326"/>
    <n v="6000"/>
    <x v="2535"/>
    <x v="2"/>
    <x v="0"/>
    <s v="USD"/>
    <n v="1404253800"/>
    <n v="1402784964"/>
    <b v="0"/>
    <x v="57"/>
    <x v="1"/>
    <s v="theater/plays"/>
    <x v="2842"/>
    <x v="2912"/>
    <x v="1"/>
    <x v="6"/>
  </r>
  <r>
    <s v="The Pelican, by August Strindberg"/>
    <x v="4030"/>
    <n v="700"/>
    <x v="439"/>
    <x v="2"/>
    <x v="0"/>
    <s v="USD"/>
    <n v="1464099900"/>
    <n v="1462585315"/>
    <b v="0"/>
    <x v="84"/>
    <x v="1"/>
    <s v="theater/plays"/>
    <x v="2843"/>
    <x v="379"/>
    <x v="1"/>
    <x v="6"/>
  </r>
  <r>
    <s v="Take the Vagina Monologues to Main Street in Lexington, NC!"/>
    <x v="4031"/>
    <n v="2500"/>
    <x v="356"/>
    <x v="2"/>
    <x v="0"/>
    <s v="USD"/>
    <n v="1413573010"/>
    <n v="1408389010"/>
    <b v="0"/>
    <x v="80"/>
    <x v="1"/>
    <s v="theater/plays"/>
    <x v="2844"/>
    <x v="2913"/>
    <x v="1"/>
    <x v="6"/>
  </r>
  <r>
    <s v="Defiant Entertainment presents: The Park Bench"/>
    <x v="4032"/>
    <n v="500"/>
    <x v="452"/>
    <x v="2"/>
    <x v="0"/>
    <s v="USD"/>
    <n v="1448949540"/>
    <n v="1446048367"/>
    <b v="0"/>
    <x v="81"/>
    <x v="1"/>
    <s v="theater/plays"/>
    <x v="137"/>
    <x v="88"/>
    <x v="1"/>
    <x v="6"/>
  </r>
  <r>
    <s v="The Last Encore Musical"/>
    <x v="4033"/>
    <n v="8000"/>
    <x v="911"/>
    <x v="2"/>
    <x v="0"/>
    <s v="USD"/>
    <n v="1437188400"/>
    <n v="1432100004"/>
    <b v="0"/>
    <x v="84"/>
    <x v="1"/>
    <s v="theater/plays"/>
    <x v="1296"/>
    <x v="2914"/>
    <x v="1"/>
    <x v="6"/>
  </r>
  <r>
    <s v="In the Land of Gold"/>
    <x v="4034"/>
    <n v="5000"/>
    <x v="577"/>
    <x v="2"/>
    <x v="1"/>
    <s v="GBP"/>
    <n v="1473160954"/>
    <n v="1467976954"/>
    <b v="0"/>
    <x v="84"/>
    <x v="1"/>
    <s v="theater/plays"/>
    <x v="714"/>
    <x v="689"/>
    <x v="1"/>
    <x v="6"/>
  </r>
  <r>
    <s v="Messages"/>
    <x v="4035"/>
    <n v="10000"/>
    <x v="577"/>
    <x v="2"/>
    <x v="0"/>
    <s v="USD"/>
    <n v="1421781360"/>
    <n v="1419213664"/>
    <b v="0"/>
    <x v="83"/>
    <x v="1"/>
    <s v="theater/plays"/>
    <x v="2845"/>
    <x v="589"/>
    <x v="1"/>
    <x v="6"/>
  </r>
  <r>
    <s v="Not making potato salad here!"/>
    <x v="4036"/>
    <n v="300"/>
    <x v="117"/>
    <x v="2"/>
    <x v="5"/>
    <s v="CAD"/>
    <n v="1416524325"/>
    <n v="1415228325"/>
    <b v="0"/>
    <x v="78"/>
    <x v="1"/>
    <s v="theater/plays"/>
    <x v="109"/>
    <x v="121"/>
    <x v="1"/>
    <x v="6"/>
  </r>
  <r>
    <s v="Cielito Lindo (Pretty Little One)"/>
    <x v="4037"/>
    <n v="600"/>
    <x v="1175"/>
    <x v="2"/>
    <x v="0"/>
    <s v="USD"/>
    <n v="1428642000"/>
    <n v="1426050982"/>
    <b v="0"/>
    <x v="80"/>
    <x v="1"/>
    <s v="theater/plays"/>
    <x v="2846"/>
    <x v="701"/>
    <x v="1"/>
    <x v="6"/>
  </r>
  <r>
    <s v="The Hostages"/>
    <x v="4038"/>
    <n v="5000"/>
    <x v="116"/>
    <x v="2"/>
    <x v="2"/>
    <s v="AUD"/>
    <n v="1408596589"/>
    <n v="1406004589"/>
    <b v="0"/>
    <x v="29"/>
    <x v="1"/>
    <s v="theater/plays"/>
    <x v="459"/>
    <x v="120"/>
    <x v="1"/>
    <x v="6"/>
  </r>
  <r>
    <s v="Glenn Herman's EXPRESSIONS: The UnKnown"/>
    <x v="4039"/>
    <n v="5600"/>
    <x v="75"/>
    <x v="2"/>
    <x v="0"/>
    <s v="USD"/>
    <n v="1413992210"/>
    <n v="1411400210"/>
    <b v="0"/>
    <x v="8"/>
    <x v="1"/>
    <s v="theater/plays"/>
    <x v="2847"/>
    <x v="134"/>
    <x v="1"/>
    <x v="6"/>
  </r>
  <r>
    <s v="The Bridge That Brought Us Over: The History of Gospel Music"/>
    <x v="4040"/>
    <n v="5000"/>
    <x v="178"/>
    <x v="2"/>
    <x v="0"/>
    <s v="USD"/>
    <n v="1420938000"/>
    <n v="1418862743"/>
    <b v="0"/>
    <x v="80"/>
    <x v="1"/>
    <s v="theater/plays"/>
    <x v="727"/>
    <x v="446"/>
    <x v="1"/>
    <x v="6"/>
  </r>
  <r>
    <s v="Speechless"/>
    <x v="4041"/>
    <n v="17000"/>
    <x v="2536"/>
    <x v="2"/>
    <x v="1"/>
    <s v="GBP"/>
    <n v="1460373187"/>
    <n v="1457352787"/>
    <b v="0"/>
    <x v="110"/>
    <x v="1"/>
    <s v="theater/plays"/>
    <x v="2848"/>
    <x v="2915"/>
    <x v="1"/>
    <x v="6"/>
  </r>
  <r>
    <s v="The Hounds of Reservoir - A Shakesperian Heist film"/>
    <x v="4042"/>
    <n v="20000"/>
    <x v="1486"/>
    <x v="2"/>
    <x v="0"/>
    <s v="USD"/>
    <n v="1436914815"/>
    <n v="1434322815"/>
    <b v="0"/>
    <x v="29"/>
    <x v="1"/>
    <s v="theater/plays"/>
    <x v="123"/>
    <x v="587"/>
    <x v="1"/>
    <x v="6"/>
  </r>
  <r>
    <s v="Ø¢Ù…ÙŠÙ† (Amen)"/>
    <x v="4043"/>
    <n v="1500"/>
    <x v="116"/>
    <x v="2"/>
    <x v="0"/>
    <s v="USD"/>
    <n v="1414077391"/>
    <n v="1411485391"/>
    <b v="0"/>
    <x v="29"/>
    <x v="1"/>
    <s v="theater/plays"/>
    <x v="2730"/>
    <x v="120"/>
    <x v="1"/>
    <x v="6"/>
  </r>
  <r>
    <s v="Phantom of the Kun Opera"/>
    <x v="4044"/>
    <n v="500"/>
    <x v="117"/>
    <x v="2"/>
    <x v="0"/>
    <s v="USD"/>
    <n v="1399618380"/>
    <n v="1399058797"/>
    <b v="0"/>
    <x v="78"/>
    <x v="1"/>
    <s v="theater/plays"/>
    <x v="109"/>
    <x v="121"/>
    <x v="1"/>
    <x v="6"/>
  </r>
  <r>
    <s v="Throw Like A Girl"/>
    <x v="4045"/>
    <n v="3000"/>
    <x v="1673"/>
    <x v="2"/>
    <x v="0"/>
    <s v="USD"/>
    <n v="1413234316"/>
    <n v="1408050316"/>
    <b v="0"/>
    <x v="62"/>
    <x v="1"/>
    <s v="theater/plays"/>
    <x v="2849"/>
    <x v="2916"/>
    <x v="1"/>
    <x v="6"/>
  </r>
  <r>
    <s v="'Time at the Bar!' - Written and directed by Kieran Mellish"/>
    <x v="4046"/>
    <n v="500"/>
    <x v="178"/>
    <x v="2"/>
    <x v="1"/>
    <s v="GBP"/>
    <n v="1416081600"/>
    <n v="1413477228"/>
    <b v="0"/>
    <x v="84"/>
    <x v="1"/>
    <s v="theater/plays"/>
    <x v="2850"/>
    <x v="698"/>
    <x v="1"/>
    <x v="6"/>
  </r>
  <r>
    <s v="Truth is..&quot;Real Love Ain't Suppose to Hurt&quot;"/>
    <x v="4047"/>
    <n v="8880"/>
    <x v="117"/>
    <x v="2"/>
    <x v="0"/>
    <s v="USD"/>
    <n v="1475294400"/>
    <n v="1472674285"/>
    <b v="0"/>
    <x v="78"/>
    <x v="1"/>
    <s v="theater/plays"/>
    <x v="109"/>
    <x v="121"/>
    <x v="1"/>
    <x v="6"/>
  </r>
  <r>
    <s v="'The Tempest' at the Minack Theatre Cornwall, July 2014"/>
    <x v="4048"/>
    <n v="5000"/>
    <x v="695"/>
    <x v="2"/>
    <x v="1"/>
    <s v="GBP"/>
    <n v="1403192031"/>
    <n v="1400600031"/>
    <b v="0"/>
    <x v="64"/>
    <x v="1"/>
    <s v="theater/plays"/>
    <x v="2851"/>
    <x v="2917"/>
    <x v="1"/>
    <x v="6"/>
  </r>
  <r>
    <s v="American Pride"/>
    <x v="4049"/>
    <n v="1500"/>
    <x v="1955"/>
    <x v="2"/>
    <x v="0"/>
    <s v="USD"/>
    <n v="1467575940"/>
    <n v="1465856639"/>
    <b v="0"/>
    <x v="82"/>
    <x v="1"/>
    <s v="theater/plays"/>
    <x v="2852"/>
    <x v="2137"/>
    <x v="1"/>
    <x v="6"/>
  </r>
  <r>
    <s v="HOWARD BARKER DOUBLE BILL - Arcola Theatre 2015"/>
    <x v="4050"/>
    <n v="3500"/>
    <x v="2537"/>
    <x v="2"/>
    <x v="1"/>
    <s v="GBP"/>
    <n v="1448492400"/>
    <n v="1446506080"/>
    <b v="0"/>
    <x v="79"/>
    <x v="1"/>
    <s v="theater/plays"/>
    <x v="2853"/>
    <x v="966"/>
    <x v="1"/>
    <x v="6"/>
  </r>
  <r>
    <s v="Secret of Shahrazad (World Premier)"/>
    <x v="4051"/>
    <n v="3750"/>
    <x v="483"/>
    <x v="2"/>
    <x v="0"/>
    <s v="USD"/>
    <n v="1459483140"/>
    <n v="1458178044"/>
    <b v="0"/>
    <x v="80"/>
    <x v="1"/>
    <s v="theater/plays"/>
    <x v="2854"/>
    <x v="2918"/>
    <x v="1"/>
    <x v="6"/>
  </r>
  <r>
    <s v="The Million Dollar Shot"/>
    <x v="4052"/>
    <n v="10000"/>
    <x v="156"/>
    <x v="2"/>
    <x v="5"/>
    <s v="CAD"/>
    <n v="1410836400"/>
    <n v="1408116152"/>
    <b v="0"/>
    <x v="63"/>
    <x v="1"/>
    <s v="theater/plays"/>
    <x v="453"/>
    <x v="680"/>
    <x v="1"/>
    <x v="6"/>
  </r>
  <r>
    <s v="Good Evening, I'm Robert Service"/>
    <x v="4053"/>
    <n v="10000"/>
    <x v="2516"/>
    <x v="2"/>
    <x v="5"/>
    <s v="CAD"/>
    <n v="1403539200"/>
    <n v="1400604056"/>
    <b v="0"/>
    <x v="81"/>
    <x v="1"/>
    <s v="theater/plays"/>
    <x v="2855"/>
    <x v="2830"/>
    <x v="1"/>
    <x v="6"/>
  </r>
  <r>
    <s v="PRODUCE the Stage Play SKYLAR'S SYNDROME by Gavin Kayner"/>
    <x v="4054"/>
    <n v="525"/>
    <x v="117"/>
    <x v="2"/>
    <x v="0"/>
    <s v="USD"/>
    <n v="1461205423"/>
    <n v="1456025023"/>
    <b v="0"/>
    <x v="78"/>
    <x v="1"/>
    <s v="theater/plays"/>
    <x v="109"/>
    <x v="121"/>
    <x v="1"/>
    <x v="6"/>
  </r>
  <r>
    <s v="Motorcycle MacBeth...NOT your grandmother's Shakespeare!"/>
    <x v="4055"/>
    <n v="20000"/>
    <x v="2538"/>
    <x v="2"/>
    <x v="0"/>
    <s v="USD"/>
    <n v="1467481468"/>
    <n v="1464889468"/>
    <b v="0"/>
    <x v="83"/>
    <x v="1"/>
    <s v="theater/plays"/>
    <x v="2856"/>
    <x v="2919"/>
    <x v="1"/>
    <x v="6"/>
  </r>
  <r>
    <s v="Whisper Me Happy Ever After (WMHEA)"/>
    <x v="4056"/>
    <n v="9500"/>
    <x v="2503"/>
    <x v="2"/>
    <x v="1"/>
    <s v="GBP"/>
    <n v="1403886084"/>
    <n v="1401294084"/>
    <b v="0"/>
    <x v="82"/>
    <x v="1"/>
    <s v="theater/plays"/>
    <x v="2857"/>
    <x v="2"/>
    <x v="1"/>
    <x v="6"/>
  </r>
  <r>
    <s v="Help us make &quot;The Odd Couple&quot; a show to remember."/>
    <x v="4057"/>
    <n v="2000"/>
    <x v="2285"/>
    <x v="2"/>
    <x v="2"/>
    <s v="AUD"/>
    <n v="1430316426"/>
    <n v="1427724426"/>
    <b v="0"/>
    <x v="79"/>
    <x v="1"/>
    <s v="theater/plays"/>
    <x v="2858"/>
    <x v="2920"/>
    <x v="1"/>
    <x v="6"/>
  </r>
  <r>
    <s v="A Midsummer's Night's Dream"/>
    <x v="4058"/>
    <n v="4000"/>
    <x v="2539"/>
    <x v="2"/>
    <x v="0"/>
    <s v="USD"/>
    <n v="1407883811"/>
    <n v="1405291811"/>
    <b v="0"/>
    <x v="80"/>
    <x v="1"/>
    <s v="theater/plays"/>
    <x v="2859"/>
    <x v="2921"/>
    <x v="1"/>
    <x v="6"/>
  </r>
  <r>
    <s v="Divine Connection Performing Arts Leadership Program"/>
    <x v="4059"/>
    <n v="15000"/>
    <x v="379"/>
    <x v="2"/>
    <x v="0"/>
    <s v="USD"/>
    <n v="1463619388"/>
    <n v="1461027388"/>
    <b v="0"/>
    <x v="29"/>
    <x v="1"/>
    <s v="theater/plays"/>
    <x v="874"/>
    <x v="384"/>
    <x v="1"/>
    <x v="6"/>
  </r>
  <r>
    <s v="Help Shakespeare Troupe accept invite to perform in UK!"/>
    <x v="3887"/>
    <n v="5000"/>
    <x v="631"/>
    <x v="2"/>
    <x v="0"/>
    <s v="USD"/>
    <n v="1443408550"/>
    <n v="1439952550"/>
    <b v="0"/>
    <x v="57"/>
    <x v="1"/>
    <s v="theater/plays"/>
    <x v="2860"/>
    <x v="2922"/>
    <x v="1"/>
    <x v="6"/>
  </r>
  <r>
    <s v="Produce BELLE DAME SANS MERCI a stage play"/>
    <x v="4060"/>
    <n v="3495"/>
    <x v="2540"/>
    <x v="2"/>
    <x v="0"/>
    <s v="USD"/>
    <n v="1484348700"/>
    <n v="1481756855"/>
    <b v="0"/>
    <x v="29"/>
    <x v="1"/>
    <s v="theater/plays"/>
    <x v="460"/>
    <x v="2923"/>
    <x v="1"/>
    <x v="6"/>
  </r>
  <r>
    <s v="The Pendulum Swings"/>
    <x v="4061"/>
    <n v="1250"/>
    <x v="357"/>
    <x v="2"/>
    <x v="1"/>
    <s v="GBP"/>
    <n v="1425124800"/>
    <n v="1421596356"/>
    <b v="0"/>
    <x v="62"/>
    <x v="1"/>
    <s v="theater/plays"/>
    <x v="2861"/>
    <x v="2924"/>
    <x v="1"/>
    <x v="6"/>
  </r>
  <r>
    <s v="Southern Utah University: V-Day 2015"/>
    <x v="4062"/>
    <n v="1000"/>
    <x v="785"/>
    <x v="2"/>
    <x v="0"/>
    <s v="USD"/>
    <n v="1425178800"/>
    <n v="1422374420"/>
    <b v="0"/>
    <x v="79"/>
    <x v="1"/>
    <s v="theater/plays"/>
    <x v="2862"/>
    <x v="446"/>
    <x v="1"/>
    <x v="6"/>
  </r>
  <r>
    <s v="ATEMPORAL"/>
    <x v="4063"/>
    <n v="20000"/>
    <x v="117"/>
    <x v="2"/>
    <x v="14"/>
    <s v="MXN"/>
    <n v="1482779931"/>
    <n v="1480187931"/>
    <b v="0"/>
    <x v="78"/>
    <x v="1"/>
    <s v="theater/plays"/>
    <x v="109"/>
    <x v="121"/>
    <x v="1"/>
    <x v="6"/>
  </r>
  <r>
    <s v="Oh! What a Lovely War - Salute the Centenary"/>
    <x v="4064"/>
    <n v="1000"/>
    <x v="460"/>
    <x v="2"/>
    <x v="1"/>
    <s v="GBP"/>
    <n v="1408646111"/>
    <n v="1403462111"/>
    <b v="0"/>
    <x v="84"/>
    <x v="1"/>
    <s v="theater/plays"/>
    <x v="177"/>
    <x v="453"/>
    <x v="1"/>
    <x v="6"/>
  </r>
  <r>
    <s v="OTHELLO, by William Shakespeare ( FUNDRAISER)"/>
    <x v="4065"/>
    <n v="3500"/>
    <x v="2541"/>
    <x v="2"/>
    <x v="0"/>
    <s v="USD"/>
    <n v="1431144000"/>
    <n v="1426407426"/>
    <b v="0"/>
    <x v="84"/>
    <x v="1"/>
    <s v="theater/plays"/>
    <x v="2863"/>
    <x v="2925"/>
    <x v="1"/>
    <x v="6"/>
  </r>
  <r>
    <s v="The Free Man - the story of Hurr"/>
    <x v="4066"/>
    <n v="2750"/>
    <x v="2542"/>
    <x v="2"/>
    <x v="1"/>
    <s v="GBP"/>
    <n v="1446732975"/>
    <n v="1444137375"/>
    <b v="0"/>
    <x v="64"/>
    <x v="1"/>
    <s v="theater/plays"/>
    <x v="2864"/>
    <x v="436"/>
    <x v="1"/>
    <x v="6"/>
  </r>
  <r>
    <s v="Julius Caesar - Which side will you choose?"/>
    <x v="4067"/>
    <n v="2000"/>
    <x v="2543"/>
    <x v="2"/>
    <x v="1"/>
    <s v="GBP"/>
    <n v="1404149280"/>
    <n v="1400547969"/>
    <b v="0"/>
    <x v="62"/>
    <x v="1"/>
    <s v="theater/plays"/>
    <x v="2865"/>
    <x v="2926"/>
    <x v="1"/>
    <x v="6"/>
  </r>
  <r>
    <s v="The Walls of Jericho ( A Voice for Warrior Families)"/>
    <x v="4068"/>
    <n v="700"/>
    <x v="117"/>
    <x v="2"/>
    <x v="0"/>
    <s v="USD"/>
    <n v="1413921060"/>
    <n v="1411499149"/>
    <b v="0"/>
    <x v="78"/>
    <x v="1"/>
    <s v="theater/plays"/>
    <x v="109"/>
    <x v="121"/>
    <x v="1"/>
    <x v="6"/>
  </r>
  <r>
    <s v="Citrus Heights Theatre In The Heights"/>
    <x v="4069"/>
    <n v="15000"/>
    <x v="2544"/>
    <x v="2"/>
    <x v="0"/>
    <s v="USD"/>
    <n v="1482339794"/>
    <n v="1479747794"/>
    <b v="0"/>
    <x v="79"/>
    <x v="1"/>
    <s v="theater/plays"/>
    <x v="1159"/>
    <x v="2927"/>
    <x v="1"/>
    <x v="6"/>
  </r>
  <r>
    <s v="Theatre Memoire"/>
    <x v="4070"/>
    <n v="250"/>
    <x v="117"/>
    <x v="2"/>
    <x v="1"/>
    <s v="GBP"/>
    <n v="1485543242"/>
    <n v="1482951242"/>
    <b v="0"/>
    <x v="78"/>
    <x v="1"/>
    <s v="theater/plays"/>
    <x v="109"/>
    <x v="121"/>
    <x v="1"/>
    <x v="6"/>
  </r>
  <r>
    <s v="Professor O'Hannigan's Time Machine (Student Directed)"/>
    <x v="4071"/>
    <n v="3000"/>
    <x v="139"/>
    <x v="2"/>
    <x v="0"/>
    <s v="USD"/>
    <n v="1466375521"/>
    <n v="1463783521"/>
    <b v="0"/>
    <x v="29"/>
    <x v="1"/>
    <s v="theater/plays"/>
    <x v="874"/>
    <x v="144"/>
    <x v="1"/>
    <x v="6"/>
  </r>
  <r>
    <s v="Uncommonnotions"/>
    <x v="4072"/>
    <n v="3000"/>
    <x v="117"/>
    <x v="2"/>
    <x v="0"/>
    <s v="USD"/>
    <n v="1465930440"/>
    <n v="1463849116"/>
    <b v="0"/>
    <x v="78"/>
    <x v="1"/>
    <s v="theater/plays"/>
    <x v="109"/>
    <x v="121"/>
    <x v="1"/>
    <x v="6"/>
  </r>
  <r>
    <s v="AU Theatre Wing (Pygmalion Sound and Lighting Fees)"/>
    <x v="4073"/>
    <n v="2224"/>
    <x v="457"/>
    <x v="2"/>
    <x v="0"/>
    <s v="USD"/>
    <n v="1425819425"/>
    <n v="1423231025"/>
    <b v="0"/>
    <x v="8"/>
    <x v="1"/>
    <s v="theater/plays"/>
    <x v="2866"/>
    <x v="2382"/>
    <x v="1"/>
    <x v="6"/>
  </r>
  <r>
    <s v="Blazed Donuts: An Orginial One Act"/>
    <x v="4074"/>
    <n v="150"/>
    <x v="158"/>
    <x v="2"/>
    <x v="0"/>
    <s v="USD"/>
    <n v="1447542000"/>
    <n v="1446179553"/>
    <b v="0"/>
    <x v="84"/>
    <x v="1"/>
    <s v="theater/plays"/>
    <x v="172"/>
    <x v="1788"/>
    <x v="1"/>
    <x v="6"/>
  </r>
  <r>
    <s v="Defendant Maurice Chevalier"/>
    <x v="4075"/>
    <n v="3500"/>
    <x v="2545"/>
    <x v="2"/>
    <x v="0"/>
    <s v="USD"/>
    <n v="1452795416"/>
    <n v="1450203416"/>
    <b v="0"/>
    <x v="79"/>
    <x v="1"/>
    <s v="theater/plays"/>
    <x v="2867"/>
    <x v="2928"/>
    <x v="1"/>
    <x v="6"/>
  </r>
  <r>
    <s v="WANTS (We Are Not The Same)"/>
    <x v="4076"/>
    <n v="3000"/>
    <x v="115"/>
    <x v="2"/>
    <x v="13"/>
    <s v="EUR"/>
    <n v="1476008906"/>
    <n v="1473416906"/>
    <b v="0"/>
    <x v="29"/>
    <x v="1"/>
    <s v="theater/plays"/>
    <x v="119"/>
    <x v="119"/>
    <x v="1"/>
    <x v="6"/>
  </r>
  <r>
    <s v="Age of Valor: Heritage - The Audio Drama"/>
    <x v="4077"/>
    <n v="3500"/>
    <x v="115"/>
    <x v="2"/>
    <x v="0"/>
    <s v="USD"/>
    <n v="1427169540"/>
    <n v="1424701775"/>
    <b v="0"/>
    <x v="29"/>
    <x v="1"/>
    <s v="theater/plays"/>
    <x v="2785"/>
    <x v="119"/>
    <x v="1"/>
    <x v="6"/>
  </r>
  <r>
    <s v="Carpe Diem Theater Troupe"/>
    <x v="4078"/>
    <n v="1000"/>
    <x v="779"/>
    <x v="2"/>
    <x v="0"/>
    <s v="USD"/>
    <n v="1448078400"/>
    <n v="1445985299"/>
    <b v="0"/>
    <x v="81"/>
    <x v="1"/>
    <s v="theater/plays"/>
    <x v="609"/>
    <x v="2929"/>
    <x v="1"/>
    <x v="6"/>
  </r>
  <r>
    <s v="Stage Production &quot;The Nail Shop&quot;"/>
    <x v="4079"/>
    <n v="9600"/>
    <x v="117"/>
    <x v="2"/>
    <x v="0"/>
    <s v="USD"/>
    <n v="1468777786"/>
    <n v="1466185786"/>
    <b v="0"/>
    <x v="78"/>
    <x v="1"/>
    <s v="theater/plays"/>
    <x v="109"/>
    <x v="121"/>
    <x v="1"/>
    <x v="6"/>
  </r>
  <r>
    <s v="Community Theatre Project-Children's Show (Arthur)"/>
    <x v="4080"/>
    <n v="2000"/>
    <x v="1168"/>
    <x v="2"/>
    <x v="1"/>
    <s v="GBP"/>
    <n v="1421403960"/>
    <n v="1418827324"/>
    <b v="0"/>
    <x v="83"/>
    <x v="1"/>
    <s v="theater/plays"/>
    <x v="2868"/>
    <x v="2751"/>
    <x v="1"/>
    <x v="6"/>
  </r>
  <r>
    <s v="THE SNAIL: a comedy play at Hollywood Fringe Festival 2015"/>
    <x v="4081"/>
    <n v="5000"/>
    <x v="739"/>
    <x v="2"/>
    <x v="0"/>
    <s v="USD"/>
    <n v="1433093700"/>
    <n v="1430242488"/>
    <b v="0"/>
    <x v="22"/>
    <x v="1"/>
    <s v="theater/plays"/>
    <x v="2869"/>
    <x v="180"/>
    <x v="1"/>
    <x v="6"/>
  </r>
  <r>
    <s v="&quot; Sweet O'l Mama &quot; Theater Production"/>
    <x v="4082"/>
    <n v="1000"/>
    <x v="573"/>
    <x v="2"/>
    <x v="0"/>
    <s v="USD"/>
    <n v="1438959600"/>
    <n v="1437754137"/>
    <b v="0"/>
    <x v="83"/>
    <x v="1"/>
    <s v="theater/plays"/>
    <x v="416"/>
    <x v="1592"/>
    <x v="1"/>
    <x v="6"/>
  </r>
  <r>
    <s v="The 'Theater of Community' Tour"/>
    <x v="4083"/>
    <n v="1600"/>
    <x v="2546"/>
    <x v="2"/>
    <x v="0"/>
    <s v="USD"/>
    <n v="1421410151"/>
    <n v="1418818151"/>
    <b v="0"/>
    <x v="22"/>
    <x v="1"/>
    <s v="theater/plays"/>
    <x v="782"/>
    <x v="157"/>
    <x v="1"/>
    <x v="6"/>
  </r>
  <r>
    <s v="A CRY FOR HELP"/>
    <x v="4084"/>
    <n v="110000"/>
    <x v="170"/>
    <x v="2"/>
    <x v="0"/>
    <s v="USD"/>
    <n v="1428205247"/>
    <n v="1423024847"/>
    <b v="0"/>
    <x v="29"/>
    <x v="1"/>
    <s v="theater/plays"/>
    <x v="2870"/>
    <x v="135"/>
    <x v="1"/>
    <x v="6"/>
  </r>
  <r>
    <s v="The Grouch Who Couldn't Steal Christmas"/>
    <x v="4085"/>
    <n v="2500"/>
    <x v="177"/>
    <x v="2"/>
    <x v="1"/>
    <s v="GBP"/>
    <n v="1440272093"/>
    <n v="1435088093"/>
    <b v="0"/>
    <x v="80"/>
    <x v="1"/>
    <s v="theater/plays"/>
    <x v="365"/>
    <x v="2"/>
    <x v="1"/>
    <x v="6"/>
  </r>
  <r>
    <s v="Live at the Speakeasy with Ryan Anderson"/>
    <x v="4086"/>
    <n v="2000"/>
    <x v="655"/>
    <x v="2"/>
    <x v="0"/>
    <s v="USD"/>
    <n v="1413953940"/>
    <n v="1410141900"/>
    <b v="0"/>
    <x v="22"/>
    <x v="1"/>
    <s v="theater/plays"/>
    <x v="2176"/>
    <x v="2930"/>
    <x v="1"/>
    <x v="6"/>
  </r>
  <r>
    <s v="LOPE ENAMORADO"/>
    <x v="4087"/>
    <n v="30000"/>
    <x v="25"/>
    <x v="2"/>
    <x v="14"/>
    <s v="MXN"/>
    <n v="1482108350"/>
    <n v="1479516350"/>
    <b v="0"/>
    <x v="29"/>
    <x v="1"/>
    <s v="theater/plays"/>
    <x v="129"/>
    <x v="2931"/>
    <x v="1"/>
    <x v="6"/>
  </r>
  <r>
    <s v="Theatre for Life, Youth Theatre Company, Southampton UK"/>
    <x v="4088"/>
    <n v="3500"/>
    <x v="402"/>
    <x v="2"/>
    <x v="1"/>
    <s v="GBP"/>
    <n v="1488271860"/>
    <n v="1484484219"/>
    <b v="0"/>
    <x v="81"/>
    <x v="1"/>
    <s v="theater/plays"/>
    <x v="2843"/>
    <x v="2932"/>
    <x v="1"/>
    <x v="6"/>
  </r>
  <r>
    <s v="And There Was War! Major Theatre Production"/>
    <x v="4089"/>
    <n v="10000"/>
    <x v="117"/>
    <x v="2"/>
    <x v="1"/>
    <s v="GBP"/>
    <n v="1454284500"/>
    <n v="1449431237"/>
    <b v="0"/>
    <x v="78"/>
    <x v="1"/>
    <s v="theater/plays"/>
    <x v="109"/>
    <x v="121"/>
    <x v="1"/>
    <x v="6"/>
  </r>
  <r>
    <s v="Life is simple"/>
    <x v="4090"/>
    <n v="75000"/>
    <x v="117"/>
    <x v="2"/>
    <x v="0"/>
    <s v="USD"/>
    <n v="1465060797"/>
    <n v="1462468797"/>
    <b v="0"/>
    <x v="78"/>
    <x v="1"/>
    <s v="theater/plays"/>
    <x v="109"/>
    <x v="121"/>
    <x v="1"/>
    <x v="6"/>
  </r>
  <r>
    <s v="L.U.N.A. Theatre Company produces &quot;Steel Magnolias&quot;"/>
    <x v="4091"/>
    <n v="4500"/>
    <x v="155"/>
    <x v="2"/>
    <x v="0"/>
    <s v="USD"/>
    <n v="1472847873"/>
    <n v="1468959873"/>
    <b v="0"/>
    <x v="29"/>
    <x v="1"/>
    <s v="theater/plays"/>
    <x v="2871"/>
    <x v="73"/>
    <x v="1"/>
    <x v="6"/>
  </r>
  <r>
    <s v="America is at the Mall: A Play in Three Acts"/>
    <x v="4092"/>
    <n v="270"/>
    <x v="117"/>
    <x v="2"/>
    <x v="0"/>
    <s v="USD"/>
    <n v="1414205990"/>
    <n v="1413341990"/>
    <b v="0"/>
    <x v="78"/>
    <x v="1"/>
    <s v="theater/plays"/>
    <x v="109"/>
    <x v="121"/>
    <x v="1"/>
    <x v="6"/>
  </r>
  <r>
    <s v="Meet The Claires - Valentine's Day Weekend Comedy Stage Play"/>
    <x v="4093"/>
    <n v="600"/>
    <x v="117"/>
    <x v="2"/>
    <x v="0"/>
    <s v="USD"/>
    <n v="1485380482"/>
    <n v="1482788482"/>
    <b v="0"/>
    <x v="78"/>
    <x v="1"/>
    <s v="theater/plays"/>
    <x v="109"/>
    <x v="121"/>
    <x v="1"/>
    <x v="6"/>
  </r>
  <r>
    <s v="4th Wall Theatre Project"/>
    <x v="4094"/>
    <n v="500"/>
    <x v="2547"/>
    <x v="2"/>
    <x v="0"/>
    <s v="USD"/>
    <n v="1463343673"/>
    <n v="1460751673"/>
    <b v="0"/>
    <x v="79"/>
    <x v="1"/>
    <s v="theater/plays"/>
    <x v="2872"/>
    <x v="2933"/>
    <x v="1"/>
    <x v="6"/>
  </r>
  <r>
    <s v="Weather Men"/>
    <x v="4095"/>
    <n v="1000"/>
    <x v="173"/>
    <x v="2"/>
    <x v="0"/>
    <s v="USD"/>
    <n v="1440613920"/>
    <n v="1435953566"/>
    <b v="0"/>
    <x v="79"/>
    <x v="1"/>
    <s v="theater/plays"/>
    <x v="709"/>
    <x v="412"/>
    <x v="1"/>
    <x v="6"/>
  </r>
  <r>
    <s v="PETER PAN - a new play by Ebony Rattle"/>
    <x v="4096"/>
    <n v="3000"/>
    <x v="762"/>
    <x v="2"/>
    <x v="2"/>
    <s v="AUD"/>
    <n v="1477550434"/>
    <n v="1474958434"/>
    <b v="0"/>
    <x v="25"/>
    <x v="1"/>
    <s v="theater/plays"/>
    <x v="2873"/>
    <x v="2934"/>
    <x v="1"/>
    <x v="6"/>
  </r>
  <r>
    <s v="Â¡LlÃ©vame!"/>
    <x v="4097"/>
    <n v="33000"/>
    <x v="2094"/>
    <x v="2"/>
    <x v="14"/>
    <s v="MXN"/>
    <n v="1482711309"/>
    <n v="1479860109"/>
    <b v="0"/>
    <x v="79"/>
    <x v="1"/>
    <s v="theater/plays"/>
    <x v="2874"/>
    <x v="2935"/>
    <x v="1"/>
    <x v="6"/>
  </r>
  <r>
    <s v="David Facer, Paradox Magic"/>
    <x v="4098"/>
    <n v="5000"/>
    <x v="2404"/>
    <x v="2"/>
    <x v="0"/>
    <s v="USD"/>
    <n v="1427936400"/>
    <n v="1424221866"/>
    <b v="0"/>
    <x v="51"/>
    <x v="1"/>
    <s v="theater/plays"/>
    <x v="2875"/>
    <x v="2936"/>
    <x v="1"/>
    <x v="6"/>
  </r>
  <r>
    <s v="Sacrifice"/>
    <x v="4099"/>
    <n v="2000"/>
    <x v="781"/>
    <x v="2"/>
    <x v="0"/>
    <s v="USD"/>
    <n v="1411596001"/>
    <n v="1409608801"/>
    <b v="0"/>
    <x v="80"/>
    <x v="1"/>
    <s v="theater/plays"/>
    <x v="2876"/>
    <x v="2270"/>
    <x v="1"/>
    <x v="6"/>
  </r>
  <r>
    <s v="The Black Woman's Attitude Stage Play"/>
    <x v="4100"/>
    <n v="3000"/>
    <x v="1765"/>
    <x v="2"/>
    <x v="0"/>
    <s v="USD"/>
    <n v="1488517200"/>
    <n v="1485909937"/>
    <b v="0"/>
    <x v="29"/>
    <x v="1"/>
    <s v="theater/plays"/>
    <x v="2877"/>
    <x v="585"/>
    <x v="1"/>
    <x v="6"/>
  </r>
  <r>
    <s v="Jack the Lad"/>
    <x v="4101"/>
    <n v="500"/>
    <x v="117"/>
    <x v="2"/>
    <x v="1"/>
    <s v="GBP"/>
    <n v="1448805404"/>
    <n v="1446209804"/>
    <b v="0"/>
    <x v="78"/>
    <x v="1"/>
    <s v="theater/plays"/>
    <x v="109"/>
    <x v="121"/>
    <x v="1"/>
    <x v="6"/>
  </r>
  <r>
    <s v="Take Tartuffe to Edinburgh Fringe Festival!"/>
    <x v="4102"/>
    <n v="300"/>
    <x v="1726"/>
    <x v="2"/>
    <x v="1"/>
    <s v="GBP"/>
    <n v="1469113351"/>
    <n v="1463929351"/>
    <b v="0"/>
    <x v="79"/>
    <x v="1"/>
    <s v="theater/plays"/>
    <x v="2878"/>
    <x v="2937"/>
    <x v="1"/>
    <x v="6"/>
  </r>
  <r>
    <s v="REBORN IN LOVE"/>
    <x v="4103"/>
    <n v="3000"/>
    <x v="1077"/>
    <x v="2"/>
    <x v="0"/>
    <s v="USD"/>
    <n v="1424747740"/>
    <n v="1422155740"/>
    <b v="0"/>
    <x v="79"/>
    <x v="1"/>
    <s v="theater/plays"/>
    <x v="2879"/>
    <x v="2938"/>
    <x v="1"/>
    <x v="6"/>
  </r>
  <r>
    <s v="A Great New Controversial Play - &quot;The Divide&quot;."/>
    <x v="2849"/>
    <n v="2500"/>
    <x v="116"/>
    <x v="2"/>
    <x v="17"/>
    <s v="EUR"/>
    <n v="1456617600"/>
    <n v="1454280186"/>
    <b v="0"/>
    <x v="29"/>
    <x v="1"/>
    <s v="theater/plays"/>
    <x v="167"/>
    <x v="120"/>
    <x v="1"/>
    <x v="6"/>
  </r>
  <r>
    <s v="The Toy Box by Anthony H. Wallace"/>
    <x v="4104"/>
    <n v="1500"/>
    <x v="158"/>
    <x v="2"/>
    <x v="0"/>
    <s v="USD"/>
    <n v="1452234840"/>
    <n v="1450619123"/>
    <b v="0"/>
    <x v="83"/>
    <x v="1"/>
    <s v="theater/plays"/>
    <x v="418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x v="2"/>
    <n v="15"/>
    <x v="0"/>
    <s v="television"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x v="22"/>
    <n v="51.25"/>
    <x v="0"/>
    <s v="television"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x v="31"/>
    <n v="13"/>
    <x v="0"/>
    <s v="television"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x v="63"/>
    <n v="116.25"/>
    <x v="0"/>
    <s v="shorts"/>
    <x v="67"/>
    <d v="2012-07-15T14:00:04"/>
  </r>
  <r>
    <s v="King Eider: Short Film"/>
    <s v="Black Comedy by final year students at Leeds University. _x000d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x v="67"/>
    <n v="69.71875"/>
    <x v="0"/>
    <s v="shorts"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x v="31"/>
    <n v="50"/>
    <x v="0"/>
    <s v="shorts"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x v="3"/>
    <n v="1472751121"/>
    <n v="1471887121"/>
    <b v="0"/>
    <n v="35"/>
    <b v="1"/>
    <s v="film &amp; video/shorts"/>
    <x v="73"/>
    <n v="38.6"/>
    <x v="0"/>
    <s v="shorts"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s v="SECOND CHANCE - DEUXIÃˆME CHANCE"/>
    <s v="Two women, two destinies connected by a letter. _x000d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x v="81"/>
    <n v="104.6"/>
    <x v="0"/>
    <s v="shorts"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x v="82"/>
    <n v="60"/>
    <x v="0"/>
    <s v="shorts"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x v="84"/>
    <n v="31.375"/>
    <x v="0"/>
    <s v="shorts"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x v="90"/>
    <n v="53.125"/>
    <x v="0"/>
    <s v="shorts"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x v="31"/>
    <n v="100"/>
    <x v="0"/>
    <s v="shorts"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x v="43"/>
    <n v="60"/>
    <x v="0"/>
    <s v="shorts"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x v="109"/>
    <n v="0"/>
    <x v="0"/>
    <s v="science fiction"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x v="109"/>
    <n v="0"/>
    <x v="0"/>
    <s v="science fiction"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x v="109"/>
    <n v="0"/>
    <x v="0"/>
    <s v="science fiction"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x v="109"/>
    <n v="0"/>
    <x v="0"/>
    <s v="science fiction"/>
    <x v="130"/>
    <d v="2014-06-16T20:16:00"/>
  </r>
  <r>
    <s v="I (Canceled)"/>
    <s v="I"/>
    <n v="1200"/>
    <n v="0"/>
    <x v="1"/>
    <s v="US"/>
    <x v="0"/>
    <n v="1467763200"/>
    <n v="1466453161"/>
    <b v="0"/>
    <n v="0"/>
    <b v="0"/>
    <s v="film &amp; video/science fiction"/>
    <x v="109"/>
    <n v="0"/>
    <x v="0"/>
    <s v="science fiction"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x v="109"/>
    <n v="0"/>
    <x v="0"/>
    <s v="science fiction"/>
    <x v="133"/>
    <d v="2016-05-31T17:31:00"/>
  </r>
  <r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x v="109"/>
    <n v="0"/>
    <x v="0"/>
    <s v="science fiction"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x v="109"/>
    <n v="0"/>
    <x v="0"/>
    <s v="science fiction"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x v="109"/>
    <n v="0"/>
    <x v="0"/>
    <s v="science fiction"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x v="109"/>
    <n v="0"/>
    <x v="0"/>
    <s v="science fiction"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x v="109"/>
    <n v="0"/>
    <x v="0"/>
    <s v="science fiction"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x v="109"/>
    <n v="0"/>
    <x v="0"/>
    <s v="science fiction"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x v="109"/>
    <n v="0"/>
    <x v="0"/>
    <s v="science fiction"/>
    <x v="158"/>
    <d v="2014-10-22T01:50:28"/>
  </r>
  <r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x v="109"/>
    <n v="0"/>
    <x v="0"/>
    <s v="drama"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x v="134"/>
    <n v="5"/>
    <x v="0"/>
    <s v="drama"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x v="135"/>
    <n v="43.5"/>
    <x v="0"/>
    <s v="drama"/>
    <x v="162"/>
    <d v="2014-08-16T23:42:00"/>
  </r>
  <r>
    <s v="UNDIVIDED (Working Title)"/>
    <s v="Over 2.5 million Black men registered for the draft in World War II. _x000d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x v="109"/>
    <n v="0"/>
    <x v="0"/>
    <s v="drama"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x v="109"/>
    <n v="0"/>
    <x v="0"/>
    <s v="drama"/>
    <x v="165"/>
    <d v="2016-01-12T15:48:44"/>
  </r>
  <r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x v="137"/>
    <n v="3000"/>
    <x v="0"/>
    <s v="drama"/>
    <x v="166"/>
    <d v="2017-01-16T01:49:22"/>
  </r>
  <r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x v="134"/>
    <n v="5.5"/>
    <x v="0"/>
    <s v="drama"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x v="139"/>
    <n v="56"/>
    <x v="0"/>
    <s v="drama"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x v="140"/>
    <n v="32.5"/>
    <x v="0"/>
    <s v="drama"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x v="133"/>
    <n v="1"/>
    <x v="0"/>
    <s v="drama"/>
    <x v="171"/>
    <d v="2016-08-12T04:20:14"/>
  </r>
  <r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x v="109"/>
    <n v="0"/>
    <x v="0"/>
    <s v="drama"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x v="109"/>
    <n v="0"/>
    <x v="0"/>
    <s v="drama"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x v="109"/>
    <n v="0"/>
    <x v="0"/>
    <s v="drama"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x v="109"/>
    <n v="0"/>
    <x v="0"/>
    <s v="drama"/>
    <x v="176"/>
    <d v="2015-08-05T19:46:39"/>
  </r>
  <r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x v="109"/>
    <n v="0"/>
    <x v="0"/>
    <s v="drama"/>
    <x v="178"/>
    <d v="2015-11-26T23:55:45"/>
  </r>
  <r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x v="143"/>
    <n v="100"/>
    <x v="0"/>
    <s v="drama"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x v="145"/>
    <n v="180.5"/>
    <x v="0"/>
    <s v="drama"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x v="109"/>
    <n v="0"/>
    <x v="0"/>
    <s v="drama"/>
    <x v="182"/>
    <d v="2017-01-07T00:17:12"/>
  </r>
  <r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x v="146"/>
    <n v="373.5"/>
    <x v="0"/>
    <s v="drama"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x v="147"/>
    <n v="25.5"/>
    <x v="0"/>
    <s v="drama"/>
    <x v="184"/>
    <d v="2014-09-01T03:59:00"/>
  </r>
  <r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x v="148"/>
    <n v="220"/>
    <x v="0"/>
    <s v="drama"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x v="109"/>
    <n v="0"/>
    <x v="0"/>
    <s v="drama"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x v="149"/>
    <n v="160"/>
    <x v="0"/>
    <s v="drama"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x v="109"/>
    <n v="0"/>
    <x v="0"/>
    <s v="drama"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x v="150"/>
    <n v="69"/>
    <x v="0"/>
    <s v="drama"/>
    <x v="189"/>
    <d v="2016-09-03T16:34:37"/>
  </r>
  <r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x v="151"/>
    <n v="50"/>
    <x v="0"/>
    <s v="drama"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x v="109"/>
    <n v="0"/>
    <x v="0"/>
    <s v="drama"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x v="154"/>
    <n v="1"/>
    <x v="0"/>
    <s v="drama"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x v="109"/>
    <n v="0"/>
    <x v="0"/>
    <s v="drama"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x v="156"/>
    <n v="32.75"/>
    <x v="0"/>
    <s v="drama"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x v="157"/>
    <n v="46.5"/>
    <x v="0"/>
    <s v="drama"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x v="109"/>
    <n v="0"/>
    <x v="0"/>
    <s v="drama"/>
    <x v="199"/>
    <d v="2016-09-01T02:58:22"/>
  </r>
  <r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x v="109"/>
    <n v="0"/>
    <x v="0"/>
    <s v="drama"/>
    <x v="202"/>
    <d v="2015-10-08T20:59:00"/>
  </r>
  <r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x v="160"/>
    <n v="93.25"/>
    <x v="0"/>
    <s v="drama"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x v="109"/>
    <n v="0"/>
    <x v="0"/>
    <s v="drama"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x v="109"/>
    <n v="0"/>
    <x v="0"/>
    <s v="drama"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x v="109"/>
    <n v="0"/>
    <x v="0"/>
    <s v="drama"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x v="166"/>
    <n v="1"/>
    <x v="0"/>
    <s v="drama"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x v="167"/>
    <n v="20"/>
    <x v="0"/>
    <s v="drama"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x v="168"/>
    <n v="1"/>
    <x v="0"/>
    <s v="drama"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x v="169"/>
    <n v="10"/>
    <x v="0"/>
    <s v="drama"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s v="Bitch"/>
    <s v="A roadmovie by paw"/>
    <n v="100000"/>
    <n v="11943"/>
    <x v="2"/>
    <s v="SE"/>
    <x v="9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x v="172"/>
    <n v="100"/>
    <x v="0"/>
    <s v="drama"/>
    <x v="218"/>
    <d v="2015-05-15T15:04:49"/>
  </r>
  <r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x v="174"/>
    <n v="120"/>
    <x v="0"/>
    <s v="drama"/>
    <x v="220"/>
    <d v="2015-08-20T20:06:00"/>
  </r>
  <r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x v="109"/>
    <n v="0"/>
    <x v="0"/>
    <s v="drama"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x v="175"/>
    <n v="65"/>
    <x v="0"/>
    <s v="drama"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x v="109"/>
    <n v="0"/>
    <x v="0"/>
    <s v="drama"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x v="109"/>
    <n v="0"/>
    <x v="0"/>
    <s v="drama"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x v="109"/>
    <n v="0"/>
    <x v="0"/>
    <s v="drama"/>
    <x v="225"/>
    <d v="2016-04-08T22:04:14"/>
  </r>
  <r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x v="176"/>
    <n v="125"/>
    <x v="0"/>
    <s v="drama"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x v="109"/>
    <n v="0"/>
    <x v="0"/>
    <s v="drama"/>
    <x v="227"/>
    <d v="2015-07-09T21:27:21"/>
  </r>
  <r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x v="109"/>
    <n v="0"/>
    <x v="0"/>
    <s v="drama"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x v="109"/>
    <n v="0"/>
    <x v="0"/>
    <s v="drama"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x v="177"/>
    <n v="30"/>
    <x v="0"/>
    <s v="drama"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x v="109"/>
    <n v="0"/>
    <x v="0"/>
    <s v="drama"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x v="109"/>
    <n v="0"/>
    <x v="0"/>
    <s v="drama"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x v="179"/>
    <n v="80.2"/>
    <x v="0"/>
    <s v="drama"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x v="109"/>
    <n v="0"/>
    <x v="0"/>
    <s v="drama"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x v="109"/>
    <n v="0"/>
    <x v="0"/>
    <s v="drama"/>
    <x v="236"/>
    <d v="2016-01-05T00:00:00"/>
  </r>
  <r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x v="119"/>
    <n v="50"/>
    <x v="0"/>
    <s v="drama"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x v="109"/>
    <n v="0"/>
    <x v="0"/>
    <s v="drama"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x v="180"/>
    <n v="50"/>
    <x v="0"/>
    <s v="drama"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s v="Deja-Vu: Dissecting Memory on Camera"/>
    <s v="A young neuroscientist attempts to reconnect with his ailing father by obsessively studying old family footage._x000d_"/>
    <n v="5000"/>
    <n v="6705"/>
    <x v="0"/>
    <s v="US"/>
    <x v="0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x v="0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s v="An Impossible Project"/>
    <s v="The more digital the world, the more analog our dreams._x000d_A feature documentary shot on 35mm film."/>
    <n v="35000"/>
    <n v="35932"/>
    <x v="0"/>
    <s v="DE"/>
    <x v="3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x v="361"/>
    <n v="40.78"/>
    <x v="0"/>
    <s v="animation"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x v="362"/>
    <n v="3"/>
    <x v="0"/>
    <s v="animation"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x v="109"/>
    <n v="0"/>
    <x v="0"/>
    <s v="animation"/>
    <x v="427"/>
    <d v="2015-10-22T18:59:00"/>
  </r>
  <r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x v="364"/>
    <n v="52"/>
    <x v="0"/>
    <s v="animation"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x v="109"/>
    <n v="0"/>
    <x v="0"/>
    <s v="animation"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x v="365"/>
    <n v="4.8"/>
    <x v="0"/>
    <s v="animation"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x v="367"/>
    <n v="71.25"/>
    <x v="0"/>
    <s v="animation"/>
    <x v="432"/>
    <d v="2015-10-21T17:26:21"/>
  </r>
  <r>
    <s v="Le Legend of le Dragon Slayers"/>
    <s v="A 3D Animation._x000d_3 Main characters: Josh, Jessie, and Rosa._x000d_Genre: Action/eerie/adventure/suspense_x000d_Setting: Desert ruins/Deep Dungeon"/>
    <n v="3000"/>
    <n v="0"/>
    <x v="2"/>
    <s v="US"/>
    <x v="0"/>
    <n v="1444576022"/>
    <n v="1439392022"/>
    <b v="0"/>
    <n v="0"/>
    <b v="0"/>
    <s v="film &amp; video/animation"/>
    <x v="109"/>
    <n v="0"/>
    <x v="0"/>
    <s v="animation"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x v="152"/>
    <n v="62.5"/>
    <x v="0"/>
    <s v="animation"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x v="368"/>
    <n v="1"/>
    <x v="0"/>
    <s v="animation"/>
    <x v="435"/>
    <d v="2013-09-13T17:56:20"/>
  </r>
  <r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x v="109"/>
    <n v="0"/>
    <x v="0"/>
    <s v="animation"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x v="109"/>
    <n v="0"/>
    <x v="0"/>
    <s v="animation"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x v="109"/>
    <n v="0"/>
    <x v="0"/>
    <s v="animation"/>
    <x v="439"/>
    <d v="2014-10-17T18:16:58"/>
  </r>
  <r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x v="370"/>
    <n v="5"/>
    <x v="0"/>
    <s v="animation"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x v="109"/>
    <n v="0"/>
    <x v="0"/>
    <s v="animation"/>
    <x v="441"/>
    <d v="2013-11-02T19:03:16"/>
  </r>
  <r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x v="370"/>
    <n v="5"/>
    <x v="0"/>
    <s v="animation"/>
    <x v="443"/>
    <d v="2014-02-10T00:21:41"/>
  </r>
  <r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x v="152"/>
    <n v="50"/>
    <x v="0"/>
    <s v="animation"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x v="372"/>
    <n v="1"/>
    <x v="0"/>
    <s v="animation"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x v="374"/>
    <n v="5"/>
    <x v="0"/>
    <s v="animation"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x v="376"/>
    <n v="9"/>
    <x v="0"/>
    <s v="animation"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x v="109"/>
    <n v="0"/>
    <x v="0"/>
    <s v="animation"/>
    <x v="451"/>
    <d v="2014-01-25T17:09:51"/>
  </r>
  <r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x v="378"/>
    <n v="40"/>
    <x v="0"/>
    <s v="animation"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x v="379"/>
    <n v="13"/>
    <x v="0"/>
    <s v="animation"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x v="381"/>
    <n v="22.5"/>
    <x v="0"/>
    <s v="animation"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x v="109"/>
    <n v="0"/>
    <x v="0"/>
    <s v="animation"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x v="384"/>
    <n v="25"/>
    <x v="0"/>
    <s v="animation"/>
    <x v="459"/>
    <d v="2011-11-13T16:22:07"/>
  </r>
  <r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x v="385"/>
    <n v="12.5"/>
    <x v="0"/>
    <s v="animation"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x v="109"/>
    <n v="0"/>
    <x v="0"/>
    <s v="animation"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x v="109"/>
    <n v="0"/>
    <x v="0"/>
    <s v="animation"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x v="387"/>
    <n v="1"/>
    <x v="0"/>
    <s v="animation"/>
    <x v="464"/>
    <d v="2016-05-18T20:22:15"/>
  </r>
  <r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x v="388"/>
    <n v="17.25"/>
    <x v="0"/>
    <s v="animation"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x v="389"/>
    <n v="15.2"/>
    <x v="0"/>
    <s v="animation"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x v="109"/>
    <n v="0"/>
    <x v="0"/>
    <s v="animation"/>
    <x v="468"/>
    <d v="2012-07-11T03:51:05"/>
  </r>
  <r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x v="109"/>
    <n v="0"/>
    <x v="0"/>
    <s v="animation"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x v="391"/>
    <n v="25.5"/>
    <x v="0"/>
    <s v="animation"/>
    <x v="470"/>
    <d v="2014-01-16T04:00:00"/>
  </r>
  <r>
    <s v="Red Origins"/>
    <s v="Three kids try to stop Mazi Mbe's plan to restore Africa to its original state where Tricksters &amp; Spirits ruled_x000d_and Juju was law."/>
    <n v="55000"/>
    <n v="6541"/>
    <x v="2"/>
    <s v="US"/>
    <x v="0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x v="393"/>
    <n v="28.2"/>
    <x v="0"/>
    <s v="animation"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x v="394"/>
    <n v="61.5"/>
    <x v="0"/>
    <s v="animation"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x v="395"/>
    <n v="1"/>
    <x v="0"/>
    <s v="animation"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x v="109"/>
    <n v="0"/>
    <x v="0"/>
    <s v="animation"/>
    <x v="475"/>
    <d v="2015-05-06T02:04:03"/>
  </r>
  <r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x v="109"/>
    <n v="0"/>
    <x v="0"/>
    <s v="animation"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x v="109"/>
    <n v="0"/>
    <x v="0"/>
    <s v="animation"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x v="397"/>
    <n v="88.8"/>
    <x v="0"/>
    <s v="animation"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x v="370"/>
    <n v="10"/>
    <x v="0"/>
    <s v="animation"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x v="403"/>
    <n v="50"/>
    <x v="0"/>
    <s v="animation"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x v="109"/>
    <n v="0"/>
    <x v="0"/>
    <s v="animation"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x v="109"/>
    <n v="0"/>
    <x v="0"/>
    <s v="animation"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s v="PROJECT IS CANCELLED"/>
    <s v="Cancelled"/>
    <n v="1000"/>
    <n v="0"/>
    <x v="2"/>
    <s v="US"/>
    <x v="0"/>
    <n v="1345677285"/>
    <n v="1343085285"/>
    <b v="0"/>
    <n v="0"/>
    <b v="0"/>
    <s v="film &amp; video/animation"/>
    <x v="109"/>
    <n v="0"/>
    <x v="0"/>
    <s v="animation"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x v="109"/>
    <n v="0"/>
    <x v="0"/>
    <s v="animation"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x v="109"/>
    <n v="0"/>
    <x v="0"/>
    <s v="animation"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x v="109"/>
    <n v="0"/>
    <x v="0"/>
    <s v="animation"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x v="109"/>
    <n v="0"/>
    <x v="0"/>
    <s v="animation"/>
    <x v="495"/>
    <d v="2015-07-16T19:51:45"/>
  </r>
  <r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x v="406"/>
    <n v="1"/>
    <x v="0"/>
    <s v="animation"/>
    <x v="496"/>
    <d v="2014-02-10T22:21:14"/>
  </r>
  <r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x v="407"/>
    <n v="10"/>
    <x v="0"/>
    <s v="animation"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x v="410"/>
    <n v="53.75"/>
    <x v="0"/>
    <s v="animation"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x v="109"/>
    <n v="0"/>
    <x v="0"/>
    <s v="animation"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x v="411"/>
    <n v="57.5"/>
    <x v="0"/>
    <s v="animation"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x v="413"/>
    <n v="67"/>
    <x v="0"/>
    <s v="animation"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x v="415"/>
    <n v="250"/>
    <x v="0"/>
    <s v="animation"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x v="416"/>
    <n v="64"/>
    <x v="0"/>
    <s v="animation"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x v="418"/>
    <n v="10"/>
    <x v="0"/>
    <s v="animation"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x v="109"/>
    <n v="0"/>
    <x v="0"/>
    <s v="animation"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x v="419"/>
    <n v="30"/>
    <x v="0"/>
    <s v="animation"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x v="420"/>
    <n v="5.5"/>
    <x v="0"/>
    <s v="animation"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x v="109"/>
    <n v="0"/>
    <x v="0"/>
    <s v="animation"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x v="109"/>
    <n v="0"/>
    <x v="0"/>
    <s v="animation"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x v="426"/>
    <n v="150.14705882352942"/>
    <x v="1"/>
    <s v="plays"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x v="427"/>
    <n v="93.428571428571431"/>
    <x v="1"/>
    <s v="plays"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x v="89"/>
    <n v="110.96774193548387"/>
    <x v="1"/>
    <s v="plays"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x v="428"/>
    <n v="71.785714285714292"/>
    <x v="1"/>
    <s v="plays"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x v="429"/>
    <n v="29.258076923076924"/>
    <x v="1"/>
    <s v="plays"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x v="31"/>
    <n v="1000"/>
    <x v="1"/>
    <s v="plays"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x v="430"/>
    <n v="74.347826086956516"/>
    <x v="1"/>
    <s v="plays"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x v="431"/>
    <n v="63.829113924050631"/>
    <x v="1"/>
    <s v="plays"/>
    <x v="527"/>
    <d v="2017-02-17T16:05:00"/>
  </r>
  <r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x v="432"/>
    <n v="44.333333333333336"/>
    <x v="1"/>
    <s v="plays"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x v="433"/>
    <n v="86.944444444444443"/>
    <x v="1"/>
    <s v="plays"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x v="434"/>
    <n v="126.55172413793103"/>
    <x v="1"/>
    <s v="plays"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x v="31"/>
    <n v="129.03225806451613"/>
    <x v="1"/>
    <s v="plays"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x v="435"/>
    <n v="71.242774566473983"/>
    <x v="1"/>
    <s v="plays"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x v="20"/>
    <n v="117.88235294117646"/>
    <x v="1"/>
    <s v="plays"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x v="436"/>
    <n v="327.08333333333331"/>
    <x v="1"/>
    <s v="plays"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x v="78"/>
    <n v="34.745762711864408"/>
    <x v="1"/>
    <s v="plays"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x v="437"/>
    <n v="100.06410256410257"/>
    <x v="1"/>
    <s v="plays"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x v="11"/>
    <n v="40.847457627118644"/>
    <x v="1"/>
    <s v="plays"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x v="438"/>
    <n v="252.01666666666668"/>
    <x v="1"/>
    <s v="plays"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x v="439"/>
    <n v="25.161000000000001"/>
    <x v="1"/>
    <s v="plays"/>
    <x v="539"/>
    <d v="2016-07-05T01:11:47"/>
  </r>
  <r>
    <s v="hap's- Whats the program?"/>
    <s v="There are so many dilemmas in life- what to do, where to go? _x000d_Let us solve it - search our preference based entertainment calendar"/>
    <n v="15000"/>
    <n v="1"/>
    <x v="2"/>
    <s v="US"/>
    <x v="0"/>
    <n v="1423078606"/>
    <n v="1420486606"/>
    <b v="0"/>
    <n v="1"/>
    <b v="0"/>
    <s v="technology/web"/>
    <x v="440"/>
    <n v="1"/>
    <x v="2"/>
    <s v="web"/>
    <x v="540"/>
    <d v="2015-02-04T19:36:46"/>
  </r>
  <r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x v="441"/>
    <n v="25"/>
    <x v="2"/>
    <s v="web"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x v="442"/>
    <n v="1"/>
    <x v="2"/>
    <s v="web"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x v="443"/>
    <n v="35"/>
    <x v="2"/>
    <s v="web"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x v="444"/>
    <n v="3"/>
    <x v="2"/>
    <s v="web"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x v="445"/>
    <n v="402.70588235294116"/>
    <x v="2"/>
    <s v="web"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x v="446"/>
    <n v="26"/>
    <x v="2"/>
    <s v="web"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x v="109"/>
    <n v="0"/>
    <x v="2"/>
    <s v="web"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x v="447"/>
    <n v="9"/>
    <x v="2"/>
    <s v="web"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x v="448"/>
    <n v="8.5"/>
    <x v="2"/>
    <s v="web"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x v="449"/>
    <n v="8.75"/>
    <x v="2"/>
    <s v="web"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x v="450"/>
    <n v="135.03571428571428"/>
    <x v="2"/>
    <s v="web"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x v="109"/>
    <n v="0"/>
    <x v="2"/>
    <s v="web"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x v="451"/>
    <n v="20.5"/>
    <x v="2"/>
    <s v="web"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x v="452"/>
    <n v="64.36363636363636"/>
    <x v="2"/>
    <s v="web"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x v="109"/>
    <n v="0"/>
    <x v="2"/>
    <s v="web"/>
    <x v="555"/>
    <d v="2016-06-12T08:29:03"/>
  </r>
  <r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x v="453"/>
    <n v="200"/>
    <x v="2"/>
    <s v="web"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x v="454"/>
    <n v="68.3"/>
    <x v="2"/>
    <s v="web"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x v="109"/>
    <n v="0"/>
    <x v="2"/>
    <s v="web"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x v="455"/>
    <n v="50"/>
    <x v="2"/>
    <s v="web"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x v="362"/>
    <n v="4"/>
    <x v="2"/>
    <s v="web"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x v="456"/>
    <n v="27.5"/>
    <x v="2"/>
    <s v="web"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x v="109"/>
    <n v="0"/>
    <x v="2"/>
    <s v="web"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x v="457"/>
    <n v="34"/>
    <x v="2"/>
    <s v="web"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x v="458"/>
    <n v="1"/>
    <x v="2"/>
    <s v="web"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x v="109"/>
    <n v="0"/>
    <x v="2"/>
    <s v="web"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x v="459"/>
    <n v="1"/>
    <x v="2"/>
    <s v="web"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x v="109"/>
    <n v="0"/>
    <x v="2"/>
    <s v="web"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x v="4"/>
    <n v="1452942000"/>
    <n v="1449785223"/>
    <b v="0"/>
    <n v="5"/>
    <b v="0"/>
    <s v="technology/web"/>
    <x v="460"/>
    <n v="49"/>
    <x v="2"/>
    <s v="web"/>
    <x v="568"/>
    <d v="2016-01-16T11:00:00"/>
  </r>
  <r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x v="417"/>
    <n v="20"/>
    <x v="2"/>
    <s v="web"/>
    <x v="569"/>
    <d v="2016-01-01T20:20:12"/>
  </r>
  <r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x v="461"/>
    <n v="142"/>
    <x v="2"/>
    <s v="web"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x v="462"/>
    <n v="53"/>
    <x v="2"/>
    <s v="web"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x v="109"/>
    <n v="0"/>
    <x v="2"/>
    <s v="web"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x v="463"/>
    <n v="38.444444444444443"/>
    <x v="2"/>
    <s v="web"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x v="464"/>
    <n v="20"/>
    <x v="2"/>
    <s v="web"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x v="465"/>
    <n v="64.75"/>
    <x v="2"/>
    <s v="web"/>
    <x v="575"/>
    <d v="2015-06-13T16:37:23"/>
  </r>
  <r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x v="466"/>
    <n v="1"/>
    <x v="2"/>
    <s v="web"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x v="418"/>
    <n v="10"/>
    <x v="2"/>
    <s v="web"/>
    <x v="577"/>
    <d v="2016-05-20T14:08:22"/>
  </r>
  <r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x v="467"/>
    <n v="2"/>
    <x v="2"/>
    <s v="web"/>
    <x v="578"/>
    <d v="2015-09-07T13:53:13"/>
  </r>
  <r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x v="468"/>
    <n v="35"/>
    <x v="2"/>
    <s v="web"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x v="108"/>
    <n v="1"/>
    <x v="2"/>
    <s v="web"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x v="109"/>
    <n v="0"/>
    <x v="2"/>
    <s v="web"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x v="109"/>
    <n v="0"/>
    <x v="2"/>
    <s v="web"/>
    <x v="582"/>
    <d v="2015-03-15T18:00:00"/>
  </r>
  <r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x v="469"/>
    <n v="1"/>
    <x v="2"/>
    <s v="web"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x v="460"/>
    <n v="5"/>
    <x v="2"/>
    <s v="web"/>
    <x v="584"/>
    <d v="2015-03-16T16:11:56"/>
  </r>
  <r>
    <s v="Link Card"/>
    <s v="SAVE UP TO 40% WHEN YOU SPEND!_x000d__x000d_PRE-ORDER YOUR LINK CARD TODAY"/>
    <n v="9000"/>
    <n v="0"/>
    <x v="2"/>
    <s v="GB"/>
    <x v="1"/>
    <n v="1448928000"/>
    <n v="1444123377"/>
    <b v="0"/>
    <n v="0"/>
    <b v="0"/>
    <s v="technology/web"/>
    <x v="109"/>
    <n v="0"/>
    <x v="2"/>
    <s v="web"/>
    <x v="585"/>
    <d v="2015-12-01T00:00:00"/>
  </r>
  <r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x v="470"/>
    <n v="14"/>
    <x v="2"/>
    <s v="web"/>
    <x v="586"/>
    <d v="2015-02-15T20:30:07"/>
  </r>
  <r>
    <s v="Waitresses.com"/>
    <s v="Waitresses.com is an online community devoted to servers around the world. Learn. Connect. Work. Travel. Share._x000d__x000d_Make a pledge today!"/>
    <n v="30000"/>
    <n v="2725"/>
    <x v="2"/>
    <s v="CA"/>
    <x v="5"/>
    <n v="1429207833"/>
    <n v="1426615833"/>
    <b v="0"/>
    <n v="7"/>
    <b v="0"/>
    <s v="technology/web"/>
    <x v="471"/>
    <n v="389.28571428571428"/>
    <x v="2"/>
    <s v="web"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x v="472"/>
    <n v="150.5"/>
    <x v="2"/>
    <s v="web"/>
    <x v="588"/>
    <d v="2016-11-17T19:28:06"/>
  </r>
  <r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x v="473"/>
    <n v="1"/>
    <x v="2"/>
    <s v="web"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x v="474"/>
    <n v="24.777777777777779"/>
    <x v="2"/>
    <s v="web"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x v="475"/>
    <n v="30.5"/>
    <x v="2"/>
    <s v="web"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x v="422"/>
    <n v="250"/>
    <x v="2"/>
    <s v="web"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x v="476"/>
    <n v="16.428571428571427"/>
    <x v="2"/>
    <s v="web"/>
    <x v="593"/>
    <d v="2015-04-06T15:15:45"/>
  </r>
  <r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x v="477"/>
    <n v="13"/>
    <x v="2"/>
    <s v="web"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x v="478"/>
    <n v="53.25"/>
    <x v="2"/>
    <s v="web"/>
    <x v="595"/>
    <d v="2015-05-04T01:40:38"/>
  </r>
  <r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x v="479"/>
    <n v="3"/>
    <x v="2"/>
    <s v="web"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x v="480"/>
    <n v="10"/>
    <x v="2"/>
    <s v="web"/>
    <x v="597"/>
    <d v="2016-07-31T16:00:00"/>
  </r>
  <r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x v="481"/>
    <n v="121.42857142857143"/>
    <x v="2"/>
    <s v="web"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x v="482"/>
    <n v="15.5"/>
    <x v="2"/>
    <s v="web"/>
    <x v="599"/>
    <d v="2015-03-08T15:16:00"/>
  </r>
  <r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x v="172"/>
    <n v="100"/>
    <x v="2"/>
    <s v="web"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x v="483"/>
    <n v="23.333333333333332"/>
    <x v="2"/>
    <s v="web"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x v="109"/>
    <n v="0"/>
    <x v="2"/>
    <s v="web"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x v="484"/>
    <n v="45.386153846153846"/>
    <x v="2"/>
    <s v="web"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x v="109"/>
    <n v="0"/>
    <x v="2"/>
    <s v="web"/>
    <x v="604"/>
    <d v="2014-08-28T00:50:56"/>
  </r>
  <r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x v="485"/>
    <n v="16.375"/>
    <x v="2"/>
    <s v="web"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x v="418"/>
    <n v="10"/>
    <x v="2"/>
    <s v="web"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x v="109"/>
    <n v="0"/>
    <x v="2"/>
    <s v="web"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x v="486"/>
    <n v="292.2"/>
    <x v="2"/>
    <s v="web"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x v="487"/>
    <n v="5"/>
    <x v="2"/>
    <s v="web"/>
    <x v="609"/>
    <d v="2015-11-29T01:49:04"/>
  </r>
  <r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x v="109"/>
    <n v="0"/>
    <x v="2"/>
    <s v="web"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x v="109"/>
    <n v="0"/>
    <x v="2"/>
    <s v="web"/>
    <x v="611"/>
    <d v="2016-01-19T13:27:17"/>
  </r>
  <r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x v="109"/>
    <n v="0"/>
    <x v="2"/>
    <s v="web"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x v="488"/>
    <n v="105.93388429752066"/>
    <x v="2"/>
    <s v="web"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x v="109"/>
    <n v="0"/>
    <x v="2"/>
    <s v="web"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x v="109"/>
    <n v="0"/>
    <x v="2"/>
    <s v="web"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x v="109"/>
    <n v="0"/>
    <x v="2"/>
    <s v="web"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x v="419"/>
    <n v="20"/>
    <x v="2"/>
    <s v="web"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x v="109"/>
    <n v="0"/>
    <x v="2"/>
    <s v="web"/>
    <x v="618"/>
    <d v="2015-12-09T19:26:43"/>
  </r>
  <r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x v="489"/>
    <n v="1"/>
    <x v="2"/>
    <s v="web"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x v="460"/>
    <n v="300"/>
    <x v="2"/>
    <s v="web"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x v="490"/>
    <n v="87"/>
    <x v="2"/>
    <s v="web"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x v="491"/>
    <n v="37.888888888888886"/>
    <x v="2"/>
    <s v="web"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x v="109"/>
    <n v="0"/>
    <x v="2"/>
    <s v="web"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x v="109"/>
    <n v="0"/>
    <x v="2"/>
    <s v="web"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x v="109"/>
    <n v="0"/>
    <x v="2"/>
    <s v="web"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x v="492"/>
    <n v="111.41025641025641"/>
    <x v="2"/>
    <s v="web"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x v="459"/>
    <n v="90"/>
    <x v="2"/>
    <s v="web"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x v="109"/>
    <n v="0"/>
    <x v="2"/>
    <s v="web"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x v="493"/>
    <n v="116.66666666666667"/>
    <x v="2"/>
    <s v="web"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x v="494"/>
    <n v="10"/>
    <x v="2"/>
    <s v="web"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x v="495"/>
    <n v="76.666666666666671"/>
    <x v="2"/>
    <s v="web"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x v="109"/>
    <n v="0"/>
    <x v="2"/>
    <s v="web"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x v="496"/>
    <n v="49.8"/>
    <x v="2"/>
    <s v="web"/>
    <x v="633"/>
    <d v="2016-06-17T23:00:00"/>
  </r>
  <r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x v="459"/>
    <n v="1"/>
    <x v="2"/>
    <s v="web"/>
    <x v="634"/>
    <d v="2015-02-26T22:17:09"/>
  </r>
  <r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x v="168"/>
    <n v="2"/>
    <x v="2"/>
    <s v="web"/>
    <x v="635"/>
    <d v="2015-04-12T02:12:42"/>
  </r>
  <r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x v="418"/>
    <n v="4"/>
    <x v="2"/>
    <s v="web"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x v="109"/>
    <n v="0"/>
    <x v="2"/>
    <s v="web"/>
    <x v="637"/>
    <d v="2017-02-25T23:04:00"/>
  </r>
  <r>
    <s v="W (Canceled)"/>
    <s v="O0"/>
    <n v="200000"/>
    <n v="18"/>
    <x v="1"/>
    <s v="DE"/>
    <x v="3"/>
    <n v="1490447662"/>
    <n v="1485267262"/>
    <b v="0"/>
    <n v="6"/>
    <b v="0"/>
    <s v="technology/web"/>
    <x v="497"/>
    <n v="3"/>
    <x v="2"/>
    <s v="web"/>
    <x v="638"/>
    <d v="2017-03-25T13:14:22"/>
  </r>
  <r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x v="498"/>
    <n v="1"/>
    <x v="2"/>
    <s v="web"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x v="499"/>
    <n v="50.5"/>
    <x v="2"/>
    <s v="wearables"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x v="507"/>
    <n v="1644"/>
    <x v="2"/>
    <s v="wearables"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x v="509"/>
    <n v="35.125"/>
    <x v="2"/>
    <s v="wearables"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x v="177"/>
    <n v="39"/>
    <x v="2"/>
    <s v="wearables"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x v="521"/>
    <n v="100"/>
    <x v="2"/>
    <s v="wearables"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x v="524"/>
    <n v="2"/>
    <x v="2"/>
    <s v="wearables"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x v="526"/>
    <n v="27.36"/>
    <x v="2"/>
    <s v="wearables"/>
    <x v="668"/>
    <d v="2015-05-11T19:57:02"/>
  </r>
  <r>
    <s v="Christian DiLusso Watches"/>
    <s v="Beautiful automatic watches, made for every moment._x000d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x v="527"/>
    <n v="1536.25"/>
    <x v="2"/>
    <s v="wearables"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x v="479"/>
    <n v="7.5"/>
    <x v="2"/>
    <s v="wearables"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x v="534"/>
    <n v="133.25"/>
    <x v="2"/>
    <s v="wearables"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x v="167"/>
    <n v="1"/>
    <x v="2"/>
    <s v="wearables"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x v="538"/>
    <n v="13.25"/>
    <x v="2"/>
    <s v="wearables"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x v="541"/>
    <n v="55.3"/>
    <x v="2"/>
    <s v="wearables"/>
    <x v="685"/>
    <d v="2015-01-12T20:47:52"/>
  </r>
  <r>
    <s v="Vivi di Cuore - Heart Rate Watch"/>
    <s v="La tua giornata sportiva monitorata nel tuo polso??!!!_x000d_Rendiamolo possibile... VIVI DI CUORE --- All MADE in ITALY"/>
    <n v="500000"/>
    <n v="0"/>
    <x v="2"/>
    <s v="IT"/>
    <x v="3"/>
    <n v="1438618170"/>
    <n v="1436026170"/>
    <b v="0"/>
    <n v="0"/>
    <b v="0"/>
    <s v="technology/wearables"/>
    <x v="109"/>
    <n v="0"/>
    <x v="2"/>
    <s v="wearables"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x v="543"/>
    <n v="405.5"/>
    <x v="2"/>
    <s v="wearables"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x v="546"/>
    <n v="26"/>
    <x v="2"/>
    <s v="wearables"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x v="551"/>
    <n v="1"/>
    <x v="2"/>
    <s v="wearables"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x v="555"/>
    <n v="13"/>
    <x v="2"/>
    <s v="wearables"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x v="559"/>
    <n v="120.25"/>
    <x v="2"/>
    <s v="wearables"/>
    <x v="704"/>
    <d v="2017-02-20T04:37:48"/>
  </r>
  <r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x v="560"/>
    <n v="195.4"/>
    <x v="2"/>
    <s v="wearables"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x v="109"/>
    <n v="0"/>
    <x v="2"/>
    <s v="wearables"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x v="563"/>
    <n v="30.5"/>
    <x v="2"/>
    <s v="wearables"/>
    <x v="709"/>
    <d v="2014-12-05T00:59:19"/>
  </r>
  <r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x v="109"/>
    <n v="0"/>
    <x v="2"/>
    <s v="wearables"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x v="565"/>
    <n v="26.25"/>
    <x v="2"/>
    <s v="wearables"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x v="566"/>
    <n v="199"/>
    <x v="2"/>
    <s v="wearables"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x v="568"/>
    <n v="115.75"/>
    <x v="2"/>
    <s v="wearables"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x v="569"/>
    <n v="44.6875"/>
    <x v="2"/>
    <s v="wearables"/>
    <x v="716"/>
    <d v="2014-12-01T00:00:00"/>
  </r>
  <r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x v="570"/>
    <n v="76.25"/>
    <x v="2"/>
    <s v="wearables"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x v="571"/>
    <n v="22.5"/>
    <x v="2"/>
    <s v="wearables"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x v="576"/>
    <n v="54.69"/>
    <x v="3"/>
    <s v="nonfiction"/>
    <x v="723"/>
    <d v="2015-07-30T03:59:00"/>
  </r>
  <r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x v="0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x v="314"/>
    <n v="43.55"/>
    <x v="3"/>
    <s v="nonfiction"/>
    <x v="729"/>
    <d v="2012-09-19T04:27:41"/>
  </r>
  <r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s v="TOP FUEL FOR LIFE - Life Lessons from a Crew Chief"/>
    <s v="TOP FUEL FOR LIFE â€¦ a true story of victory, unimaginable loss_x000d_and the epiphany that changed everything."/>
    <n v="47000"/>
    <n v="53771"/>
    <x v="0"/>
    <s v="US"/>
    <x v="0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x v="109"/>
    <n v="0"/>
    <x v="3"/>
    <s v="fiction"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x v="109"/>
    <n v="0"/>
    <x v="3"/>
    <s v="fiction"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x v="610"/>
    <n v="5"/>
    <x v="3"/>
    <s v="fiction"/>
    <x v="763"/>
    <d v="2013-08-15T10:43:28"/>
  </r>
  <r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x v="109"/>
    <n v="0"/>
    <x v="3"/>
    <s v="fiction"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x v="109"/>
    <n v="0"/>
    <x v="3"/>
    <s v="fiction"/>
    <x v="766"/>
    <d v="2015-02-16T18:48:03"/>
  </r>
  <r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x v="0"/>
    <n v="1432178810"/>
    <n v="1429586810"/>
    <b v="0"/>
    <n v="3"/>
    <b v="0"/>
    <s v="publishing/fiction"/>
    <x v="612"/>
    <n v="59"/>
    <x v="3"/>
    <s v="fiction"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x v="109"/>
    <n v="0"/>
    <x v="3"/>
    <s v="fiction"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x v="109"/>
    <n v="0"/>
    <x v="3"/>
    <s v="fiction"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x v="614"/>
    <n v="10"/>
    <x v="3"/>
    <s v="fiction"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x v="422"/>
    <n v="50"/>
    <x v="3"/>
    <s v="fiction"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x v="615"/>
    <n v="16"/>
    <x v="3"/>
    <s v="fiction"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x v="616"/>
    <n v="39"/>
    <x v="3"/>
    <s v="fiction"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x v="617"/>
    <n v="34"/>
    <x v="3"/>
    <s v="fiction"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x v="449"/>
    <n v="7"/>
    <x v="3"/>
    <s v="fiction"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x v="177"/>
    <n v="2"/>
    <x v="3"/>
    <s v="fiction"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x v="87"/>
    <n v="38.518518518518519"/>
    <x v="4"/>
    <s v="rock"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x v="619"/>
    <n v="42.609200000000001"/>
    <x v="4"/>
    <s v="rock"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x v="31"/>
    <n v="50"/>
    <x v="4"/>
    <s v="rock"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x v="620"/>
    <n v="63.485714285714288"/>
    <x v="4"/>
    <s v="rock"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x v="78"/>
    <n v="102.5"/>
    <x v="4"/>
    <s v="rock"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x v="621"/>
    <n v="31.142758620689655"/>
    <x v="4"/>
    <s v="rock"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x v="622"/>
    <n v="162.27272727272728"/>
    <x v="4"/>
    <s v="rock"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x v="623"/>
    <n v="80.588235294117652"/>
    <x v="4"/>
    <s v="rock"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x v="624"/>
    <n v="59.85441176470588"/>
    <x v="4"/>
    <s v="rock"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x v="625"/>
    <n v="132.85714285714286"/>
    <x v="4"/>
    <s v="rock"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x v="626"/>
    <n v="92.547820512820508"/>
    <x v="4"/>
    <s v="rock"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x v="627"/>
    <n v="60.859375"/>
    <x v="4"/>
    <s v="rock"/>
    <x v="791"/>
    <d v="2013-11-13T05:59:00"/>
  </r>
  <r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x v="628"/>
    <n v="41.851833333333339"/>
    <x v="4"/>
    <s v="rock"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x v="629"/>
    <n v="88.325937499999995"/>
    <x v="4"/>
    <s v="rock"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x v="630"/>
    <n v="158.96226415094338"/>
    <x v="4"/>
    <s v="rock"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x v="631"/>
    <n v="85.054347826086953"/>
    <x v="4"/>
    <s v="rock"/>
    <x v="795"/>
    <d v="2012-04-07T04:59:00"/>
  </r>
  <r>
    <s v="Madrone: New Album for 2013"/>
    <s v="Madrone is an independent band creating melodic, emotional, _x000d_alternative-rock needing your help to finish their new album."/>
    <n v="10000"/>
    <n v="10135"/>
    <x v="0"/>
    <s v="US"/>
    <x v="0"/>
    <n v="1379279400"/>
    <n v="1376687485"/>
    <b v="0"/>
    <n v="90"/>
    <b v="1"/>
    <s v="music/rock"/>
    <x v="40"/>
    <n v="112.61111111111111"/>
    <x v="4"/>
    <s v="rock"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x v="632"/>
    <n v="45.436619718309856"/>
    <x v="4"/>
    <s v="rock"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x v="633"/>
    <n v="46.218390804597703"/>
    <x v="4"/>
    <s v="rock"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x v="634"/>
    <n v="178.60714285714286"/>
    <x v="4"/>
    <s v="rock"/>
    <x v="799"/>
    <d v="2012-04-27T16:00:46"/>
  </r>
  <r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x v="635"/>
    <n v="40.75"/>
    <x v="4"/>
    <s v="rock"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x v="636"/>
    <n v="43.733921568627444"/>
    <x v="4"/>
    <s v="rock"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x v="303"/>
    <n v="81.066666666666663"/>
    <x v="4"/>
    <s v="rock"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x v="637"/>
    <n v="74.60526315789474"/>
    <x v="4"/>
    <s v="rock"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x v="31"/>
    <n v="305.55555555555554"/>
    <x v="4"/>
    <s v="rock"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x v="2"/>
    <n v="58.333333333333336"/>
    <x v="4"/>
    <s v="rock"/>
    <x v="805"/>
    <d v="2011-07-16T23:00:00"/>
  </r>
  <r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x v="638"/>
    <n v="117.67605633802818"/>
    <x v="4"/>
    <s v="rock"/>
    <x v="806"/>
    <d v="2011-09-07T16:35:39"/>
  </r>
  <r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x v="639"/>
    <n v="73.771929824561397"/>
    <x v="4"/>
    <s v="rock"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x v="31"/>
    <n v="104.65116279069767"/>
    <x v="4"/>
    <s v="rock"/>
    <x v="808"/>
    <d v="2014-12-22T04:59:00"/>
  </r>
  <r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x v="640"/>
    <n v="79.82692307692308"/>
    <x v="4"/>
    <s v="rock"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x v="2"/>
    <n v="58.333333333333336"/>
    <x v="4"/>
    <s v="rock"/>
    <x v="810"/>
    <d v="2012-09-01T01:21:02"/>
  </r>
  <r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x v="87"/>
    <n v="86.666666666666671"/>
    <x v="4"/>
    <s v="rock"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x v="641"/>
    <n v="27.606060606060606"/>
    <x v="4"/>
    <s v="rock"/>
    <x v="812"/>
    <d v="2013-03-01T13:58:00"/>
  </r>
  <r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x v="642"/>
    <n v="24.999375000000001"/>
    <x v="4"/>
    <s v="rock"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x v="643"/>
    <n v="45.464285714285715"/>
    <x v="4"/>
    <s v="rock"/>
    <x v="814"/>
    <d v="2011-05-31T18:04:00"/>
  </r>
  <r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x v="644"/>
    <n v="99.534883720930239"/>
    <x v="4"/>
    <s v="rock"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x v="645"/>
    <n v="39.31"/>
    <x v="4"/>
    <s v="rock"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x v="646"/>
    <n v="89.419999999999987"/>
    <x v="4"/>
    <s v="rock"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x v="647"/>
    <n v="28.684210526315791"/>
    <x v="4"/>
    <s v="rock"/>
    <x v="818"/>
    <d v="2012-08-07T17:01:00"/>
  </r>
  <r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x v="648"/>
    <n v="31.071428571428573"/>
    <x v="4"/>
    <s v="rock"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x v="649"/>
    <n v="70.55263157894737"/>
    <x v="4"/>
    <s v="rock"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x v="31"/>
    <n v="224.12820512820514"/>
    <x v="4"/>
    <s v="rock"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x v="650"/>
    <n v="51.811594202898547"/>
    <x v="4"/>
    <s v="rock"/>
    <x v="822"/>
    <d v="2012-10-05T22:44:10"/>
  </r>
  <r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x v="651"/>
    <n v="43.515151515151516"/>
    <x v="4"/>
    <s v="rock"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x v="652"/>
    <n v="39.816666666666663"/>
    <x v="4"/>
    <s v="rock"/>
    <x v="824"/>
    <d v="2010-04-18T06:59:00"/>
  </r>
  <r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x v="653"/>
    <n v="126.8080808080808"/>
    <x v="4"/>
    <s v="rock"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x v="654"/>
    <n v="113.87755102040816"/>
    <x v="4"/>
    <s v="rock"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x v="101"/>
    <n v="28.181818181818183"/>
    <x v="4"/>
    <s v="rock"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x v="644"/>
    <n v="36.60526315789474"/>
    <x v="4"/>
    <s v="rock"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x v="87"/>
    <n v="32.5"/>
    <x v="4"/>
    <s v="rock"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x v="655"/>
    <n v="60.65625"/>
    <x v="4"/>
    <s v="rock"/>
    <x v="830"/>
    <d v="2013-03-22T11:37:05"/>
  </r>
  <r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x v="656"/>
    <n v="175"/>
    <x v="4"/>
    <s v="rock"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x v="657"/>
    <n v="97.993896103896105"/>
    <x v="4"/>
    <s v="rock"/>
    <x v="832"/>
    <d v="2012-01-21T08:13:00"/>
  </r>
  <r>
    <s v="Ragman Rolls"/>
    <s v="This is an American rock album."/>
    <n v="6000"/>
    <n v="6100"/>
    <x v="0"/>
    <s v="US"/>
    <x v="0"/>
    <n v="1397941475"/>
    <n v="1395349475"/>
    <b v="0"/>
    <n v="41"/>
    <b v="1"/>
    <s v="music/rock"/>
    <x v="658"/>
    <n v="148.78048780487805"/>
    <x v="4"/>
    <s v="rock"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x v="659"/>
    <n v="96.08"/>
    <x v="4"/>
    <s v="rock"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x v="660"/>
    <n v="58.625"/>
    <x v="4"/>
    <s v="rock"/>
    <x v="835"/>
    <d v="2012-05-19T03:00:00"/>
  </r>
  <r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x v="661"/>
    <n v="109.70695652173914"/>
    <x v="4"/>
    <s v="rock"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x v="662"/>
    <n v="49.112903225806448"/>
    <x v="4"/>
    <s v="rock"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x v="663"/>
    <n v="47.672131147540981"/>
    <x v="4"/>
    <s v="rock"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x v="664"/>
    <n v="60.737812499999997"/>
    <x v="4"/>
    <s v="rock"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x v="665"/>
    <n v="63.37715789473684"/>
    <x v="4"/>
    <s v="metal"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x v="666"/>
    <n v="53.893617021276597"/>
    <x v="4"/>
    <s v="metal"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x v="667"/>
    <n v="66.871794871794876"/>
    <x v="4"/>
    <s v="metal"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x v="668"/>
    <n v="63.102362204724407"/>
    <x v="4"/>
    <s v="metal"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x v="669"/>
    <n v="36.628930817610062"/>
    <x v="4"/>
    <s v="metal"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x v="670"/>
    <n v="34.005706214689269"/>
    <x v="4"/>
    <s v="metal"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x v="671"/>
    <n v="28.553404255319148"/>
    <x v="4"/>
    <s v="metal"/>
    <x v="846"/>
    <d v="2014-03-10T14:00:00"/>
  </r>
  <r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x v="31"/>
    <n v="10"/>
    <x v="4"/>
    <s v="metal"/>
    <x v="847"/>
    <d v="2015-07-10T19:09:36"/>
  </r>
  <r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x v="31"/>
    <n v="18.75"/>
    <x v="4"/>
    <s v="metal"/>
    <x v="848"/>
    <d v="2015-04-14T19:00:33"/>
  </r>
  <r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x v="0"/>
    <n v="1426473264"/>
    <n v="1424057664"/>
    <b v="0"/>
    <n v="115"/>
    <b v="1"/>
    <s v="music/metal"/>
    <x v="672"/>
    <n v="41.704347826086959"/>
    <x v="4"/>
    <s v="metal"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x v="673"/>
    <n v="46.669172932330824"/>
    <x v="4"/>
    <s v="metal"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x v="674"/>
    <n v="37.271428571428572"/>
    <x v="4"/>
    <s v="metal"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x v="675"/>
    <n v="59.258064516129032"/>
    <x v="4"/>
    <s v="metal"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x v="31"/>
    <n v="30"/>
    <x v="4"/>
    <s v="metal"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x v="676"/>
    <n v="65.8623246492986"/>
    <x v="4"/>
    <s v="metal"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x v="677"/>
    <n v="31.914893617021278"/>
    <x v="4"/>
    <s v="metal"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x v="678"/>
    <n v="19.464285714285715"/>
    <x v="4"/>
    <s v="metal"/>
    <x v="856"/>
    <d v="2016-10-25T19:00:00"/>
  </r>
  <r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x v="31"/>
    <n v="50"/>
    <x v="4"/>
    <s v="metal"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x v="679"/>
    <n v="22.737763157894737"/>
    <x v="4"/>
    <s v="metal"/>
    <x v="858"/>
    <d v="2015-04-15T22:59:00"/>
  </r>
  <r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x v="680"/>
    <n v="42.724489795918366"/>
    <x v="4"/>
    <s v="metal"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x v="681"/>
    <n v="52.916666666666664"/>
    <x v="4"/>
    <s v="jazz"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x v="682"/>
    <n v="50.5"/>
    <x v="4"/>
    <s v="jazz"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x v="683"/>
    <n v="42.5"/>
    <x v="4"/>
    <s v="jazz"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x v="684"/>
    <n v="18"/>
    <x v="4"/>
    <s v="jazz"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x v="685"/>
    <n v="34.177215189873415"/>
    <x v="4"/>
    <s v="jazz"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x v="686"/>
    <n v="22.5"/>
    <x v="4"/>
    <s v="jazz"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x v="687"/>
    <n v="58.18181818181818"/>
    <x v="4"/>
    <s v="jazz"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x v="688"/>
    <n v="109.18181818181819"/>
    <x v="4"/>
    <s v="jazz"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x v="689"/>
    <n v="50"/>
    <x v="4"/>
    <s v="jazz"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x v="690"/>
    <n v="346.66666666666669"/>
    <x v="4"/>
    <s v="jazz"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x v="691"/>
    <n v="12.4"/>
    <x v="4"/>
    <s v="jazz"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x v="692"/>
    <n v="27.083333333333332"/>
    <x v="4"/>
    <s v="jazz"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x v="693"/>
    <n v="32.5"/>
    <x v="4"/>
    <s v="jazz"/>
    <x v="872"/>
    <d v="2011-03-10T19:48:47"/>
  </r>
  <r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x v="694"/>
    <n v="9"/>
    <x v="4"/>
    <s v="jazz"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x v="695"/>
    <n v="34.761904761904759"/>
    <x v="4"/>
    <s v="jazz"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x v="109"/>
    <n v="0"/>
    <x v="4"/>
    <s v="jazz"/>
    <x v="875"/>
    <d v="2015-09-21T17:22:11"/>
  </r>
  <r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x v="696"/>
    <n v="28.577777777777779"/>
    <x v="4"/>
    <s v="jazz"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x v="697"/>
    <n v="46.586206896551722"/>
    <x v="4"/>
    <s v="jazz"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x v="698"/>
    <n v="32.5"/>
    <x v="4"/>
    <s v="jazz"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x v="699"/>
    <n v="21.466666666666665"/>
    <x v="4"/>
    <s v="jazz"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x v="700"/>
    <n v="14.125"/>
    <x v="4"/>
    <s v="indie rock"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x v="417"/>
    <n v="30"/>
    <x v="4"/>
    <s v="indie rock"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x v="702"/>
    <n v="83.375"/>
    <x v="4"/>
    <s v="indie rock"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x v="460"/>
    <n v="10"/>
    <x v="4"/>
    <s v="indie rock"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x v="109"/>
    <n v="0"/>
    <x v="4"/>
    <s v="indie rock"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x v="705"/>
    <n v="18"/>
    <x v="4"/>
    <s v="indie rock"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x v="707"/>
    <n v="31.25"/>
    <x v="4"/>
    <s v="indie rock"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x v="709"/>
    <n v="40"/>
    <x v="4"/>
    <s v="indie rock"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x v="109"/>
    <n v="0"/>
    <x v="4"/>
    <s v="indie rock"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x v="712"/>
    <n v="35"/>
    <x v="4"/>
    <s v="indie rock"/>
    <x v="898"/>
    <d v="2012-01-15T18:11:50"/>
  </r>
  <r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x v="713"/>
    <n v="35"/>
    <x v="4"/>
    <s v="indie rock"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x v="714"/>
    <n v="10.5"/>
    <x v="4"/>
    <s v="jazz"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x v="109"/>
    <n v="0"/>
    <x v="4"/>
    <s v="jazz"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x v="715"/>
    <n v="30"/>
    <x v="4"/>
    <s v="jazz"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x v="416"/>
    <n v="40"/>
    <x v="4"/>
    <s v="jazz"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x v="716"/>
    <n v="50.333333333333336"/>
    <x v="4"/>
    <s v="jazz"/>
    <x v="904"/>
    <d v="2016-01-03T01:55:37"/>
  </r>
  <r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x v="717"/>
    <n v="32.666666666666664"/>
    <x v="4"/>
    <s v="jazz"/>
    <x v="905"/>
    <d v="2011-01-24T05:45:26"/>
  </r>
  <r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x v="109"/>
    <n v="0"/>
    <x v="4"/>
    <s v="jazz"/>
    <x v="906"/>
    <d v="2014-03-13T03:33:10"/>
  </r>
  <r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x v="109"/>
    <n v="0"/>
    <x v="4"/>
    <s v="jazz"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x v="109"/>
    <n v="0"/>
    <x v="4"/>
    <s v="jazz"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x v="140"/>
    <n v="65"/>
    <x v="4"/>
    <s v="jazz"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x v="718"/>
    <n v="24.6"/>
    <x v="4"/>
    <s v="jazz"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x v="109"/>
    <n v="0"/>
    <x v="4"/>
    <s v="jazz"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x v="719"/>
    <n v="15"/>
    <x v="4"/>
    <s v="jazz"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x v="720"/>
    <n v="82.583333333333329"/>
    <x v="4"/>
    <s v="jazz"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x v="109"/>
    <n v="0"/>
    <x v="4"/>
    <s v="jazz"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x v="721"/>
    <n v="41.666666666666664"/>
    <x v="4"/>
    <s v="jazz"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x v="109"/>
    <n v="0"/>
    <x v="4"/>
    <s v="jazz"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x v="722"/>
    <n v="30"/>
    <x v="4"/>
    <s v="jazz"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x v="723"/>
    <n v="19.600000000000001"/>
    <x v="4"/>
    <s v="jazz"/>
    <x v="918"/>
    <d v="2014-12-01T22:59:21"/>
  </r>
  <r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x v="724"/>
    <n v="100"/>
    <x v="4"/>
    <s v="jazz"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x v="109"/>
    <n v="0"/>
    <x v="4"/>
    <s v="jazz"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x v="725"/>
    <n v="231.75"/>
    <x v="4"/>
    <s v="jazz"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x v="726"/>
    <n v="189.33333333333334"/>
    <x v="4"/>
    <s v="jazz"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x v="727"/>
    <n v="55"/>
    <x v="4"/>
    <s v="jazz"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x v="728"/>
    <n v="21.8"/>
    <x v="4"/>
    <s v="jazz"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x v="129"/>
    <n v="32"/>
    <x v="4"/>
    <s v="jazz"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x v="109"/>
    <n v="0"/>
    <x v="4"/>
    <s v="jazz"/>
    <x v="926"/>
    <d v="2010-07-08T22:40:00"/>
  </r>
  <r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x v="109"/>
    <n v="0"/>
    <x v="4"/>
    <s v="jazz"/>
    <x v="927"/>
    <d v="2012-05-14T19:44:55"/>
  </r>
  <r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x v="729"/>
    <n v="56.25"/>
    <x v="4"/>
    <s v="jazz"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x v="109"/>
    <n v="0"/>
    <x v="4"/>
    <s v="jazz"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x v="730"/>
    <n v="69"/>
    <x v="4"/>
    <s v="jazz"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x v="731"/>
    <n v="18.714285714285715"/>
    <x v="4"/>
    <s v="jazz"/>
    <x v="931"/>
    <d v="2014-03-16T22:00:00"/>
  </r>
  <r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x v="732"/>
    <n v="46.033333333333331"/>
    <x v="4"/>
    <s v="jazz"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x v="733"/>
    <n v="60"/>
    <x v="4"/>
    <s v="jazz"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x v="734"/>
    <n v="50.666666666666664"/>
    <x v="4"/>
    <s v="jazz"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x v="735"/>
    <n v="25"/>
    <x v="4"/>
    <s v="jazz"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x v="109"/>
    <n v="0"/>
    <x v="4"/>
    <s v="jazz"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x v="736"/>
    <n v="20"/>
    <x v="4"/>
    <s v="jazz"/>
    <x v="937"/>
    <d v="2013-11-03T20:09:17"/>
  </r>
  <r>
    <s v="Celebrating American Jazz &amp; Soul Music"/>
    <s v="Creating new avenues of exposure for young Jazz &amp; Soul artists_x000d_to express their Art of Music."/>
    <n v="7000"/>
    <n v="25"/>
    <x v="2"/>
    <s v="US"/>
    <x v="0"/>
    <n v="1346585448"/>
    <n v="1343993448"/>
    <b v="0"/>
    <n v="1"/>
    <b v="0"/>
    <s v="music/jazz"/>
    <x v="737"/>
    <n v="25"/>
    <x v="4"/>
    <s v="jazz"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x v="738"/>
    <n v="20"/>
    <x v="4"/>
    <s v="jazz"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x v="741"/>
    <n v="41.75"/>
    <x v="2"/>
    <s v="wearables"/>
    <x v="942"/>
    <d v="2016-02-18T20:14:20"/>
  </r>
  <r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x v="743"/>
    <n v="69.40625"/>
    <x v="2"/>
    <s v="wearables"/>
    <x v="944"/>
    <d v="2016-04-18T14:00:00"/>
  </r>
  <r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x v="744"/>
    <n v="155.25"/>
    <x v="2"/>
    <s v="wearables"/>
    <x v="945"/>
    <d v="2017-02-18T23:59:00"/>
  </r>
  <r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x v="745"/>
    <n v="57.2"/>
    <x v="2"/>
    <s v="wearables"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x v="109"/>
    <n v="0"/>
    <x v="2"/>
    <s v="wearables"/>
    <x v="947"/>
    <d v="2016-06-30T18:45:06"/>
  </r>
  <r>
    <s v="Led Shirt - WiFi Controlled"/>
    <s v="T-Shirt with Led panel controlled by Android app over WiFi. _x000d_Multiple shirts, games, text, video effects support,"/>
    <n v="4000"/>
    <n v="480"/>
    <x v="2"/>
    <s v="NL"/>
    <x v="3"/>
    <n v="1457812364"/>
    <n v="1455220364"/>
    <b v="0"/>
    <n v="8"/>
    <b v="0"/>
    <s v="technology/wearables"/>
    <x v="746"/>
    <n v="60"/>
    <x v="2"/>
    <s v="wearables"/>
    <x v="948"/>
    <d v="2016-03-12T19:52:44"/>
  </r>
  <r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x v="747"/>
    <n v="39"/>
    <x v="2"/>
    <s v="wearables"/>
    <x v="949"/>
    <d v="2016-02-21T01:02:56"/>
  </r>
  <r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x v="751"/>
    <n v="25.2"/>
    <x v="2"/>
    <s v="wearables"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s v="SemiYours"/>
    <s v="You can rent out your Car with Uber. _x000d_You can rent out your Home with Airbnb. _x000d_Now you can rent out your CLOSET with SemiYOURS!"/>
    <n v="50000"/>
    <n v="861"/>
    <x v="2"/>
    <s v="US"/>
    <x v="0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s v="The first personal trainer and diet coach for your dog!"/>
    <s v="Active, happy &amp; healthy together! _x000d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x v="764"/>
    <n v="59.2"/>
    <x v="2"/>
    <s v="wearables"/>
    <x v="966"/>
    <d v="2016-10-06T15:15:32"/>
  </r>
  <r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x v="766"/>
    <n v="26.5"/>
    <x v="2"/>
    <s v="wearables"/>
    <x v="968"/>
    <d v="2014-08-15T20:20:34"/>
  </r>
  <r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x v="768"/>
    <n v="164"/>
    <x v="2"/>
    <s v="wearables"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x v="769"/>
    <n v="45.2"/>
    <x v="2"/>
    <s v="wearables"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x v="771"/>
    <n v="51.375"/>
    <x v="2"/>
    <s v="wearables"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x v="772"/>
    <n v="108.625"/>
    <x v="2"/>
    <s v="wearables"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x v="773"/>
    <n v="160.5"/>
    <x v="2"/>
    <s v="wearables"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x v="774"/>
    <n v="75.75"/>
    <x v="2"/>
    <s v="wearables"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x v="778"/>
    <n v="2.75"/>
    <x v="2"/>
    <s v="wearables"/>
    <x v="981"/>
    <d v="2014-08-09T22:43:42"/>
  </r>
  <r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x v="779"/>
    <n v="1"/>
    <x v="2"/>
    <s v="wearables"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x v="3"/>
    <n v="1475310825"/>
    <n v="1472718825"/>
    <b v="0"/>
    <n v="0"/>
    <b v="0"/>
    <s v="technology/wearables"/>
    <x v="109"/>
    <n v="0"/>
    <x v="2"/>
    <s v="wearables"/>
    <x v="988"/>
    <d v="2016-10-01T08:33:45"/>
  </r>
  <r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x v="784"/>
    <n v="52.40625"/>
    <x v="2"/>
    <s v="wearables"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x v="477"/>
    <n v="13"/>
    <x v="2"/>
    <s v="wearables"/>
    <x v="990"/>
    <d v="2014-09-03T18:49:24"/>
  </r>
  <r>
    <s v="Russell &amp; Sons Watches"/>
    <s v="Russell &amp; Sons Watches_x000d__x000d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x v="786"/>
    <n v="116.75"/>
    <x v="2"/>
    <s v="wearables"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x v="0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x v="790"/>
    <n v="13"/>
    <x v="2"/>
    <s v="wearables"/>
    <x v="996"/>
    <d v="2014-07-27T15:27:00"/>
  </r>
  <r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x v="698"/>
    <n v="8.125"/>
    <x v="2"/>
    <s v="wearables"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x v="793"/>
    <n v="3304"/>
    <x v="2"/>
    <s v="wearables"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x v="87"/>
    <n v="1300"/>
    <x v="2"/>
    <s v="wearables"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x v="798"/>
    <n v="29.25"/>
    <x v="2"/>
    <s v="wearables"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x v="800"/>
    <n v="250"/>
    <x v="2"/>
    <s v="wearables"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x v="801"/>
    <n v="65"/>
    <x v="2"/>
    <s v="wearables"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x v="802"/>
    <n v="55"/>
    <x v="2"/>
    <s v="wearables"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x v="803"/>
    <n v="75"/>
    <x v="2"/>
    <s v="wearables"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x v="806"/>
    <n v="191.25"/>
    <x v="2"/>
    <s v="wearables"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x v="129"/>
    <n v="40"/>
    <x v="2"/>
    <s v="wearables"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x v="810"/>
    <n v="53.25"/>
    <x v="2"/>
    <s v="wearables"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x v="385"/>
    <n v="250"/>
    <x v="5"/>
    <s v="audio"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x v="109"/>
    <n v="0"/>
    <x v="5"/>
    <s v="audio"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x v="829"/>
    <n v="10"/>
    <x v="5"/>
    <s v="audio"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x v="831"/>
    <n v="3"/>
    <x v="5"/>
    <s v="audio"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x v="832"/>
    <n v="33.25"/>
    <x v="5"/>
    <s v="audio"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x v="109"/>
    <n v="0"/>
    <x v="5"/>
    <s v="audio"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x v="833"/>
    <n v="1"/>
    <x v="5"/>
    <s v="audio"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x v="834"/>
    <n v="53"/>
    <x v="5"/>
    <s v="audio"/>
    <x v="1048"/>
    <d v="2016-09-25T01:16:29"/>
  </r>
  <r>
    <s v="J1 (Canceled)"/>
    <s v="------"/>
    <n v="12000"/>
    <n v="0"/>
    <x v="1"/>
    <s v="US"/>
    <x v="0"/>
    <n v="1455272445"/>
    <n v="1452680445"/>
    <b v="0"/>
    <n v="0"/>
    <b v="0"/>
    <s v="journalism/audio"/>
    <x v="109"/>
    <n v="0"/>
    <x v="5"/>
    <s v="audio"/>
    <x v="1049"/>
    <d v="2016-02-12T10:20:45"/>
  </r>
  <r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x v="109"/>
    <n v="0"/>
    <x v="5"/>
    <s v="audio"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x v="109"/>
    <n v="0"/>
    <x v="5"/>
    <s v="audio"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x v="109"/>
    <n v="0"/>
    <x v="5"/>
    <s v="audio"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x v="460"/>
    <n v="15"/>
    <x v="5"/>
    <s v="audio"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x v="109"/>
    <n v="0"/>
    <x v="5"/>
    <s v="audio"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x v="109"/>
    <n v="0"/>
    <x v="5"/>
    <s v="audio"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x v="109"/>
    <n v="0"/>
    <x v="5"/>
    <s v="audio"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x v="109"/>
    <n v="0"/>
    <x v="5"/>
    <s v="audio"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x v="109"/>
    <n v="0"/>
    <x v="5"/>
    <s v="audio"/>
    <x v="1058"/>
    <d v="2015-03-26T00:00:00"/>
  </r>
  <r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x v="109"/>
    <n v="0"/>
    <x v="5"/>
    <s v="audio"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x v="460"/>
    <n v="50"/>
    <x v="5"/>
    <s v="audio"/>
    <x v="1060"/>
    <d v="2015-04-15T21:54:53"/>
  </r>
  <r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x v="109"/>
    <n v="0"/>
    <x v="5"/>
    <s v="audio"/>
    <x v="1061"/>
    <d v="2016-05-02T01:00:00"/>
  </r>
  <r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x v="835"/>
    <n v="47.5"/>
    <x v="5"/>
    <s v="audio"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x v="109"/>
    <n v="0"/>
    <x v="5"/>
    <s v="audio"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x v="837"/>
    <n v="16.2"/>
    <x v="6"/>
    <s v="video games"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x v="839"/>
    <n v="13"/>
    <x v="6"/>
    <s v="video games"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x v="840"/>
    <n v="11.25"/>
    <x v="6"/>
    <s v="video games"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x v="449"/>
    <n v="35"/>
    <x v="6"/>
    <s v="video games"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x v="109"/>
    <n v="0"/>
    <x v="6"/>
    <s v="video games"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x v="842"/>
    <n v="12.75"/>
    <x v="6"/>
    <s v="video games"/>
    <x v="1072"/>
    <d v="2014-02-05T19:58:17"/>
  </r>
  <r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x v="843"/>
    <n v="10"/>
    <x v="6"/>
    <s v="video games"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x v="684"/>
    <n v="15"/>
    <x v="6"/>
    <s v="video games"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x v="847"/>
    <n v="9"/>
    <x v="6"/>
    <s v="video games"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x v="850"/>
    <n v="3"/>
    <x v="6"/>
    <s v="video games"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x v="380"/>
    <n v="410"/>
    <x v="6"/>
    <s v="video games"/>
    <x v="1083"/>
    <d v="2014-08-02T15:49:43"/>
  </r>
  <r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x v="109"/>
    <n v="0"/>
    <x v="6"/>
    <s v="video games"/>
    <x v="1084"/>
    <d v="2014-08-08T21:53:24"/>
  </r>
  <r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x v="851"/>
    <n v="114"/>
    <x v="6"/>
    <s v="video games"/>
    <x v="1085"/>
    <d v="2016-03-14T15:06:15"/>
  </r>
  <r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x v="852"/>
    <n v="7.5"/>
    <x v="6"/>
    <s v="video games"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x v="109"/>
    <n v="0"/>
    <x v="6"/>
    <s v="video games"/>
    <x v="1087"/>
    <d v="2014-06-15T17:08:07"/>
  </r>
  <r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x v="855"/>
    <n v="5"/>
    <x v="6"/>
    <s v="video games"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x v="856"/>
    <n v="12.5"/>
    <x v="6"/>
    <s v="video games"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x v="857"/>
    <n v="3"/>
    <x v="6"/>
    <s v="video games"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x v="858"/>
    <n v="10.5625"/>
    <x v="6"/>
    <s v="video games"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x v="724"/>
    <n v="25"/>
    <x v="6"/>
    <s v="video games"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x v="453"/>
    <n v="10"/>
    <x v="6"/>
    <s v="video games"/>
    <x v="1100"/>
    <d v="2016-02-14T02:39:31"/>
  </r>
  <r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x v="866"/>
    <n v="16.2"/>
    <x v="6"/>
    <s v="video games"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x v="868"/>
    <n v="71.55"/>
    <x v="6"/>
    <s v="video games"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x v="109"/>
    <n v="0"/>
    <x v="6"/>
    <s v="video games"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x v="871"/>
    <n v="15"/>
    <x v="6"/>
    <s v="video games"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x v="167"/>
    <n v="1"/>
    <x v="6"/>
    <s v="video games"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x v="724"/>
    <n v="5"/>
    <x v="6"/>
    <s v="video games"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x v="875"/>
    <n v="13.25"/>
    <x v="6"/>
    <s v="video games"/>
    <x v="1115"/>
    <d v="2016-03-30T15:41:35"/>
  </r>
  <r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x v="876"/>
    <n v="17.852"/>
    <x v="6"/>
    <s v="video games"/>
    <x v="1116"/>
    <d v="2012-06-09T20:20:08"/>
  </r>
  <r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x v="877"/>
    <n v="10.375"/>
    <x v="6"/>
    <s v="video games"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x v="879"/>
    <n v="5"/>
    <x v="6"/>
    <s v="video games"/>
    <x v="1119"/>
    <d v="2014-04-06T19:01:04"/>
  </r>
  <r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x v="109"/>
    <n v="0"/>
    <x v="6"/>
    <s v="video games"/>
    <x v="1120"/>
    <d v="2011-10-28T20:56:40"/>
  </r>
  <r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x v="880"/>
    <n v="5.8"/>
    <x v="6"/>
    <s v="video games"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x v="109"/>
    <n v="0"/>
    <x v="6"/>
    <s v="video games"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x v="109"/>
    <n v="0"/>
    <x v="6"/>
    <s v="mobile games"/>
    <x v="1125"/>
    <d v="2015-09-25T14:58:50"/>
  </r>
  <r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x v="724"/>
    <n v="5"/>
    <x v="6"/>
    <s v="mobile games"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s v="Flying Turds"/>
    <s v="#havingfunFTW"/>
    <n v="1000"/>
    <n v="1"/>
    <x v="2"/>
    <s v="GB"/>
    <x v="1"/>
    <n v="1407425717"/>
    <n v="1404833717"/>
    <b v="0"/>
    <n v="1"/>
    <b v="0"/>
    <s v="games/mobile games"/>
    <x v="370"/>
    <n v="1"/>
    <x v="6"/>
    <s v="mobile games"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x v="884"/>
    <n v="10.5"/>
    <x v="6"/>
    <s v="mobile games"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x v="109"/>
    <n v="0"/>
    <x v="6"/>
    <s v="mobile games"/>
    <x v="1131"/>
    <d v="2015-12-24T21:47:48"/>
  </r>
  <r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x v="886"/>
    <n v="20"/>
    <x v="6"/>
    <s v="mobile games"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x v="524"/>
    <n v="1"/>
    <x v="6"/>
    <s v="mobile games"/>
    <x v="1134"/>
    <d v="2014-11-29T04:33:00"/>
  </r>
  <r>
    <s v="Trumperama"/>
    <s v="&quot;Trumperama&quot; ist ein Jump 'n' Run Spiel im 8-Bit Stil fÃ¼r Android._x000d_Donald Trump gewinnt die Wahlen und muss gestoppt werden!"/>
    <n v="1000"/>
    <n v="50"/>
    <x v="2"/>
    <s v="DE"/>
    <x v="3"/>
    <n v="1470527094"/>
    <n v="1467935094"/>
    <b v="0"/>
    <n v="1"/>
    <b v="0"/>
    <s v="games/mobile games"/>
    <x v="152"/>
    <n v="50"/>
    <x v="6"/>
    <s v="mobile games"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x v="887"/>
    <n v="45"/>
    <x v="6"/>
    <s v="mobile games"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x v="737"/>
    <n v="31.25"/>
    <x v="6"/>
    <s v="mobile games"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x v="889"/>
    <n v="5"/>
    <x v="6"/>
    <s v="mobile games"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x v="109"/>
    <n v="0"/>
    <x v="6"/>
    <s v="mobile games"/>
    <x v="1140"/>
    <d v="2015-08-06T11:05:21"/>
  </r>
  <r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x v="109"/>
    <n v="0"/>
    <x v="6"/>
    <s v="mobile games"/>
    <x v="1141"/>
    <d v="2015-07-09T16:47:30"/>
  </r>
  <r>
    <s v="3E Community, a company driven by YOU!"/>
    <s v="If only you could help choose and/or create the Top Chart apps with your ideas..._x000d_Want that to come true? Well here we are."/>
    <n v="4000"/>
    <n v="0"/>
    <x v="2"/>
    <s v="US"/>
    <x v="0"/>
    <n v="1424131727"/>
    <n v="1421539727"/>
    <b v="0"/>
    <n v="0"/>
    <b v="0"/>
    <s v="games/mobile games"/>
    <x v="109"/>
    <n v="0"/>
    <x v="6"/>
    <s v="mobile games"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x v="890"/>
    <n v="23.25"/>
    <x v="6"/>
    <s v="mobile games"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x v="109"/>
    <n v="0"/>
    <x v="7"/>
    <s v="food trucks"/>
    <x v="1144"/>
    <d v="2015-04-29T04:22:00"/>
  </r>
  <r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x v="415"/>
    <n v="100"/>
    <x v="7"/>
    <s v="food trucks"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x v="109"/>
    <n v="0"/>
    <x v="7"/>
    <s v="food trucks"/>
    <x v="1147"/>
    <d v="2014-10-19T23:19:43"/>
  </r>
  <r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x v="840"/>
    <n v="37.5"/>
    <x v="7"/>
    <s v="food trucks"/>
    <x v="1149"/>
    <d v="2016-06-16T17:02:46"/>
  </r>
  <r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x v="893"/>
    <n v="42"/>
    <x v="7"/>
    <s v="food trucks"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x v="109"/>
    <n v="0"/>
    <x v="7"/>
    <s v="food trucks"/>
    <x v="1151"/>
    <d v="2015-09-07T02:27:43"/>
  </r>
  <r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x v="895"/>
    <n v="50"/>
    <x v="7"/>
    <s v="food trucks"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x v="897"/>
    <n v="23.5"/>
    <x v="7"/>
    <s v="food trucks"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x v="109"/>
    <n v="0"/>
    <x v="7"/>
    <s v="food trucks"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x v="109"/>
    <n v="0"/>
    <x v="7"/>
    <s v="food trucks"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x v="109"/>
    <n v="0"/>
    <x v="7"/>
    <s v="food trucks"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x v="901"/>
    <n v="17.5"/>
    <x v="7"/>
    <s v="food trucks"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x v="109"/>
    <n v="0"/>
    <x v="7"/>
    <s v="food trucks"/>
    <x v="1163"/>
    <d v="2014-08-09T17:22:00"/>
  </r>
  <r>
    <s v="Bayou Classic BBQ"/>
    <s v="Bayou Classic BBQ will be  Mansura,LA _x000d_newest and best mobile food truck_x000d_serving delicious BBQ Georgia style slow_x000d_smoke BBQ!"/>
    <n v="10000"/>
    <n v="0"/>
    <x v="2"/>
    <s v="US"/>
    <x v="0"/>
    <n v="1466270582"/>
    <n v="1463678582"/>
    <b v="0"/>
    <n v="0"/>
    <b v="0"/>
    <s v="food/food trucks"/>
    <x v="109"/>
    <n v="0"/>
    <x v="7"/>
    <s v="food trucks"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x v="902"/>
    <n v="82.82"/>
    <x v="7"/>
    <s v="food trucks"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x v="903"/>
    <n v="358.875"/>
    <x v="7"/>
    <s v="food trucks"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x v="904"/>
    <n v="61.1875"/>
    <x v="7"/>
    <s v="food trucks"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x v="905"/>
    <n v="340"/>
    <x v="7"/>
    <s v="food trucks"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x v="177"/>
    <n v="50"/>
    <x v="7"/>
    <s v="food trucks"/>
    <x v="1170"/>
    <d v="2015-05-30T21:26:11"/>
  </r>
  <r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x v="370"/>
    <n v="25"/>
    <x v="7"/>
    <s v="food trucks"/>
    <x v="1171"/>
    <d v="2014-11-13T20:18:47"/>
  </r>
  <r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x v="109"/>
    <n v="0"/>
    <x v="7"/>
    <s v="food trucks"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x v="907"/>
    <n v="30"/>
    <x v="7"/>
    <s v="food trucks"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x v="909"/>
    <n v="65"/>
    <x v="7"/>
    <s v="food trucks"/>
    <x v="1175"/>
    <d v="2015-07-15T17:28:59"/>
  </r>
  <r>
    <s v="Mirlin's Sushi"/>
    <s v="Mirlins Sushi!_x000d_Find us on Facebook!_x000d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x v="910"/>
    <n v="10"/>
    <x v="7"/>
    <s v="food trucks"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x v="109"/>
    <n v="0"/>
    <x v="7"/>
    <s v="food trucks"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x v="440"/>
    <n v="5"/>
    <x v="7"/>
    <s v="food trucks"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x v="911"/>
    <n v="640"/>
    <x v="7"/>
    <s v="food trucks"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x v="913"/>
    <n v="10.5"/>
    <x v="7"/>
    <s v="food trucks"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s v="CALAMITA/Ã€ project"/>
    <s v="CALAMITA/Ã€ is a tool for investigating the contemporary Vajont and the topic of catastrophes in general._x000d_Â«CHE IDDIO CE LA MANDI BUONAÂ»"/>
    <n v="10000"/>
    <n v="13500"/>
    <x v="0"/>
    <s v="IT"/>
    <x v="3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x v="926"/>
    <n v="121"/>
    <x v="8"/>
    <s v="photobooks"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x v="940"/>
    <n v="168.5"/>
    <x v="8"/>
    <s v="photobooks"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x v="943"/>
    <n v="105.44"/>
    <x v="8"/>
    <s v="photobooks"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x v="954"/>
    <n v="44"/>
    <x v="4"/>
    <s v="world music"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x v="109"/>
    <n v="0"/>
    <x v="4"/>
    <s v="world music"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x v="957"/>
    <n v="25"/>
    <x v="4"/>
    <s v="world music"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x v="109"/>
    <n v="0"/>
    <x v="4"/>
    <s v="world music"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x v="109"/>
    <n v="0"/>
    <x v="4"/>
    <s v="world music"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x v="417"/>
    <n v="40"/>
    <x v="4"/>
    <s v="world music"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x v="109"/>
    <n v="0"/>
    <x v="4"/>
    <s v="world music"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x v="959"/>
    <n v="35"/>
    <x v="4"/>
    <s v="world music"/>
    <x v="1235"/>
    <d v="2013-12-15T03:14:59"/>
  </r>
  <r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x v="109"/>
    <n v="0"/>
    <x v="4"/>
    <s v="world music"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x v="109"/>
    <n v="0"/>
    <x v="4"/>
    <s v="world music"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x v="109"/>
    <n v="0"/>
    <x v="4"/>
    <s v="world music"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x v="961"/>
    <n v="30.125"/>
    <x v="4"/>
    <s v="world music"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x v="963"/>
    <n v="5"/>
    <x v="4"/>
    <s v="world music"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x v="964"/>
    <n v="44.5"/>
    <x v="4"/>
    <s v="world music"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x v="965"/>
    <n v="46.133333333333333"/>
    <x v="4"/>
    <s v="rock"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x v="966"/>
    <n v="141.47058823529412"/>
    <x v="4"/>
    <s v="rock"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x v="967"/>
    <n v="75.483870967741936"/>
    <x v="4"/>
    <s v="rock"/>
    <x v="1246"/>
    <d v="2011-12-06T02:02:29"/>
  </r>
  <r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x v="968"/>
    <n v="85.5"/>
    <x v="4"/>
    <s v="rock"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x v="969"/>
    <n v="64.254237288135599"/>
    <x v="4"/>
    <s v="rock"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x v="970"/>
    <n v="64.46913580246914"/>
    <x v="4"/>
    <s v="rock"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x v="971"/>
    <n v="118.2007874015748"/>
    <x v="4"/>
    <s v="rock"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x v="972"/>
    <n v="82.540540540540547"/>
    <x v="4"/>
    <s v="rock"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x v="973"/>
    <n v="34.170212765957444"/>
    <x v="4"/>
    <s v="rock"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x v="974"/>
    <n v="42.73322081575246"/>
    <x v="4"/>
    <s v="rock"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x v="975"/>
    <n v="94.489361702127653"/>
    <x v="4"/>
    <s v="rock"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x v="976"/>
    <n v="55.697247706422019"/>
    <x v="4"/>
    <s v="rock"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x v="977"/>
    <n v="98.030831024930734"/>
    <x v="4"/>
    <s v="rock"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x v="978"/>
    <n v="92.102272727272734"/>
    <x v="4"/>
    <s v="rock"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x v="979"/>
    <n v="38.175462686567165"/>
    <x v="4"/>
    <s v="rock"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x v="980"/>
    <n v="27.145833333333332"/>
    <x v="4"/>
    <s v="rock"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x v="981"/>
    <n v="50.689189189189186"/>
    <x v="4"/>
    <s v="rock"/>
    <x v="1260"/>
    <d v="2014-02-26T20:13:40"/>
  </r>
  <r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x v="982"/>
    <n v="38.942307692307693"/>
    <x v="4"/>
    <s v="rock"/>
    <x v="1261"/>
    <d v="2014-01-29T08:13:47"/>
  </r>
  <r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x v="5"/>
    <n v="1392574692"/>
    <n v="1389982692"/>
    <b v="1"/>
    <n v="105"/>
    <b v="1"/>
    <s v="music/rock"/>
    <x v="983"/>
    <n v="77.638095238095232"/>
    <x v="4"/>
    <s v="rock"/>
    <x v="1262"/>
    <d v="2014-02-16T18:18:12"/>
  </r>
  <r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x v="984"/>
    <n v="43.536585365853661"/>
    <x v="4"/>
    <s v="rock"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x v="985"/>
    <n v="31.823529411764707"/>
    <x v="4"/>
    <s v="rock"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x v="986"/>
    <n v="63.184393939393942"/>
    <x v="4"/>
    <s v="rock"/>
    <x v="1265"/>
    <d v="2010-11-30T15:43:35"/>
  </r>
  <r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x v="987"/>
    <n v="190.9"/>
    <x v="4"/>
    <s v="rock"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x v="972"/>
    <n v="140.85534591194968"/>
    <x v="4"/>
    <s v="rock"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x v="988"/>
    <n v="76.92307692307692"/>
    <x v="4"/>
    <s v="rock"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x v="989"/>
    <n v="99.15533980582525"/>
    <x v="4"/>
    <s v="rock"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x v="990"/>
    <n v="67.881656804733723"/>
    <x v="4"/>
    <s v="rock"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x v="972"/>
    <n v="246.29032258064515"/>
    <x v="4"/>
    <s v="rock"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x v="938"/>
    <n v="189.28571428571428"/>
    <x v="4"/>
    <s v="rock"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x v="991"/>
    <n v="76.666666666666671"/>
    <x v="4"/>
    <s v="rock"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x v="992"/>
    <n v="82.963254817987149"/>
    <x v="4"/>
    <s v="rock"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x v="993"/>
    <n v="62.522107969151669"/>
    <x v="4"/>
    <s v="rock"/>
    <x v="1275"/>
    <d v="2013-08-07T20:49:47"/>
  </r>
  <r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x v="994"/>
    <n v="46.06808823529412"/>
    <x v="4"/>
    <s v="rock"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x v="995"/>
    <n v="38.543946731234868"/>
    <x v="4"/>
    <s v="rock"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x v="996"/>
    <n v="53.005263157894738"/>
    <x v="4"/>
    <s v="rock"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x v="997"/>
    <n v="73.355396825396824"/>
    <x v="4"/>
    <s v="rock"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x v="998"/>
    <n v="127.97523076923076"/>
    <x v="4"/>
    <s v="rock"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x v="592"/>
    <n v="104.72972972972973"/>
    <x v="4"/>
    <s v="rock"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x v="999"/>
    <n v="67.671532846715323"/>
    <x v="4"/>
    <s v="rock"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x v="1000"/>
    <n v="95.931818181818187"/>
    <x v="4"/>
    <s v="rock"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x v="50"/>
    <n v="65.161290322580641"/>
    <x v="1"/>
    <s v="plays"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x v="1001"/>
    <n v="32.269841269841272"/>
    <x v="1"/>
    <s v="plays"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x v="1002"/>
    <n v="81.25"/>
    <x v="1"/>
    <s v="plays"/>
    <x v="1286"/>
    <d v="2015-02-17T14:00:00"/>
  </r>
  <r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x v="1003"/>
    <n v="24.2"/>
    <x v="1"/>
    <s v="plays"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x v="1004"/>
    <n v="65.868852459016395"/>
    <x v="1"/>
    <s v="plays"/>
    <x v="1288"/>
    <d v="2016-08-10T04:00:00"/>
  </r>
  <r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x v="1005"/>
    <n v="36.07692307692308"/>
    <x v="1"/>
    <s v="plays"/>
    <x v="1289"/>
    <d v="2017-01-04T03:14:05"/>
  </r>
  <r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x v="1006"/>
    <n v="44.186046511627907"/>
    <x v="1"/>
    <s v="plays"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x v="945"/>
    <n v="104.07142857142857"/>
    <x v="1"/>
    <s v="plays"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x v="1007"/>
    <n v="35.96153846153846"/>
    <x v="1"/>
    <s v="plays"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x v="1008"/>
    <n v="127.79166666666667"/>
    <x v="1"/>
    <s v="plays"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x v="1009"/>
    <n v="27.727272727272727"/>
    <x v="1"/>
    <s v="plays"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x v="1010"/>
    <n v="39.828125"/>
    <x v="1"/>
    <s v="plays"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x v="1011"/>
    <n v="52.173913043478258"/>
    <x v="1"/>
    <s v="plays"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x v="1012"/>
    <n v="92.037815126050418"/>
    <x v="1"/>
    <s v="plays"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x v="1013"/>
    <n v="63.424242424242422"/>
    <x v="1"/>
    <s v="plays"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x v="1014"/>
    <n v="135.625"/>
    <x v="1"/>
    <s v="plays"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x v="920"/>
    <n v="168.75"/>
    <x v="1"/>
    <s v="plays"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x v="1015"/>
    <n v="70.862068965517238"/>
    <x v="1"/>
    <s v="plays"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x v="31"/>
    <n v="50"/>
    <x v="1"/>
    <s v="plays"/>
    <x v="1302"/>
    <d v="2016-12-01T02:23:31"/>
  </r>
  <r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x v="1016"/>
    <n v="42.214166666666671"/>
    <x v="1"/>
    <s v="plays"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x v="1024"/>
    <n v="800.7"/>
    <x v="2"/>
    <s v="wearables"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x v="1025"/>
    <n v="28"/>
    <x v="2"/>
    <s v="wearables"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x v="1029"/>
    <n v="1"/>
    <x v="2"/>
    <s v="wearables"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s v="Lucky Tag: A Smart Dog Wearable That Cares (Canceled)"/>
    <s v="Your Dog's Best Friend._x000d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x v="1035"/>
    <n v="26.5"/>
    <x v="2"/>
    <s v="wearables"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x v="1038"/>
    <n v="60.75"/>
    <x v="2"/>
    <s v="wearables"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x v="1043"/>
    <n v="157.46"/>
    <x v="2"/>
    <s v="wearables"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x v="1044"/>
    <n v="100.5"/>
    <x v="2"/>
    <s v="wearables"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x v="109"/>
    <n v="0"/>
    <x v="2"/>
    <s v="wearables"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x v="109"/>
    <n v="0"/>
    <x v="2"/>
    <s v="wearables"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x v="1046"/>
    <n v="308.75"/>
    <x v="2"/>
    <s v="wearables"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x v="109"/>
    <n v="0"/>
    <x v="2"/>
    <s v="wearables"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x v="418"/>
    <n v="100"/>
    <x v="2"/>
    <s v="wearables"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x v="1071"/>
    <n v="43.64"/>
    <x v="3"/>
    <s v="nonfiction"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x v="31"/>
    <n v="40"/>
    <x v="3"/>
    <s v="nonfiction"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x v="1072"/>
    <n v="346.04166666666669"/>
    <x v="4"/>
    <s v="rock"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x v="1073"/>
    <n v="81.739130434782609"/>
    <x v="4"/>
    <s v="rock"/>
    <x v="1365"/>
    <d v="2015-03-16T16:35:52"/>
  </r>
  <r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x v="1074"/>
    <n v="64.535306122448986"/>
    <x v="4"/>
    <s v="rock"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x v="1075"/>
    <n v="63.477777777777774"/>
    <x v="4"/>
    <s v="rock"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x v="1076"/>
    <n v="63.620689655172413"/>
    <x v="4"/>
    <s v="rock"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x v="1077"/>
    <n v="83.967068965517228"/>
    <x v="4"/>
    <s v="rock"/>
    <x v="1369"/>
    <d v="2014-04-11T14:15:46"/>
  </r>
  <r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x v="1078"/>
    <n v="77.75"/>
    <x v="4"/>
    <s v="rock"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x v="1079"/>
    <n v="107.07142857142857"/>
    <x v="4"/>
    <s v="rock"/>
    <x v="1371"/>
    <d v="2015-05-07T18:12:22"/>
  </r>
  <r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x v="1014"/>
    <n v="38.75"/>
    <x v="4"/>
    <s v="rock"/>
    <x v="1372"/>
    <d v="2012-07-12T17:45:32"/>
  </r>
  <r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x v="1080"/>
    <n v="201.94230769230768"/>
    <x v="4"/>
    <s v="rock"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x v="1081"/>
    <n v="43.060606060606062"/>
    <x v="4"/>
    <s v="rock"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x v="1082"/>
    <n v="62.871559633027523"/>
    <x v="4"/>
    <s v="rock"/>
    <x v="1375"/>
    <d v="2017-01-15T01:35:19"/>
  </r>
  <r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x v="1083"/>
    <n v="55.607142857142854"/>
    <x v="4"/>
    <s v="rock"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x v="1084"/>
    <n v="48.70967741935484"/>
    <x v="4"/>
    <s v="rock"/>
    <x v="1377"/>
    <d v="2017-02-03T04:11:00"/>
  </r>
  <r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x v="1085"/>
    <n v="30.578947368421051"/>
    <x v="4"/>
    <s v="rock"/>
    <x v="1378"/>
    <d v="2016-08-01T18:13:30"/>
  </r>
  <r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x v="1086"/>
    <n v="73.907284768211923"/>
    <x v="4"/>
    <s v="rock"/>
    <x v="1379"/>
    <d v="2015-06-05T11:47:56"/>
  </r>
  <r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x v="1087"/>
    <n v="21.2"/>
    <x v="4"/>
    <s v="rock"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x v="1088"/>
    <n v="73.356164383561648"/>
    <x v="4"/>
    <s v="rock"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x v="1089"/>
    <n v="56.412162162162161"/>
    <x v="4"/>
    <s v="rock"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x v="1090"/>
    <n v="50.247311827956992"/>
    <x v="4"/>
    <s v="rock"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x v="1091"/>
    <n v="68.936507936507937"/>
    <x v="4"/>
    <s v="rock"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x v="1092"/>
    <n v="65.914104477611943"/>
    <x v="4"/>
    <s v="rock"/>
    <x v="1385"/>
    <d v="2016-04-29T12:11:00"/>
  </r>
  <r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x v="1093"/>
    <n v="62.5"/>
    <x v="4"/>
    <s v="rock"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x v="1094"/>
    <n v="70.064102564102569"/>
    <x v="4"/>
    <s v="rock"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x v="1095"/>
    <n v="60.181874999999998"/>
    <x v="4"/>
    <s v="rock"/>
    <x v="1388"/>
    <d v="2016-10-17T16:14:00"/>
  </r>
  <r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x v="663"/>
    <n v="21.382352941176471"/>
    <x v="4"/>
    <s v="rock"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x v="1096"/>
    <n v="160.78947368421052"/>
    <x v="4"/>
    <s v="rock"/>
    <x v="1390"/>
    <d v="2015-04-27T17:12:00"/>
  </r>
  <r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x v="1097"/>
    <n v="42.384615384615387"/>
    <x v="4"/>
    <s v="rock"/>
    <x v="1391"/>
    <d v="2015-08-22T04:59:00"/>
  </r>
  <r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x v="1098"/>
    <n v="27.317307692307693"/>
    <x v="4"/>
    <s v="rock"/>
    <x v="1392"/>
    <d v="2016-03-03T03:43:06"/>
  </r>
  <r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x v="1099"/>
    <n v="196.82692307692307"/>
    <x v="4"/>
    <s v="rock"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x v="1100"/>
    <n v="53.882352941176471"/>
    <x v="4"/>
    <s v="rock"/>
    <x v="1394"/>
    <d v="2017-03-01T03:00:00"/>
  </r>
  <r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x v="1101"/>
    <n v="47.756097560975611"/>
    <x v="4"/>
    <s v="rock"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x v="1102"/>
    <n v="88.191780821917803"/>
    <x v="4"/>
    <s v="rock"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x v="1103"/>
    <n v="72.056962025316452"/>
    <x v="4"/>
    <s v="rock"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x v="1104"/>
    <n v="74.246153846153845"/>
    <x v="4"/>
    <s v="rock"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x v="1105"/>
    <n v="61.701086956521742"/>
    <x v="4"/>
    <s v="rock"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x v="1106"/>
    <n v="17.235294117647058"/>
    <x v="4"/>
    <s v="rock"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x v="1107"/>
    <n v="51.720833333333331"/>
    <x v="4"/>
    <s v="rock"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x v="1108"/>
    <n v="24.150442477876105"/>
    <x v="4"/>
    <s v="rock"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x v="1109"/>
    <n v="62.166666666666664"/>
    <x v="4"/>
    <s v="rock"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x v="415"/>
    <n v="5"/>
    <x v="3"/>
    <s v="translations"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x v="724"/>
    <n v="7.5"/>
    <x v="3"/>
    <s v="translations"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x v="705"/>
    <n v="12"/>
    <x v="3"/>
    <s v="translations"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x v="109"/>
    <n v="0"/>
    <x v="3"/>
    <s v="translations"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x v="374"/>
    <n v="1"/>
    <x v="3"/>
    <s v="translations"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x v="152"/>
    <n v="100"/>
    <x v="3"/>
    <s v="translations"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x v="418"/>
    <n v="1"/>
    <x v="3"/>
    <s v="translations"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x v="109"/>
    <n v="0"/>
    <x v="3"/>
    <s v="translations"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s v="Realidades del Hombre"/>
    <s v="Â¿Y si hubiera una camino intermedio entre ciencia y religion?_x000d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x v="418"/>
    <n v="6"/>
    <x v="3"/>
    <s v="translations"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x v="1116"/>
    <n v="1"/>
    <x v="3"/>
    <s v="translations"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x v="370"/>
    <n v="100"/>
    <x v="3"/>
    <s v="translations"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x v="477"/>
    <n v="13"/>
    <x v="3"/>
    <s v="translations"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x v="119"/>
    <n v="100"/>
    <x v="3"/>
    <s v="translations"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x v="109"/>
    <n v="0"/>
    <x v="3"/>
    <s v="translations"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x v="109"/>
    <n v="0"/>
    <x v="3"/>
    <s v="translations"/>
    <x v="1426"/>
    <d v="2015-08-24T09:22:00"/>
  </r>
  <r>
    <s v="WHAT CAN I DO?..."/>
    <s v="The book with advices that can save many lives._x000d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x v="684"/>
    <n v="15"/>
    <x v="3"/>
    <s v="translations"/>
    <x v="1428"/>
    <d v="2016-04-02T08:06:57"/>
  </r>
  <r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x v="109"/>
    <n v="0"/>
    <x v="3"/>
    <s v="translations"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x v="109"/>
    <n v="0"/>
    <x v="3"/>
    <s v="translations"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x v="370"/>
    <n v="7.5"/>
    <x v="3"/>
    <s v="translations"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x v="419"/>
    <n v="75"/>
    <x v="3"/>
    <s v="translations"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x v="1125"/>
    <n v="30"/>
    <x v="3"/>
    <s v="translations"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x v="1126"/>
    <n v="1"/>
    <x v="3"/>
    <s v="translations"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x v="109"/>
    <n v="0"/>
    <x v="3"/>
    <s v="translations"/>
    <x v="1442"/>
    <d v="2016-05-25T15:29:18"/>
  </r>
  <r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x v="109"/>
    <n v="0"/>
    <x v="3"/>
    <s v="translations"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x v="109"/>
    <n v="0"/>
    <x v="3"/>
    <s v="translations"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x v="109"/>
    <n v="0"/>
    <x v="3"/>
    <s v="translations"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x v="109"/>
    <n v="0"/>
    <x v="3"/>
    <s v="translations"/>
    <x v="1446"/>
    <d v="2016-04-21T10:44:38"/>
  </r>
  <r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x v="1128"/>
    <n v="25"/>
    <x v="3"/>
    <s v="translations"/>
    <x v="1447"/>
    <d v="2016-07-08T17:32:14"/>
  </r>
  <r>
    <s v="Focus on changing your situation"/>
    <s v="For people in schools to the retired._x000d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x v="109"/>
    <n v="0"/>
    <x v="3"/>
    <s v="translations"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x v="109"/>
    <n v="0"/>
    <x v="3"/>
    <s v="translations"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x v="1129"/>
    <n v="1"/>
    <x v="3"/>
    <s v="translations"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x v="1130"/>
    <n v="1"/>
    <x v="3"/>
    <s v="translations"/>
    <x v="1451"/>
    <d v="2014-11-19T00:00:59"/>
  </r>
  <r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x v="109"/>
    <n v="0"/>
    <x v="3"/>
    <s v="translations"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x v="109"/>
    <n v="0"/>
    <x v="3"/>
    <s v="translations"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x v="719"/>
    <n v="15"/>
    <x v="3"/>
    <s v="translations"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x v="1131"/>
    <n v="225"/>
    <x v="3"/>
    <s v="translations"/>
    <x v="1455"/>
    <d v="2014-09-05T13:39:00"/>
  </r>
  <r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x v="109"/>
    <n v="0"/>
    <x v="3"/>
    <s v="translations"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x v="109"/>
    <n v="0"/>
    <x v="3"/>
    <s v="translations"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x v="109"/>
    <n v="0"/>
    <x v="3"/>
    <s v="translations"/>
    <x v="1459"/>
    <d v="2015-12-02T17:25:00"/>
  </r>
  <r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x v="109"/>
    <n v="0"/>
    <x v="3"/>
    <s v="translations"/>
    <x v="1460"/>
    <d v="2014-11-30T23:45:00"/>
  </r>
  <r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x v="1153"/>
    <n v="17.5"/>
    <x v="3"/>
    <s v="fiction"/>
    <x v="1481"/>
    <d v="2013-11-02T22:09:05"/>
  </r>
  <r>
    <s v="Black Matter: Reality is in the eyes of the beholder"/>
    <s v="Those who believe, call them Gods._x000d_Those who don't believe, call them aliens._x000d_Either way, you can't stop the war."/>
    <n v="5000"/>
    <n v="5"/>
    <x v="2"/>
    <s v="US"/>
    <x v="0"/>
    <n v="1347004260"/>
    <n v="1345062936"/>
    <b v="0"/>
    <n v="1"/>
    <b v="0"/>
    <s v="publishing/fiction"/>
    <x v="370"/>
    <n v="5"/>
    <x v="3"/>
    <s v="fiction"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x v="1154"/>
    <n v="25"/>
    <x v="3"/>
    <s v="fiction"/>
    <x v="1483"/>
    <d v="2016-07-22T04:37:55"/>
  </r>
  <r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x v="109"/>
    <n v="0"/>
    <x v="3"/>
    <s v="fiction"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x v="1155"/>
    <n v="50"/>
    <x v="3"/>
    <s v="fiction"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x v="1156"/>
    <n v="16"/>
    <x v="3"/>
    <s v="fiction"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x v="109"/>
    <n v="0"/>
    <x v="3"/>
    <s v="fiction"/>
    <x v="1487"/>
    <d v="2016-08-02T22:01:11"/>
  </r>
  <r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x v="365"/>
    <n v="60"/>
    <x v="3"/>
    <s v="fiction"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x v="109"/>
    <n v="0"/>
    <x v="3"/>
    <s v="fiction"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x v="1158"/>
    <n v="100"/>
    <x v="3"/>
    <s v="fiction"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x v="571"/>
    <n v="15"/>
    <x v="3"/>
    <s v="fiction"/>
    <x v="1492"/>
    <d v="2011-06-18T21:14:06"/>
  </r>
  <r>
    <s v="The Great Grand Zeppelin Chase"/>
    <s v="Help illustrate the sequel to the bestselling _x000d_The Transylvania Flying Squad of Detectives"/>
    <n v="2400"/>
    <n v="0"/>
    <x v="2"/>
    <s v="US"/>
    <x v="0"/>
    <n v="1371415675"/>
    <n v="1368823675"/>
    <b v="0"/>
    <n v="0"/>
    <b v="0"/>
    <s v="publishing/fiction"/>
    <x v="109"/>
    <n v="0"/>
    <x v="3"/>
    <s v="fiction"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x v="109"/>
    <n v="0"/>
    <x v="3"/>
    <s v="fiction"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x v="109"/>
    <n v="0"/>
    <x v="3"/>
    <s v="fiction"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x v="440"/>
    <n v="1"/>
    <x v="3"/>
    <s v="fiction"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x v="1160"/>
    <n v="19"/>
    <x v="3"/>
    <s v="fiction"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x v="1161"/>
    <n v="5"/>
    <x v="3"/>
    <s v="fiction"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x v="108"/>
    <n v="3"/>
    <x v="8"/>
    <s v="nature"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x v="914"/>
    <n v="20"/>
    <x v="8"/>
    <s v="nature"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x v="1202"/>
    <n v="10"/>
    <x v="8"/>
    <s v="nature"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x v="109"/>
    <n v="0"/>
    <x v="8"/>
    <s v="nature"/>
    <x v="1544"/>
    <d v="2015-04-01T00:18:00"/>
  </r>
  <r>
    <s v="Nevada County Hearts"/>
    <s v="&quot;He will not be a wise man who does not study human hearts!&quot;_x000d_Hope in natural art, creation!"/>
    <n v="3000"/>
    <n v="1"/>
    <x v="2"/>
    <s v="US"/>
    <x v="0"/>
    <n v="1425330960"/>
    <n v="1422393234"/>
    <b v="0"/>
    <n v="1"/>
    <b v="0"/>
    <s v="photography/nature"/>
    <x v="108"/>
    <n v="1"/>
    <x v="8"/>
    <s v="nature"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x v="109"/>
    <n v="0"/>
    <x v="8"/>
    <s v="nature"/>
    <x v="1547"/>
    <d v="2017-02-23T10:14:42"/>
  </r>
  <r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x v="1204"/>
    <n v="60"/>
    <x v="8"/>
    <s v="nature"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x v="109"/>
    <n v="0"/>
    <x v="8"/>
    <s v="nature"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x v="1206"/>
    <n v="132.1875"/>
    <x v="8"/>
    <s v="nature"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x v="109"/>
    <n v="0"/>
    <x v="8"/>
    <s v="nature"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x v="109"/>
    <n v="0"/>
    <x v="8"/>
    <s v="nature"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x v="109"/>
    <n v="0"/>
    <x v="8"/>
    <s v="nature"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x v="914"/>
    <n v="100"/>
    <x v="8"/>
    <s v="nature"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x v="119"/>
    <n v="50"/>
    <x v="8"/>
    <s v="nature"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x v="1209"/>
    <n v="23.5"/>
    <x v="8"/>
    <s v="nature"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x v="1210"/>
    <n v="67"/>
    <x v="3"/>
    <s v="art books"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x v="109"/>
    <n v="0"/>
    <x v="3"/>
    <s v="art books"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x v="1211"/>
    <n v="42.5"/>
    <x v="3"/>
    <s v="art books"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x v="370"/>
    <n v="10"/>
    <x v="3"/>
    <s v="art books"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x v="453"/>
    <n v="100"/>
    <x v="3"/>
    <s v="art books"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x v="1214"/>
    <n v="155"/>
    <x v="3"/>
    <s v="art books"/>
    <x v="1568"/>
    <d v="2014-12-24T01:29:45"/>
  </r>
  <r>
    <s v="to be removed (Canceled)"/>
    <s v="to be removed"/>
    <n v="30000"/>
    <n v="0"/>
    <x v="1"/>
    <s v="US"/>
    <x v="0"/>
    <n v="1369498714"/>
    <n v="1366906714"/>
    <b v="0"/>
    <n v="0"/>
    <b v="0"/>
    <s v="publishing/art books"/>
    <x v="109"/>
    <n v="0"/>
    <x v="3"/>
    <s v="art books"/>
    <x v="1569"/>
    <d v="2013-05-25T16:18:34"/>
  </r>
  <r>
    <s v="BEAUTIFUL DREAMERS: An Adult Coloring Book (Canceled)"/>
    <s v="A Coloring Book of Breathtaking Beauties_x000d_To Calm the Heart and Soul"/>
    <n v="6000"/>
    <n v="2484"/>
    <x v="1"/>
    <s v="US"/>
    <x v="0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x v="1215"/>
    <n v="20"/>
    <x v="3"/>
    <s v="art books"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x v="175"/>
    <n v="65"/>
    <x v="3"/>
    <s v="art books"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x v="1219"/>
    <n v="27.5"/>
    <x v="3"/>
    <s v="art books"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x v="1220"/>
    <n v="51.25"/>
    <x v="3"/>
    <s v="art books"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x v="1221"/>
    <n v="14"/>
    <x v="3"/>
    <s v="art books"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x v="109"/>
    <n v="0"/>
    <x v="3"/>
    <s v="art books"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x v="724"/>
    <n v="5"/>
    <x v="8"/>
    <s v="places"/>
    <x v="1581"/>
    <d v="2015-12-19T10:46:30"/>
  </r>
  <r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x v="1222"/>
    <n v="31"/>
    <x v="8"/>
    <s v="places"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x v="1223"/>
    <n v="15"/>
    <x v="8"/>
    <s v="places"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x v="109"/>
    <n v="0"/>
    <x v="8"/>
    <s v="places"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x v="109"/>
    <n v="0"/>
    <x v="8"/>
    <s v="places"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x v="473"/>
    <n v="1"/>
    <x v="8"/>
    <s v="places"/>
    <x v="1587"/>
    <d v="2014-12-13T22:49:25"/>
  </r>
  <r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x v="109"/>
    <n v="0"/>
    <x v="8"/>
    <s v="places"/>
    <x v="1588"/>
    <d v="2015-01-31T20:12:00"/>
  </r>
  <r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x v="109"/>
    <n v="0"/>
    <x v="8"/>
    <s v="places"/>
    <x v="1589"/>
    <d v="2015-10-09T23:38:06"/>
  </r>
  <r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x v="617"/>
    <n v="510"/>
    <x v="8"/>
    <s v="places"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x v="109"/>
    <n v="0"/>
    <x v="8"/>
    <s v="places"/>
    <x v="1592"/>
    <d v="2015-03-28T00:44:45"/>
  </r>
  <r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x v="1226"/>
    <n v="1"/>
    <x v="8"/>
    <s v="places"/>
    <x v="1593"/>
    <d v="2015-02-28T20:17:35"/>
  </r>
  <r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x v="1227"/>
    <n v="20.5"/>
    <x v="8"/>
    <s v="places"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x v="1228"/>
    <n v="40"/>
    <x v="8"/>
    <s v="places"/>
    <x v="1595"/>
    <d v="2014-06-18T20:13:00"/>
  </r>
  <r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x v="1229"/>
    <n v="25"/>
    <x v="8"/>
    <s v="places"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x v="109"/>
    <n v="0"/>
    <x v="8"/>
    <s v="places"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x v="415"/>
    <n v="1"/>
    <x v="8"/>
    <s v="places"/>
    <x v="1598"/>
    <d v="2015-07-26T16:00:58"/>
  </r>
  <r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x v="109"/>
    <n v="0"/>
    <x v="8"/>
    <s v="places"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x v="1231"/>
    <n v="48.325535714285714"/>
    <x v="4"/>
    <s v="rock"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x v="325"/>
    <n v="46.953125"/>
    <x v="4"/>
    <s v="rock"/>
    <x v="1602"/>
    <d v="2011-10-14T23:00:00"/>
  </r>
  <r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x v="1232"/>
    <n v="66.688666666666663"/>
    <x v="4"/>
    <s v="rock"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x v="1233"/>
    <n v="48.842857142857142"/>
    <x v="4"/>
    <s v="rock"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x v="1234"/>
    <n v="137.30909090909091"/>
    <x v="4"/>
    <s v="rock"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x v="1235"/>
    <n v="87.829673913043479"/>
    <x v="4"/>
    <s v="rock"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x v="1236"/>
    <n v="70.785365853658533"/>
    <x v="4"/>
    <s v="rock"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x v="982"/>
    <n v="52.826086956521742"/>
    <x v="4"/>
    <s v="rock"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x v="1237"/>
    <n v="443.75"/>
    <x v="4"/>
    <s v="rock"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x v="1238"/>
    <n v="48.544642857142854"/>
    <x v="4"/>
    <s v="rock"/>
    <x v="1610"/>
    <d v="2012-12-15T22:11:50"/>
  </r>
  <r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x v="1239"/>
    <n v="37.074074074074076"/>
    <x v="4"/>
    <s v="rock"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x v="1007"/>
    <n v="50"/>
    <x v="4"/>
    <s v="rock"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x v="1240"/>
    <n v="39.03846153846154"/>
    <x v="4"/>
    <s v="rock"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x v="1241"/>
    <n v="66.688311688311686"/>
    <x v="4"/>
    <s v="rock"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x v="1242"/>
    <n v="67.132352941176464"/>
    <x v="4"/>
    <s v="rock"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x v="1243"/>
    <n v="66.369426751592357"/>
    <x v="4"/>
    <s v="rock"/>
    <x v="1616"/>
    <d v="2012-11-22T22:00:00"/>
  </r>
  <r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x v="1244"/>
    <n v="64.620253164556956"/>
    <x v="4"/>
    <s v="rock"/>
    <x v="1617"/>
    <d v="2013-11-01T19:00:00"/>
  </r>
  <r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x v="1245"/>
    <n v="58.370370370370374"/>
    <x v="4"/>
    <s v="rock"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x v="25"/>
    <n v="86.956521739130437"/>
    <x v="4"/>
    <s v="rock"/>
    <x v="1619"/>
    <d v="2014-09-15T04:28:06"/>
  </r>
  <r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x v="1246"/>
    <n v="66.470588235294116"/>
    <x v="4"/>
    <s v="rock"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x v="1247"/>
    <n v="163.78378378378378"/>
    <x v="4"/>
    <s v="rock"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x v="1248"/>
    <n v="107.98461538461538"/>
    <x v="4"/>
    <s v="rock"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x v="1249"/>
    <n v="42.111111111111114"/>
    <x v="4"/>
    <s v="rock"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x v="1250"/>
    <n v="47.2"/>
    <x v="4"/>
    <s v="rock"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x v="1251"/>
    <n v="112.01923076923077"/>
    <x v="4"/>
    <s v="rock"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x v="1252"/>
    <n v="74.953703703703709"/>
    <x v="4"/>
    <s v="rock"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x v="967"/>
    <n v="61.578947368421055"/>
    <x v="4"/>
    <s v="rock"/>
    <x v="1627"/>
    <d v="2012-11-26T04:59:00"/>
  </r>
  <r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x v="1253"/>
    <n v="45.875"/>
    <x v="4"/>
    <s v="rock"/>
    <x v="1628"/>
    <d v="2014-06-17T17:41:22"/>
  </r>
  <r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x v="1078"/>
    <n v="75.853658536585371"/>
    <x v="4"/>
    <s v="rock"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x v="1254"/>
    <n v="84.206349206349202"/>
    <x v="4"/>
    <s v="rock"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x v="1255"/>
    <n v="117.22556390977444"/>
    <x v="4"/>
    <s v="rock"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x v="1256"/>
    <n v="86.489361702127653"/>
    <x v="4"/>
    <s v="rock"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x v="31"/>
    <n v="172.41379310344828"/>
    <x v="4"/>
    <s v="rock"/>
    <x v="1633"/>
    <d v="2012-01-16T05:00:00"/>
  </r>
  <r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x v="10"/>
    <n v="62.8125"/>
    <x v="4"/>
    <s v="rock"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x v="1066"/>
    <n v="67.729729729729726"/>
    <x v="4"/>
    <s v="rock"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x v="1257"/>
    <n v="53.5632183908046"/>
    <x v="4"/>
    <s v="rock"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x v="965"/>
    <n v="34.6"/>
    <x v="4"/>
    <s v="rock"/>
    <x v="1637"/>
    <d v="2009-12-31T23:39:00"/>
  </r>
  <r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x v="2"/>
    <n v="38.888888888888886"/>
    <x v="4"/>
    <s v="rock"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x v="31"/>
    <n v="94.736842105263165"/>
    <x v="4"/>
    <s v="rock"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x v="1258"/>
    <n v="39.967058823529413"/>
    <x v="4"/>
    <s v="rock"/>
    <x v="1640"/>
    <d v="2010-08-03T01:59:00"/>
  </r>
  <r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x v="578"/>
    <n v="97.5"/>
    <x v="4"/>
    <s v="pop"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x v="31"/>
    <n v="42.857142857142854"/>
    <x v="4"/>
    <s v="pop"/>
    <x v="1642"/>
    <d v="2011-06-14T00:35:27"/>
  </r>
  <r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x v="1259"/>
    <n v="168.51351351351352"/>
    <x v="4"/>
    <s v="pop"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x v="1260"/>
    <n v="85.546875"/>
    <x v="4"/>
    <s v="pop"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x v="1261"/>
    <n v="554"/>
    <x v="4"/>
    <s v="pop"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x v="1097"/>
    <n v="26.554216867469879"/>
    <x v="4"/>
    <s v="pop"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x v="1262"/>
    <n v="113.82608695652173"/>
    <x v="4"/>
    <s v="pop"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x v="1263"/>
    <n v="32.011111111111113"/>
    <x v="4"/>
    <s v="pop"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x v="1264"/>
    <n v="47.189259259259259"/>
    <x v="4"/>
    <s v="pop"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x v="1265"/>
    <n v="88.46875"/>
    <x v="4"/>
    <s v="pop"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x v="1266"/>
    <n v="100.75"/>
    <x v="4"/>
    <s v="pop"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x v="17"/>
    <n v="64.714285714285708"/>
    <x v="4"/>
    <s v="pop"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x v="1267"/>
    <n v="51.854285714285716"/>
    <x v="4"/>
    <s v="pop"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x v="1268"/>
    <n v="38.794117647058826"/>
    <x v="4"/>
    <s v="pop"/>
    <x v="1654"/>
    <d v="2012-04-18T21:22:40"/>
  </r>
  <r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x v="1269"/>
    <n v="44.645833333333336"/>
    <x v="4"/>
    <s v="pop"/>
    <x v="1655"/>
    <d v="2012-04-05T18:00:20"/>
  </r>
  <r>
    <s v="Jared Mitchell: The Maiden Voyage"/>
    <s v="The making of a quality, full length album journeying through a pop/folk/rock/americana sound_x000d_noisetrade.com/jaredmitchellmusic"/>
    <n v="7500"/>
    <n v="7525.12"/>
    <x v="0"/>
    <s v="US"/>
    <x v="0"/>
    <n v="1355437052"/>
    <n v="1352845052"/>
    <b v="0"/>
    <n v="48"/>
    <b v="1"/>
    <s v="music/pop"/>
    <x v="1270"/>
    <n v="156.77333333333334"/>
    <x v="4"/>
    <s v="pop"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x v="1271"/>
    <n v="118.70339366515837"/>
    <x v="4"/>
    <s v="pop"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x v="1272"/>
    <n v="74.149532710280369"/>
    <x v="4"/>
    <s v="pop"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x v="1273"/>
    <n v="12.533333333333333"/>
    <x v="4"/>
    <s v="pop"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x v="1274"/>
    <n v="27.861111111111111"/>
    <x v="4"/>
    <s v="pop"/>
    <x v="1660"/>
    <d v="2016-04-30T21:59:00"/>
  </r>
  <r>
    <s v="Kyana"/>
    <s v="I am excited to present my debut pop project Kyana!_x000d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x v="1275"/>
    <n v="80.178217821782184"/>
    <x v="4"/>
    <s v="pop"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x v="1276"/>
    <n v="132.43548387096774"/>
    <x v="4"/>
    <s v="pop"/>
    <x v="1662"/>
    <d v="2011-12-31T05:45:36"/>
  </r>
  <r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x v="1277"/>
    <n v="33.75"/>
    <x v="4"/>
    <s v="pop"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x v="1278"/>
    <n v="34.384494382022467"/>
    <x v="4"/>
    <s v="pop"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x v="1279"/>
    <n v="44.956989247311824"/>
    <x v="4"/>
    <s v="pop"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x v="1280"/>
    <n v="41.04081632653061"/>
    <x v="4"/>
    <s v="pop"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x v="1281"/>
    <n v="52.597560975609753"/>
    <x v="4"/>
    <s v="pop"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x v="1276"/>
    <n v="70.784482758620683"/>
    <x v="4"/>
    <s v="pop"/>
    <x v="1668"/>
    <d v="2011-11-28T04:35:39"/>
  </r>
  <r>
    <s v="Summer Gill 'Stormy Weather' EP"/>
    <s v="Hi guys! I'll be recording a 6-7 song EP this summer and I need your help to make it happen! _x000d_Any support is appreciated!"/>
    <n v="2000"/>
    <n v="2795"/>
    <x v="0"/>
    <s v="US"/>
    <x v="0"/>
    <n v="1464729276"/>
    <n v="1459545276"/>
    <b v="0"/>
    <n v="52"/>
    <b v="1"/>
    <s v="music/pop"/>
    <x v="1282"/>
    <n v="53.75"/>
    <x v="4"/>
    <s v="pop"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x v="946"/>
    <n v="44.608695652173914"/>
    <x v="4"/>
    <s v="pop"/>
    <x v="1670"/>
    <d v="2010-07-05T04:00:00"/>
  </r>
  <r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x v="1283"/>
    <n v="26.148961038961041"/>
    <x v="4"/>
    <s v="pop"/>
    <x v="1671"/>
    <d v="2016-08-01T13:03:34"/>
  </r>
  <r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x v="1284"/>
    <n v="39.183673469387756"/>
    <x v="4"/>
    <s v="pop"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x v="1285"/>
    <n v="45.593220338983052"/>
    <x v="4"/>
    <s v="pop"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x v="1286"/>
    <n v="89.247787610619469"/>
    <x v="4"/>
    <s v="pop"/>
    <x v="1674"/>
    <d v="2016-08-18T06:59:00"/>
  </r>
  <r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x v="1287"/>
    <n v="40.416470588235299"/>
    <x v="4"/>
    <s v="pop"/>
    <x v="1675"/>
    <d v="2011-10-16T22:03:00"/>
  </r>
  <r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x v="1288"/>
    <n v="82.38095238095238"/>
    <x v="4"/>
    <s v="pop"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x v="1067"/>
    <n v="159.52380952380952"/>
    <x v="4"/>
    <s v="pop"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x v="1289"/>
    <n v="36.244897959183675"/>
    <x v="4"/>
    <s v="pop"/>
    <x v="1678"/>
    <d v="2014-02-06T20:31:11"/>
  </r>
  <r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x v="0"/>
    <n v="1311298745"/>
    <n v="1309311545"/>
    <b v="0"/>
    <n v="56"/>
    <b v="1"/>
    <s v="music/pop"/>
    <x v="1290"/>
    <n v="62.5"/>
    <x v="4"/>
    <s v="pop"/>
    <x v="1679"/>
    <d v="2011-07-22T01:39:05"/>
  </r>
  <r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x v="1291"/>
    <n v="47"/>
    <x v="4"/>
    <s v="pop"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x v="1292"/>
    <n v="74.575090497737563"/>
    <x v="4"/>
    <s v="faith"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x v="109"/>
    <n v="0"/>
    <x v="4"/>
    <s v="faith"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x v="1293"/>
    <n v="76"/>
    <x v="4"/>
    <s v="faith"/>
    <x v="1683"/>
    <d v="2017-04-07T18:45:38"/>
  </r>
  <r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x v="1294"/>
    <n v="86.43564356435644"/>
    <x v="4"/>
    <s v="faith"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x v="82"/>
    <n v="24"/>
    <x v="4"/>
    <s v="faith"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x v="1295"/>
    <n v="18"/>
    <x v="4"/>
    <s v="faith"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x v="1296"/>
    <n v="80.128205128205124"/>
    <x v="4"/>
    <s v="faith"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x v="1297"/>
    <n v="253.14285714285714"/>
    <x v="4"/>
    <s v="faith"/>
    <x v="1688"/>
    <d v="2017-04-09T11:49:54"/>
  </r>
  <r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x v="31"/>
    <n v="171.42857142857142"/>
    <x v="4"/>
    <s v="faith"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x v="1298"/>
    <n v="57.727272727272727"/>
    <x v="4"/>
    <s v="faith"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x v="1299"/>
    <n v="264.26315789473682"/>
    <x v="4"/>
    <s v="faith"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x v="1300"/>
    <n v="159.33333333333334"/>
    <x v="4"/>
    <s v="faith"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x v="1301"/>
    <n v="35"/>
    <x v="4"/>
    <s v="faith"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x v="833"/>
    <n v="5"/>
    <x v="4"/>
    <s v="faith"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x v="1302"/>
    <n v="61.086956521739133"/>
    <x v="4"/>
    <s v="faith"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x v="109"/>
    <n v="0"/>
    <x v="4"/>
    <s v="faith"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x v="1303"/>
    <n v="114.81818181818181"/>
    <x v="4"/>
    <s v="faith"/>
    <x v="1697"/>
    <d v="2017-04-09T23:47:28"/>
  </r>
  <r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x v="0"/>
    <n v="1490499180"/>
    <n v="1488430760"/>
    <b v="0"/>
    <n v="0"/>
    <b v="0"/>
    <s v="music/faith"/>
    <x v="109"/>
    <n v="0"/>
    <x v="4"/>
    <s v="faith"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x v="1304"/>
    <n v="54"/>
    <x v="4"/>
    <s v="faith"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x v="1305"/>
    <n v="65.974683544303801"/>
    <x v="4"/>
    <s v="faith"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x v="1306"/>
    <n v="5"/>
    <x v="4"/>
    <s v="faith"/>
    <x v="1701"/>
    <d v="2015-01-15T15:56:45"/>
  </r>
  <r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x v="1307"/>
    <n v="1"/>
    <x v="4"/>
    <s v="faith"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x v="391"/>
    <n v="25.5"/>
    <x v="4"/>
    <s v="faith"/>
    <x v="1703"/>
    <d v="2015-08-31T06:45:37"/>
  </r>
  <r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x v="1308"/>
    <n v="118.36363636363636"/>
    <x v="4"/>
    <s v="faith"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x v="109"/>
    <n v="0"/>
    <x v="4"/>
    <s v="faith"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x v="109"/>
    <n v="0"/>
    <x v="4"/>
    <s v="faith"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x v="1309"/>
    <n v="54.111111111111114"/>
    <x v="4"/>
    <s v="faith"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x v="109"/>
    <n v="0"/>
    <x v="4"/>
    <s v="faith"/>
    <x v="1708"/>
    <d v="2016-05-01T20:48:26"/>
  </r>
  <r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x v="1310"/>
    <n v="21.25"/>
    <x v="4"/>
    <s v="faith"/>
    <x v="1709"/>
    <d v="2014-08-31T19:39:00"/>
  </r>
  <r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x v="1311"/>
    <n v="34"/>
    <x v="4"/>
    <s v="faith"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x v="1131"/>
    <n v="525"/>
    <x v="4"/>
    <s v="faith"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x v="109"/>
    <n v="0"/>
    <x v="4"/>
    <s v="faith"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x v="1312"/>
    <n v="50"/>
    <x v="4"/>
    <s v="faith"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x v="1313"/>
    <n v="115.70588235294117"/>
    <x v="4"/>
    <s v="faith"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x v="881"/>
    <n v="5.5"/>
    <x v="4"/>
    <s v="faith"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x v="847"/>
    <n v="50"/>
    <x v="4"/>
    <s v="faith"/>
    <x v="1716"/>
    <d v="2016-12-09T14:51:39"/>
  </r>
  <r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x v="1314"/>
    <n v="34.024390243902438"/>
    <x v="4"/>
    <s v="faith"/>
    <x v="1717"/>
    <d v="2016-04-21T04:00:00"/>
  </r>
  <r>
    <s v="The Prodigal Son"/>
    <s v="A melody for the galaxy."/>
    <n v="35000"/>
    <n v="75"/>
    <x v="2"/>
    <s v="US"/>
    <x v="0"/>
    <n v="1463201940"/>
    <n v="1459435149"/>
    <b v="0"/>
    <n v="2"/>
    <b v="0"/>
    <s v="music/faith"/>
    <x v="1315"/>
    <n v="37.5"/>
    <x v="4"/>
    <s v="faith"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x v="1316"/>
    <n v="11.666666666666666"/>
    <x v="4"/>
    <s v="faith"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x v="1317"/>
    <n v="28.125"/>
    <x v="4"/>
    <s v="faith"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x v="109"/>
    <n v="0"/>
    <x v="4"/>
    <s v="faith"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x v="1318"/>
    <n v="1"/>
    <x v="4"/>
    <s v="faith"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x v="896"/>
    <n v="216.66666666666666"/>
    <x v="4"/>
    <s v="faith"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x v="1319"/>
    <n v="8.75"/>
    <x v="4"/>
    <s v="faith"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x v="1320"/>
    <n v="62.222222222222221"/>
    <x v="4"/>
    <s v="faith"/>
    <x v="1725"/>
    <d v="2014-08-24T23:14:09"/>
  </r>
  <r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x v="1321"/>
    <n v="137.25"/>
    <x v="4"/>
    <s v="faith"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x v="108"/>
    <n v="1"/>
    <x v="4"/>
    <s v="faith"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x v="1322"/>
    <n v="122.14285714285714"/>
    <x v="4"/>
    <s v="faith"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x v="109"/>
    <n v="0"/>
    <x v="4"/>
    <s v="faith"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x v="109"/>
    <n v="0"/>
    <x v="4"/>
    <s v="faith"/>
    <x v="1730"/>
    <d v="2015-10-25T02:06:23"/>
  </r>
  <r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x v="109"/>
    <n v="0"/>
    <x v="4"/>
    <s v="faith"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x v="109"/>
    <n v="0"/>
    <x v="4"/>
    <s v="faith"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x v="109"/>
    <n v="0"/>
    <x v="4"/>
    <s v="faith"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x v="1323"/>
    <n v="1"/>
    <x v="4"/>
    <s v="faith"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x v="1324"/>
    <n v="55"/>
    <x v="4"/>
    <s v="faith"/>
    <x v="1735"/>
    <d v="2016-08-07T19:32:25"/>
  </r>
  <r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x v="1325"/>
    <n v="22"/>
    <x v="4"/>
    <s v="faith"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x v="1212"/>
    <n v="56.666666666666664"/>
    <x v="4"/>
    <s v="faith"/>
    <x v="1737"/>
    <d v="2015-07-20T22:46:32"/>
  </r>
  <r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x v="177"/>
    <n v="20"/>
    <x v="4"/>
    <s v="faith"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x v="370"/>
    <n v="1"/>
    <x v="4"/>
    <s v="faith"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x v="109"/>
    <n v="0"/>
    <x v="4"/>
    <s v="faith"/>
    <x v="1740"/>
    <d v="2015-07-16T19:37:02"/>
  </r>
  <r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x v="43"/>
    <n v="7.5"/>
    <x v="8"/>
    <s v="photobooks"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x v="1343"/>
    <n v="35.4"/>
    <x v="8"/>
    <s v="photobooks"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x v="109"/>
    <n v="0"/>
    <x v="8"/>
    <s v="photobooks"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x v="1350"/>
    <n v="150.5"/>
    <x v="8"/>
    <s v="photobooks"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x v="1355"/>
    <n v="83.75"/>
    <x v="8"/>
    <s v="photobooks"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x v="1367"/>
    <n v="19"/>
    <x v="8"/>
    <s v="photobooks"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x v="724"/>
    <n v="10"/>
    <x v="8"/>
    <s v="photobooks"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x v="1369"/>
    <n v="26.75"/>
    <x v="8"/>
    <s v="photobooks"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x v="843"/>
    <n v="20"/>
    <x v="8"/>
    <s v="photobooks"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x v="697"/>
    <n v="48.25"/>
    <x v="8"/>
    <s v="photobooks"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x v="1382"/>
    <n v="73.875"/>
    <x v="8"/>
    <s v="photobooks"/>
    <x v="1806"/>
    <d v="2014-09-30T15:19:09"/>
  </r>
  <r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x v="1383"/>
    <n v="69.125"/>
    <x v="8"/>
    <s v="photobooks"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x v="422"/>
    <n v="7.5"/>
    <x v="8"/>
    <s v="photobooks"/>
    <x v="1810"/>
    <d v="2014-08-21T21:50:26"/>
  </r>
  <r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x v="109"/>
    <n v="0"/>
    <x v="8"/>
    <s v="photobooks"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x v="109"/>
    <n v="0"/>
    <x v="8"/>
    <s v="photobooks"/>
    <x v="1815"/>
    <d v="2015-07-01T21:45:37"/>
  </r>
  <r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x v="109"/>
    <n v="0"/>
    <x v="8"/>
    <s v="photobooks"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x v="1391"/>
    <n v="6.25"/>
    <x v="8"/>
    <s v="photobooks"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x v="1393"/>
    <n v="59.162280701754383"/>
    <x v="4"/>
    <s v="rock"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x v="31"/>
    <n v="27.272727272727273"/>
    <x v="4"/>
    <s v="rock"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x v="1394"/>
    <n v="24.575757575757574"/>
    <x v="4"/>
    <s v="rock"/>
    <x v="1823"/>
    <d v="2012-10-24T16:26:16"/>
  </r>
  <r>
    <s v="Tin Man's Broken Wisdom Fund"/>
    <s v="cd fund raiser"/>
    <n v="3000"/>
    <n v="3002"/>
    <x v="0"/>
    <s v="US"/>
    <x v="0"/>
    <n v="1389146880"/>
    <n v="1387403967"/>
    <b v="0"/>
    <n v="40"/>
    <b v="1"/>
    <s v="music/rock"/>
    <x v="1395"/>
    <n v="75.05"/>
    <x v="4"/>
    <s v="rock"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x v="1396"/>
    <n v="42.02"/>
    <x v="4"/>
    <s v="rock"/>
    <x v="1825"/>
    <d v="2013-07-11T20:01:43"/>
  </r>
  <r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x v="50"/>
    <n v="53.157894736842103"/>
    <x v="4"/>
    <s v="rock"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x v="1397"/>
    <n v="83.885416666666671"/>
    <x v="4"/>
    <s v="rock"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x v="1398"/>
    <n v="417.33333333333331"/>
    <x v="4"/>
    <s v="rock"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x v="1399"/>
    <n v="75.765151515151516"/>
    <x v="4"/>
    <s v="rock"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x v="1400"/>
    <n v="67.389380530973455"/>
    <x v="4"/>
    <s v="rock"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x v="288"/>
    <n v="73.571428571428569"/>
    <x v="4"/>
    <s v="rock"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x v="1401"/>
    <n v="25"/>
    <x v="4"/>
    <s v="rock"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x v="1402"/>
    <n v="42"/>
    <x v="4"/>
    <s v="rock"/>
    <x v="1833"/>
    <d v="2013-03-02T07:59:00"/>
  </r>
  <r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x v="1403"/>
    <n v="131.16666666666666"/>
    <x v="4"/>
    <s v="rock"/>
    <x v="1834"/>
    <d v="2015-01-24T23:08:15"/>
  </r>
  <r>
    <s v="DIRTY LITTLE REBEL EP"/>
    <s v="WE ARE A HARD ROCK/PUNK BAND SEEKING FUNDS TO RECORD A NEW EP. _x000d__x000d_https://www.reverbnation.com/dirtylittlerebel"/>
    <n v="500"/>
    <n v="520"/>
    <x v="0"/>
    <s v="GB"/>
    <x v="1"/>
    <n v="1459439471"/>
    <n v="1456851071"/>
    <b v="0"/>
    <n v="11"/>
    <b v="1"/>
    <s v="music/rock"/>
    <x v="87"/>
    <n v="47.272727272727273"/>
    <x v="4"/>
    <s v="rock"/>
    <x v="1835"/>
    <d v="2016-03-31T15:51:11"/>
  </r>
  <r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x v="1404"/>
    <n v="182.12727272727273"/>
    <x v="4"/>
    <s v="rock"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x v="1405"/>
    <n v="61.366666666666667"/>
    <x v="4"/>
    <s v="rock"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x v="1406"/>
    <n v="35.767499999999998"/>
    <x v="4"/>
    <s v="rock"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x v="1407"/>
    <n v="45.62222222222222"/>
    <x v="4"/>
    <s v="rock"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x v="1408"/>
    <n v="75.384615384615387"/>
    <x v="4"/>
    <s v="rock"/>
    <x v="1840"/>
    <d v="2013-05-07T04:59:00"/>
  </r>
  <r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x v="1409"/>
    <n v="50.875"/>
    <x v="4"/>
    <s v="rock"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x v="1410"/>
    <n v="119.28571428571429"/>
    <x v="4"/>
    <s v="rock"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x v="1411"/>
    <n v="92.541865671641801"/>
    <x v="4"/>
    <s v="rock"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x v="578"/>
    <n v="76.05"/>
    <x v="4"/>
    <s v="rock"/>
    <x v="1844"/>
    <d v="2011-06-11T03:00:00"/>
  </r>
  <r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x v="31"/>
    <n v="52.631578947368418"/>
    <x v="4"/>
    <s v="rock"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x v="1412"/>
    <n v="98.990430622009569"/>
    <x v="4"/>
    <s v="rock"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x v="1413"/>
    <n v="79.526315789473685"/>
    <x v="4"/>
    <s v="rock"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x v="1414"/>
    <n v="134.20833333333334"/>
    <x v="4"/>
    <s v="rock"/>
    <x v="1848"/>
    <d v="2011-07-31T06:59:00"/>
  </r>
  <r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x v="1415"/>
    <n v="37.625"/>
    <x v="4"/>
    <s v="rock"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x v="1416"/>
    <n v="51.044692737430168"/>
    <x v="4"/>
    <s v="rock"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x v="1417"/>
    <n v="50.03846153846154"/>
    <x v="4"/>
    <s v="rock"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x v="1418"/>
    <n v="133.93129770992365"/>
    <x v="4"/>
    <s v="rock"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x v="1419"/>
    <n v="58.214285714285715"/>
    <x v="4"/>
    <s v="rock"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x v="1420"/>
    <n v="88.037643678160919"/>
    <x v="4"/>
    <s v="rock"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x v="1421"/>
    <n v="70.576753926701571"/>
    <x v="4"/>
    <s v="rock"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x v="982"/>
    <n v="53.289473684210527"/>
    <x v="4"/>
    <s v="rock"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x v="31"/>
    <n v="136.36363636363637"/>
    <x v="4"/>
    <s v="rock"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x v="1422"/>
    <n v="40.547315436241611"/>
    <x v="4"/>
    <s v="rock"/>
    <x v="1858"/>
    <d v="2011-12-16T05:48:41"/>
  </r>
  <r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x v="1423"/>
    <n v="70.625"/>
    <x v="4"/>
    <s v="rock"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x v="1424"/>
    <n v="52.684210526315788"/>
    <x v="4"/>
    <s v="rock"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x v="109"/>
    <n v="0"/>
    <x v="6"/>
    <s v="mobile games"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x v="1425"/>
    <n v="90.9375"/>
    <x v="6"/>
    <s v="mobile games"/>
    <x v="1862"/>
    <d v="2017-03-08T07:30:00"/>
  </r>
  <r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x v="177"/>
    <n v="5"/>
    <x v="6"/>
    <s v="mobile games"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x v="1427"/>
    <n v="2"/>
    <x v="6"/>
    <s v="mobile games"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x v="724"/>
    <n v="62.5"/>
    <x v="6"/>
    <s v="mobile games"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x v="833"/>
    <n v="10"/>
    <x v="6"/>
    <s v="mobile games"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x v="109"/>
    <n v="0"/>
    <x v="6"/>
    <s v="mobile games"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x v="871"/>
    <n v="18"/>
    <x v="6"/>
    <s v="mobile games"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x v="1431"/>
    <n v="13"/>
    <x v="6"/>
    <s v="mobile games"/>
    <x v="1874"/>
    <d v="2016-06-28T23:15:33"/>
  </r>
  <r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x v="872"/>
    <n v="17"/>
    <x v="6"/>
    <s v="mobile games"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x v="109"/>
    <n v="0"/>
    <x v="6"/>
    <s v="mobile games"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x v="109"/>
    <n v="0"/>
    <x v="6"/>
    <s v="mobile games"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x v="109"/>
    <n v="0"/>
    <x v="6"/>
    <s v="mobile games"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x v="154"/>
    <n v="3"/>
    <x v="6"/>
    <s v="mobile games"/>
    <x v="1879"/>
    <d v="2016-03-14T14:35:29"/>
  </r>
  <r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x v="1435"/>
    <n v="32.71875"/>
    <x v="4"/>
    <s v="indie rock"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x v="1439"/>
    <n v="416.875"/>
    <x v="4"/>
    <s v="indie rock"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x v="1444"/>
    <n v="57.25"/>
    <x v="4"/>
    <s v="indie rock"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x v="1446"/>
    <n v="43"/>
    <x v="4"/>
    <s v="indie rock"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x v="1450"/>
    <n v="106.8"/>
    <x v="2"/>
    <s v="gadgets"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x v="444"/>
    <n v="4"/>
    <x v="2"/>
    <s v="gadgets"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x v="370"/>
    <n v="25"/>
    <x v="2"/>
    <s v="gadgets"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x v="1452"/>
    <n v="10.5"/>
    <x v="2"/>
    <s v="gadgets"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x v="1454"/>
    <n v="21.25"/>
    <x v="2"/>
    <s v="gadgets"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x v="1455"/>
    <n v="108.25"/>
    <x v="2"/>
    <s v="gadgets"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x v="1458"/>
    <n v="10"/>
    <x v="2"/>
    <s v="gadgets"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x v="1460"/>
    <n v="24.5"/>
    <x v="2"/>
    <s v="gadgets"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x v="1461"/>
    <n v="30"/>
    <x v="2"/>
    <s v="gadgets"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x v="1462"/>
    <n v="2"/>
    <x v="2"/>
    <s v="gadgets"/>
    <x v="1915"/>
    <d v="2014-09-02T01:10:22"/>
  </r>
  <r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x v="872"/>
    <n v="17"/>
    <x v="2"/>
    <s v="gadgets"/>
    <x v="1916"/>
    <d v="2016-11-07T18:12:55"/>
  </r>
  <r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x v="1465"/>
    <n v="29.625"/>
    <x v="2"/>
    <s v="gadgets"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x v="346"/>
    <n v="54"/>
    <x v="4"/>
    <s v="indie rock"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x v="1467"/>
    <n v="36.109375"/>
    <x v="4"/>
    <s v="indie rock"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s v="The 'Songs from the Bookmark' Sessions"/>
    <s v="We are recording a cd of Songs- About life and love_x000d_from the perspective a conscious country girl_x000d_living in the city."/>
    <n v="3000"/>
    <n v="3432"/>
    <x v="0"/>
    <s v="US"/>
    <x v="0"/>
    <n v="1389814380"/>
    <n v="1387390555"/>
    <b v="0"/>
    <n v="33"/>
    <b v="1"/>
    <s v="music/indie rock"/>
    <x v="316"/>
    <n v="104"/>
    <x v="4"/>
    <s v="indie rock"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x v="1472"/>
    <n v="42.8"/>
    <x v="4"/>
    <s v="indie rock"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x v="1477"/>
    <n v="54.2"/>
    <x v="4"/>
    <s v="indie rock"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x v="1076"/>
    <n v="115.3125"/>
    <x v="4"/>
    <s v="indie rock"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x v="1504"/>
    <n v="117.6"/>
    <x v="2"/>
    <s v="hardware"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x v="1522"/>
    <n v="31.75"/>
    <x v="8"/>
    <s v="people"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x v="109"/>
    <n v="0"/>
    <x v="8"/>
    <s v="people"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x v="1523"/>
    <n v="88.6875"/>
    <x v="8"/>
    <s v="people"/>
    <x v="1983"/>
    <d v="2016-09-02T07:00:00"/>
  </r>
  <r>
    <s v="Love Locks - a photographic journey"/>
    <s v="Does love lasts longer than &quot;Love Locks&quot; ?_x000d__x000d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x v="1525"/>
    <n v="12.75"/>
    <x v="8"/>
    <s v="people"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x v="833"/>
    <n v="1"/>
    <x v="8"/>
    <s v="people"/>
    <x v="1986"/>
    <d v="2016-03-14T09:24:43"/>
  </r>
  <r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x v="151"/>
    <n v="25"/>
    <x v="8"/>
    <s v="people"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x v="460"/>
    <n v="50"/>
    <x v="8"/>
    <s v="people"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x v="1527"/>
    <n v="101.8"/>
    <x v="8"/>
    <s v="people"/>
    <x v="1990"/>
    <d v="2016-02-13T04:42:12"/>
  </r>
  <r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x v="1529"/>
    <n v="1"/>
    <x v="8"/>
    <s v="people"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x v="109"/>
    <n v="0"/>
    <x v="8"/>
    <s v="people"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x v="109"/>
    <n v="0"/>
    <x v="8"/>
    <s v="people"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x v="1530"/>
    <n v="26"/>
    <x v="8"/>
    <s v="people"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x v="109"/>
    <n v="0"/>
    <x v="8"/>
    <s v="people"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x v="109"/>
    <n v="0"/>
    <x v="8"/>
    <s v="people"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x v="856"/>
    <n v="25"/>
    <x v="8"/>
    <s v="people"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x v="1562"/>
    <n v="118.6144"/>
    <x v="2"/>
    <s v="hardware"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s v="Programmable Capacitor"/>
    <s v="4.29 Billion+ Capacitor Combinations._x000d_No Coding Required."/>
    <n v="3000"/>
    <n v="7445.14"/>
    <x v="0"/>
    <s v="US"/>
    <x v="0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x v="1599"/>
    <n v="62.8"/>
    <x v="2"/>
    <s v="hardware"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x v="1605"/>
    <n v="324.69"/>
    <x v="2"/>
    <s v="hardware"/>
    <x v="2073"/>
    <d v="2015-05-08T16:01:58"/>
  </r>
  <r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x v="78"/>
    <n v="205"/>
    <x v="2"/>
    <s v="hardware"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x v="1609"/>
    <n v="546.6875"/>
    <x v="2"/>
    <s v="hardware"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x v="1611"/>
    <n v="101.56"/>
    <x v="2"/>
    <s v="hardware"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x v="1614"/>
    <n v="34"/>
    <x v="4"/>
    <s v="indie rock"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x v="1617"/>
    <n v="62.12"/>
    <x v="4"/>
    <s v="indie rock"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x v="1415"/>
    <n v="188.125"/>
    <x v="4"/>
    <s v="indie rock"/>
    <x v="2098"/>
    <d v="2012-03-08T02:43:55"/>
  </r>
  <r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x v="1629"/>
    <n v="28"/>
    <x v="4"/>
    <s v="indie rock"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s v="Hearty Har Full Length Album"/>
    <s v="&lt;3_x000d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x v="1643"/>
    <n v="28.4"/>
    <x v="6"/>
    <s v="video games"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x v="709"/>
    <n v="10"/>
    <x v="6"/>
    <s v="video games"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x v="1645"/>
    <n v="23"/>
    <x v="6"/>
    <s v="video games"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x v="833"/>
    <n v="5"/>
    <x v="6"/>
    <s v="video games"/>
    <x v="2126"/>
    <d v="2014-12-08T23:21:27"/>
  </r>
  <r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x v="874"/>
    <n v="25"/>
    <x v="6"/>
    <s v="video games"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x v="1649"/>
    <n v="21.25"/>
    <x v="6"/>
    <s v="video games"/>
    <x v="2130"/>
    <d v="2014-08-16T02:04:23"/>
  </r>
  <r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x v="109"/>
    <n v="0"/>
    <x v="6"/>
    <s v="video games"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x v="1659"/>
    <n v="45"/>
    <x v="6"/>
    <s v="video games"/>
    <x v="2143"/>
    <d v="2010-07-21T19:00:00"/>
  </r>
  <r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x v="459"/>
    <n v="1"/>
    <x v="6"/>
    <s v="video games"/>
    <x v="2146"/>
    <d v="2016-02-11T16:18:30"/>
  </r>
  <r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x v="172"/>
    <n v="1"/>
    <x v="6"/>
    <s v="video games"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x v="109"/>
    <n v="0"/>
    <x v="6"/>
    <s v="video games"/>
    <x v="2149"/>
    <d v="2010-07-31T00:00:00"/>
  </r>
  <r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x v="1663"/>
    <n v="101.25"/>
    <x v="6"/>
    <s v="video games"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x v="874"/>
    <n v="12.5"/>
    <x v="6"/>
    <s v="video games"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x v="1665"/>
    <n v="8.5"/>
    <x v="6"/>
    <s v="video games"/>
    <x v="2153"/>
    <d v="2015-01-10T07:59:00"/>
  </r>
  <r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x v="417"/>
    <n v="1"/>
    <x v="6"/>
    <s v="video games"/>
    <x v="2154"/>
    <d v="2014-01-28T15:10:27"/>
  </r>
  <r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x v="1666"/>
    <n v="23"/>
    <x v="6"/>
    <s v="video games"/>
    <x v="2155"/>
    <d v="2016-03-31T16:56:25"/>
  </r>
  <r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x v="0"/>
    <n v="1310837574"/>
    <n v="1308245574"/>
    <b v="0"/>
    <n v="2"/>
    <b v="0"/>
    <s v="games/video games"/>
    <x v="1670"/>
    <n v="13"/>
    <x v="6"/>
    <s v="video games"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x v="1671"/>
    <n v="5.3125"/>
    <x v="6"/>
    <s v="video games"/>
    <x v="2160"/>
    <d v="2012-05-19T17:05:05"/>
  </r>
  <r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x v="1672"/>
    <n v="35.615384615384613"/>
    <x v="4"/>
    <s v="rock"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x v="1146"/>
    <n v="87.103448275862064"/>
    <x v="4"/>
    <s v="rock"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x v="1673"/>
    <n v="75.11363636363636"/>
    <x v="4"/>
    <s v="rock"/>
    <x v="2163"/>
    <d v="2015-06-08T03:50:00"/>
  </r>
  <r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x v="1674"/>
    <n v="68.01204819277109"/>
    <x v="4"/>
    <s v="rock"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x v="1675"/>
    <n v="29.623931623931625"/>
    <x v="4"/>
    <s v="rock"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x v="1676"/>
    <n v="91.625"/>
    <x v="4"/>
    <s v="rock"/>
    <x v="2166"/>
    <d v="2014-12-05T21:06:58"/>
  </r>
  <r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x v="43"/>
    <n v="22.5"/>
    <x v="4"/>
    <s v="rock"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x v="1677"/>
    <n v="64.366735294117646"/>
    <x v="4"/>
    <s v="rock"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x v="31"/>
    <n v="21.857142857142858"/>
    <x v="4"/>
    <s v="rock"/>
    <x v="2169"/>
    <d v="2017-03-02T16:49:11"/>
  </r>
  <r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x v="1678"/>
    <n v="33.315789473684212"/>
    <x v="4"/>
    <s v="rock"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x v="1679"/>
    <n v="90.276595744680847"/>
    <x v="4"/>
    <s v="rock"/>
    <x v="2171"/>
    <d v="2015-06-22T05:00:00"/>
  </r>
  <r>
    <s v="Hollow point 9, Sins Of Yesterday CD"/>
    <s v="hey friends. We are Hollow Point 9._x000d_We are calling on you to help us._x000d_In our journey to make our debut album."/>
    <n v="1000"/>
    <n v="1000"/>
    <x v="0"/>
    <s v="US"/>
    <x v="0"/>
    <n v="1429365320"/>
    <n v="1426773320"/>
    <b v="0"/>
    <n v="13"/>
    <b v="1"/>
    <s v="music/rock"/>
    <x v="31"/>
    <n v="76.92307692307692"/>
    <x v="4"/>
    <s v="rock"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x v="1680"/>
    <n v="59.233333333333334"/>
    <x v="4"/>
    <s v="rock"/>
    <x v="2173"/>
    <d v="2013-09-10T03:59:00"/>
  </r>
  <r>
    <s v="Chivo Funge and the Extensions"/>
    <s v="Chivo and his band of miscreants present their debut album _x000d_'Blind Energy' ...we think you are going to like it."/>
    <n v="4000"/>
    <n v="4119"/>
    <x v="0"/>
    <s v="GB"/>
    <x v="1"/>
    <n v="1462453307"/>
    <n v="1459861307"/>
    <b v="0"/>
    <n v="63"/>
    <b v="1"/>
    <s v="music/rock"/>
    <x v="1681"/>
    <n v="65.38095238095238"/>
    <x v="4"/>
    <s v="rock"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x v="1682"/>
    <n v="67.307692307692307"/>
    <x v="4"/>
    <s v="rock"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x v="1683"/>
    <n v="88.74647887323944"/>
    <x v="4"/>
    <s v="rock"/>
    <x v="2176"/>
    <d v="2015-05-02T15:11:49"/>
  </r>
  <r>
    <s v="Nobody Rides For Free ~ Stone Horse"/>
    <s v="Stone Horse ~ _x000d_Doing what they do best, laying down honest and _x000d_proper Rock-n-Roll guaranteed to soothe your soul!"/>
    <n v="2500"/>
    <n v="2503"/>
    <x v="0"/>
    <s v="US"/>
    <x v="0"/>
    <n v="1465192867"/>
    <n v="1463032867"/>
    <b v="0"/>
    <n v="38"/>
    <b v="1"/>
    <s v="music/rock"/>
    <x v="1684"/>
    <n v="65.868421052631575"/>
    <x v="4"/>
    <s v="rock"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x v="1675"/>
    <n v="40.349243306169967"/>
    <x v="4"/>
    <s v="rock"/>
    <x v="2178"/>
    <d v="2017-01-18T15:16:37"/>
  </r>
  <r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x v="1685"/>
    <n v="76.857142857142861"/>
    <x v="4"/>
    <s v="rock"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x v="1686"/>
    <n v="68.707820512820518"/>
    <x v="4"/>
    <s v="rock"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x v="1781"/>
    <n v="50.454545454545453"/>
    <x v="4"/>
    <s v="rock"/>
    <x v="2281"/>
    <d v="2011-07-25T06:50:00"/>
  </r>
  <r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x v="1782"/>
    <n v="115.83333333333333"/>
    <x v="4"/>
    <s v="rock"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x v="1783"/>
    <n v="63.03458333333333"/>
    <x v="4"/>
    <s v="rock"/>
    <x v="2283"/>
    <d v="2012-05-09T02:00:04"/>
  </r>
  <r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x v="1784"/>
    <n v="108.02152542372882"/>
    <x v="4"/>
    <s v="rock"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x v="1785"/>
    <n v="46.088607594936711"/>
    <x v="4"/>
    <s v="rock"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x v="1395"/>
    <n v="107.21428571428571"/>
    <x v="4"/>
    <s v="rock"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x v="1786"/>
    <n v="50.9338679245283"/>
    <x v="4"/>
    <s v="rock"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x v="1787"/>
    <n v="40.04"/>
    <x v="4"/>
    <s v="rock"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x v="202"/>
    <n v="64.44"/>
    <x v="4"/>
    <s v="rock"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x v="1788"/>
    <n v="53.827586206896555"/>
    <x v="4"/>
    <s v="rock"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x v="1789"/>
    <n v="100.46511627906976"/>
    <x v="4"/>
    <s v="rock"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x v="1790"/>
    <n v="46.630652173913049"/>
    <x v="4"/>
    <s v="rock"/>
    <x v="2292"/>
    <d v="2012-04-18T16:44:36"/>
  </r>
  <r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x v="1791"/>
    <n v="34.074074074074076"/>
    <x v="4"/>
    <s v="rock"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x v="1792"/>
    <n v="65.214642857142863"/>
    <x v="4"/>
    <s v="rock"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x v="1410"/>
    <n v="44.205882352941174"/>
    <x v="4"/>
    <s v="rock"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x v="1793"/>
    <n v="71.965517241379317"/>
    <x v="4"/>
    <s v="rock"/>
    <x v="2296"/>
    <d v="2012-02-23T17:33:46"/>
  </r>
  <r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x v="1794"/>
    <n v="52.94736842105263"/>
    <x v="4"/>
    <s v="rock"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x v="1795"/>
    <n v="109.45138888888889"/>
    <x v="4"/>
    <s v="rock"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x v="1796"/>
    <n v="75.035714285714292"/>
    <x v="4"/>
    <s v="rock"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x v="982"/>
    <n v="115.71428571428571"/>
    <x v="4"/>
    <s v="rock"/>
    <x v="2300"/>
    <d v="2012-06-28T17:26:56"/>
  </r>
  <r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x v="946"/>
    <n v="40.078125"/>
    <x v="4"/>
    <s v="indie rock"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x v="1815"/>
    <n v="64.53125"/>
    <x v="7"/>
    <s v="small batch"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x v="1816"/>
    <n v="21.25"/>
    <x v="7"/>
    <s v="small batch"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x v="1817"/>
    <n v="30"/>
    <x v="7"/>
    <s v="small batch"/>
    <x v="2323"/>
    <d v="2017-03-20T18:07:27"/>
  </r>
  <r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x v="174"/>
    <n v="108"/>
    <x v="7"/>
    <s v="small batch"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s v="Bravado Spice | Bigger &amp; Bolder"/>
    <s v="Our mission: To launch our Crimson Hot Sauce &amp; introduce our Chili &amp; Garlic Pickles. _x000d__x000d_Let's change the game together!"/>
    <n v="10000"/>
    <n v="25445"/>
    <x v="0"/>
    <s v="US"/>
    <x v="0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x v="1822"/>
    <n v="211.84"/>
    <x v="7"/>
    <s v="small batch"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x v="109"/>
    <n v="0"/>
    <x v="2"/>
    <s v="web"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x v="109"/>
    <n v="0"/>
    <x v="2"/>
    <s v="web"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x v="419"/>
    <n v="300"/>
    <x v="2"/>
    <s v="web"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x v="370"/>
    <n v="1"/>
    <x v="2"/>
    <s v="web"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x v="109"/>
    <n v="0"/>
    <x v="2"/>
    <s v="web"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x v="1834"/>
    <n v="13"/>
    <x v="2"/>
    <s v="web"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x v="1835"/>
    <n v="15"/>
    <x v="2"/>
    <s v="web"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x v="1836"/>
    <n v="54"/>
    <x v="2"/>
    <s v="web"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x v="109"/>
    <n v="0"/>
    <x v="2"/>
    <s v="web"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x v="109"/>
    <n v="0"/>
    <x v="2"/>
    <s v="web"/>
    <x v="2350"/>
    <d v="2017-01-03T20:12:50"/>
  </r>
  <r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x v="1837"/>
    <n v="15.428571428571429"/>
    <x v="2"/>
    <s v="web"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x v="109"/>
    <n v="0"/>
    <x v="2"/>
    <s v="web"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x v="109"/>
    <n v="0"/>
    <x v="2"/>
    <s v="web"/>
    <x v="2353"/>
    <d v="2015-04-21T16:13:42"/>
  </r>
  <r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x v="1838"/>
    <n v="25"/>
    <x v="2"/>
    <s v="web"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x v="1839"/>
    <n v="27.5"/>
    <x v="2"/>
    <s v="web"/>
    <x v="2355"/>
    <d v="2015-05-02T22:02:16"/>
  </r>
  <r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x v="109"/>
    <n v="0"/>
    <x v="2"/>
    <s v="web"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x v="109"/>
    <n v="0"/>
    <x v="2"/>
    <s v="web"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x v="109"/>
    <n v="0"/>
    <x v="2"/>
    <s v="web"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x v="1840"/>
    <n v="367"/>
    <x v="2"/>
    <s v="web"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x v="167"/>
    <n v="2"/>
    <x v="2"/>
    <s v="web"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x v="109"/>
    <n v="0"/>
    <x v="2"/>
    <s v="web"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x v="1841"/>
    <n v="60"/>
    <x v="2"/>
    <s v="web"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x v="109"/>
    <n v="0"/>
    <x v="2"/>
    <s v="web"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x v="109"/>
    <n v="0"/>
    <x v="2"/>
    <s v="web"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x v="109"/>
    <n v="0"/>
    <x v="2"/>
    <s v="web"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x v="1842"/>
    <n v="97.407407407407405"/>
    <x v="2"/>
    <s v="web"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x v="1843"/>
    <n v="47.857142857142854"/>
    <x v="2"/>
    <s v="web"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x v="1161"/>
    <n v="50"/>
    <x v="2"/>
    <s v="web"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x v="109"/>
    <n v="0"/>
    <x v="2"/>
    <s v="web"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x v="1844"/>
    <n v="20.5"/>
    <x v="2"/>
    <s v="web"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x v="109"/>
    <n v="0"/>
    <x v="2"/>
    <s v="web"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x v="1845"/>
    <n v="30"/>
    <x v="2"/>
    <s v="web"/>
    <x v="2372"/>
    <d v="2015-04-24T01:39:31"/>
  </r>
  <r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x v="1846"/>
    <n v="50"/>
    <x v="2"/>
    <s v="web"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x v="1847"/>
    <n v="10"/>
    <x v="2"/>
    <s v="web"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x v="109"/>
    <n v="0"/>
    <x v="2"/>
    <s v="web"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x v="1848"/>
    <n v="81.582499999999996"/>
    <x v="2"/>
    <s v="web"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x v="109"/>
    <n v="0"/>
    <x v="2"/>
    <s v="web"/>
    <x v="2377"/>
    <d v="2016-11-25T21:53:03"/>
  </r>
  <r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x v="109"/>
    <n v="0"/>
    <x v="2"/>
    <s v="web"/>
    <x v="2378"/>
    <d v="2015-08-26T00:18:50"/>
  </r>
  <r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x v="109"/>
    <n v="0"/>
    <x v="2"/>
    <s v="web"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x v="456"/>
    <n v="18.333333333333332"/>
    <x v="2"/>
    <s v="web"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x v="1849"/>
    <n v="224.42857142857142"/>
    <x v="2"/>
    <s v="web"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x v="453"/>
    <n v="37.5"/>
    <x v="2"/>
    <s v="web"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x v="1850"/>
    <n v="145"/>
    <x v="2"/>
    <s v="web"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x v="417"/>
    <n v="1"/>
    <x v="2"/>
    <s v="web"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x v="1851"/>
    <n v="112.57142857142857"/>
    <x v="2"/>
    <s v="web"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x v="109"/>
    <n v="0"/>
    <x v="2"/>
    <s v="web"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x v="1852"/>
    <n v="342"/>
    <x v="2"/>
    <s v="web"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x v="1853"/>
    <n v="57.875"/>
    <x v="2"/>
    <s v="web"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x v="1854"/>
    <n v="30"/>
    <x v="2"/>
    <s v="web"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x v="109"/>
    <n v="0"/>
    <x v="2"/>
    <s v="web"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x v="415"/>
    <n v="25"/>
    <x v="2"/>
    <s v="web"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x v="109"/>
    <n v="0"/>
    <x v="2"/>
    <s v="web"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x v="833"/>
    <n v="50"/>
    <x v="2"/>
    <s v="web"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x v="1855"/>
    <n v="1.5"/>
    <x v="2"/>
    <s v="web"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x v="109"/>
    <n v="0"/>
    <x v="2"/>
    <s v="web"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x v="418"/>
    <n v="10"/>
    <x v="2"/>
    <s v="web"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x v="109"/>
    <n v="0"/>
    <x v="2"/>
    <s v="web"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x v="109"/>
    <n v="0"/>
    <x v="2"/>
    <s v="web"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x v="109"/>
    <n v="0"/>
    <x v="2"/>
    <s v="web"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x v="109"/>
    <n v="0"/>
    <x v="2"/>
    <s v="web"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x v="414"/>
    <n v="52"/>
    <x v="7"/>
    <s v="food trucks"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x v="109"/>
    <n v="0"/>
    <x v="7"/>
    <s v="food trucks"/>
    <x v="2404"/>
    <d v="2016-01-03T00:56:47"/>
  </r>
  <r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x v="1858"/>
    <n v="56.3"/>
    <x v="7"/>
    <s v="food trucks"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x v="1859"/>
    <n v="84.0625"/>
    <x v="7"/>
    <s v="food trucks"/>
    <x v="2406"/>
    <d v="2015-01-19T02:39:50"/>
  </r>
  <r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x v="0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x v="418"/>
    <n v="15"/>
    <x v="7"/>
    <s v="food trucks"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s v="Websters grill truck       slow cooked meats"/>
    <s v="Websters grill truck the best slow cooked meats on hot coals_x000d_Beef bisket, roast Lamb, roast chicken, Ribs, burgers, sliders,"/>
    <n v="15000"/>
    <n v="0"/>
    <x v="2"/>
    <s v="AU"/>
    <x v="2"/>
    <n v="1441619275"/>
    <n v="1439027275"/>
    <b v="0"/>
    <n v="0"/>
    <b v="0"/>
    <s v="food/food trucks"/>
    <x v="109"/>
    <n v="0"/>
    <x v="7"/>
    <s v="food trucks"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x v="109"/>
    <n v="0"/>
    <x v="7"/>
    <s v="food trucks"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x v="1866"/>
    <n v="5"/>
    <x v="7"/>
    <s v="food trucks"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x v="109"/>
    <n v="0"/>
    <x v="7"/>
    <s v="food trucks"/>
    <x v="2417"/>
    <d v="2014-08-10T21:13:07"/>
  </r>
  <r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x v="459"/>
    <n v="1"/>
    <x v="7"/>
    <s v="food trucks"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x v="109"/>
    <n v="0"/>
    <x v="7"/>
    <s v="food trucks"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x v="374"/>
    <n v="1"/>
    <x v="7"/>
    <s v="food trucks"/>
    <x v="2421"/>
    <d v="2015-02-21T16:29:56"/>
  </r>
  <r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x v="418"/>
    <n v="1"/>
    <x v="7"/>
    <s v="food trucks"/>
    <x v="2422"/>
    <d v="2015-03-11T16:23:56"/>
  </r>
  <r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x v="473"/>
    <n v="8"/>
    <x v="7"/>
    <s v="food trucks"/>
    <x v="2423"/>
    <d v="2014-12-31T16:54:50"/>
  </r>
  <r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x v="1869"/>
    <n v="1"/>
    <x v="7"/>
    <s v="food trucks"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x v="109"/>
    <n v="0"/>
    <x v="7"/>
    <s v="food trucks"/>
    <x v="2426"/>
    <d v="2015-08-08T04:04:52"/>
  </r>
  <r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x v="133"/>
    <n v="1"/>
    <x v="7"/>
    <s v="food trucks"/>
    <x v="2427"/>
    <d v="2016-03-23T06:38:53"/>
  </r>
  <r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x v="1870"/>
    <n v="1"/>
    <x v="7"/>
    <s v="food trucks"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x v="1871"/>
    <n v="501.25"/>
    <x v="7"/>
    <s v="food trucks"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x v="449"/>
    <n v="10.5"/>
    <x v="7"/>
    <s v="food trucks"/>
    <x v="2430"/>
    <d v="2016-02-12T03:08:24"/>
  </r>
  <r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x v="133"/>
    <n v="1"/>
    <x v="7"/>
    <s v="food trucks"/>
    <x v="2431"/>
    <d v="2016-06-28T02:23:33"/>
  </r>
  <r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x v="107"/>
    <n v="1"/>
    <x v="7"/>
    <s v="food trucks"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x v="109"/>
    <n v="0"/>
    <x v="7"/>
    <s v="food trucks"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x v="1872"/>
    <n v="13"/>
    <x v="7"/>
    <s v="food trucks"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x v="1873"/>
    <n v="306"/>
    <x v="7"/>
    <s v="food trucks"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x v="1874"/>
    <n v="22.5"/>
    <x v="7"/>
    <s v="food trucks"/>
    <x v="2436"/>
    <d v="2016-01-29T14:46:10"/>
  </r>
  <r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x v="109"/>
    <n v="0"/>
    <x v="7"/>
    <s v="food trucks"/>
    <x v="2437"/>
    <d v="2015-03-17T18:00:00"/>
  </r>
  <r>
    <s v="FOOD|Art"/>
    <s v="I'm starting a catering and food truck business of southern comfort food. My FOOD is my Art!  _x000d_Thanks for you help!"/>
    <n v="15000"/>
    <n v="50"/>
    <x v="2"/>
    <s v="US"/>
    <x v="0"/>
    <n v="1449529062"/>
    <n v="1444341462"/>
    <b v="0"/>
    <n v="1"/>
    <b v="0"/>
    <s v="food/food trucks"/>
    <x v="119"/>
    <n v="50"/>
    <x v="7"/>
    <s v="food trucks"/>
    <x v="2438"/>
    <d v="2015-12-07T22:57:42"/>
  </r>
  <r>
    <s v="Pillow Puffs Concessions"/>
    <s v="Expand cotton candy concession to include other foods and purchase a trailer to haul._x000d_Purchase unstuffed pets to fill with cotton candy"/>
    <n v="10000"/>
    <n v="0"/>
    <x v="2"/>
    <s v="US"/>
    <x v="0"/>
    <n v="1445197129"/>
    <n v="1442605129"/>
    <b v="0"/>
    <n v="0"/>
    <b v="0"/>
    <s v="food/food trucks"/>
    <x v="109"/>
    <n v="0"/>
    <x v="7"/>
    <s v="food trucks"/>
    <x v="2439"/>
    <d v="2015-10-18T19:38:49"/>
  </r>
  <r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x v="418"/>
    <n v="5"/>
    <x v="7"/>
    <s v="food trucks"/>
    <x v="2440"/>
    <d v="2016-02-13T21:35:13"/>
  </r>
  <r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x v="1277"/>
    <n v="90"/>
    <x v="7"/>
    <s v="small batch"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x v="1884"/>
    <n v="53.4"/>
    <x v="7"/>
    <s v="small batch"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x v="1887"/>
    <n v="34.125"/>
    <x v="7"/>
    <s v="small batch"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x v="63"/>
    <n v="31"/>
    <x v="4"/>
    <s v="indie rock"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x v="31"/>
    <n v="250"/>
    <x v="4"/>
    <s v="indie rock"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x v="1787"/>
    <n v="40.04"/>
    <x v="4"/>
    <s v="indie rock"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x v="1910"/>
    <n v="62.38"/>
    <x v="4"/>
    <s v="indie rock"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x v="1911"/>
    <n v="37.9375"/>
    <x v="4"/>
    <s v="indie rock"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x v="1912"/>
    <n v="51.6"/>
    <x v="4"/>
    <s v="indie rock"/>
    <x v="2491"/>
    <d v="2011-01-16T01:51:00"/>
  </r>
  <r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x v="31"/>
    <n v="600"/>
    <x v="4"/>
    <s v="indie rock"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x v="1917"/>
    <n v="52.8"/>
    <x v="4"/>
    <s v="indie rock"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x v="1920"/>
    <n v="17.2"/>
    <x v="7"/>
    <s v="restaurants"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x v="109"/>
    <n v="0"/>
    <x v="7"/>
    <s v="restaurants"/>
    <x v="2503"/>
    <d v="2016-06-07T21:06:00"/>
  </r>
  <r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x v="109"/>
    <n v="0"/>
    <x v="7"/>
    <s v="restaurants"/>
    <x v="2504"/>
    <d v="2014-11-15T01:22:14"/>
  </r>
  <r>
    <s v="PASTATUTION"/>
    <s v="PASTATUTION- The act or practice of engaging in Pasta Making for money.  _x000d__x000d_Help us get the Arcobaleno Pasta Extruder!"/>
    <n v="7000"/>
    <n v="0"/>
    <x v="2"/>
    <s v="US"/>
    <x v="0"/>
    <n v="1426292416"/>
    <n v="1423704016"/>
    <b v="0"/>
    <n v="0"/>
    <b v="0"/>
    <s v="food/restaurants"/>
    <x v="109"/>
    <n v="0"/>
    <x v="7"/>
    <s v="restaurants"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x v="722"/>
    <n v="15"/>
    <x v="7"/>
    <s v="restaurants"/>
    <x v="2506"/>
    <d v="2015-10-03T21:00:00"/>
  </r>
  <r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x v="109"/>
    <n v="0"/>
    <x v="7"/>
    <s v="restaurants"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x v="109"/>
    <n v="0"/>
    <x v="7"/>
    <s v="restaurants"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x v="840"/>
    <n v="37.5"/>
    <x v="7"/>
    <s v="restaurants"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x v="109"/>
    <n v="0"/>
    <x v="7"/>
    <s v="restaurants"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x v="109"/>
    <n v="0"/>
    <x v="7"/>
    <s v="restaurants"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x v="109"/>
    <n v="0"/>
    <x v="7"/>
    <s v="restaurants"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x v="1922"/>
    <n v="52.5"/>
    <x v="7"/>
    <s v="restaurants"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x v="1923"/>
    <n v="77.5"/>
    <x v="7"/>
    <s v="restaurants"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x v="109"/>
    <n v="0"/>
    <x v="7"/>
    <s v="restaurants"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x v="109"/>
    <n v="0"/>
    <x v="7"/>
    <s v="restaurants"/>
    <x v="2518"/>
    <d v="2014-11-13T17:20:28"/>
  </r>
  <r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x v="1925"/>
    <n v="16.25"/>
    <x v="7"/>
    <s v="restaurants"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x v="109"/>
    <n v="0"/>
    <x v="7"/>
    <s v="restaurants"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x v="2"/>
    <n v="150"/>
    <x v="4"/>
    <s v="classical music"/>
    <x v="2534"/>
    <d v="2010-01-01T06:00:00"/>
  </r>
  <r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x v="109"/>
    <n v="0"/>
    <x v="7"/>
    <s v="food trucks"/>
    <x v="2561"/>
    <d v="2015-10-13T12:41:29"/>
  </r>
  <r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x v="571"/>
    <n v="25"/>
    <x v="7"/>
    <s v="food trucks"/>
    <x v="2562"/>
    <d v="2016-10-11T12:35:39"/>
  </r>
  <r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x v="109"/>
    <n v="0"/>
    <x v="7"/>
    <s v="food trucks"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x v="109"/>
    <n v="0"/>
    <x v="7"/>
    <s v="food trucks"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x v="460"/>
    <n v="100"/>
    <x v="7"/>
    <s v="food trucks"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x v="109"/>
    <n v="0"/>
    <x v="7"/>
    <s v="food trucks"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x v="480"/>
    <n v="60"/>
    <x v="7"/>
    <s v="food trucks"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x v="724"/>
    <n v="50"/>
    <x v="7"/>
    <s v="food trucks"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x v="1955"/>
    <n v="72.5"/>
    <x v="7"/>
    <s v="food trucks"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x v="1956"/>
    <n v="29.5"/>
    <x v="7"/>
    <s v="food trucks"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x v="1161"/>
    <n v="62.5"/>
    <x v="7"/>
    <s v="food trucks"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x v="109"/>
    <n v="0"/>
    <x v="7"/>
    <s v="food trucks"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x v="109"/>
    <n v="0"/>
    <x v="7"/>
    <s v="food trucks"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x v="109"/>
    <n v="0"/>
    <x v="7"/>
    <s v="food trucks"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x v="109"/>
    <n v="0"/>
    <x v="7"/>
    <s v="food trucks"/>
    <x v="2575"/>
    <d v="2015-01-12T02:36:34"/>
  </r>
  <r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x v="109"/>
    <n v="0"/>
    <x v="7"/>
    <s v="food trucks"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x v="109"/>
    <n v="0"/>
    <x v="7"/>
    <s v="food trucks"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x v="109"/>
    <n v="0"/>
    <x v="7"/>
    <s v="food trucks"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x v="722"/>
    <n v="25.5"/>
    <x v="7"/>
    <s v="food trucks"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x v="1959"/>
    <n v="1"/>
    <x v="7"/>
    <s v="food trucks"/>
    <x v="2582"/>
    <d v="2016-10-29T23:43:54"/>
  </r>
  <r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x v="724"/>
    <n v="1"/>
    <x v="7"/>
    <s v="food trucks"/>
    <x v="2583"/>
    <d v="2015-03-16T17:28:00"/>
  </r>
  <r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x v="109"/>
    <n v="0"/>
    <x v="7"/>
    <s v="food trucks"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x v="874"/>
    <n v="50"/>
    <x v="7"/>
    <s v="food trucks"/>
    <x v="2585"/>
    <d v="2014-07-05T23:07:12"/>
  </r>
  <r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x v="874"/>
    <n v="5"/>
    <x v="7"/>
    <s v="food trucks"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x v="1961"/>
    <n v="29.125"/>
    <x v="7"/>
    <s v="food trucks"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x v="134"/>
    <n v="5"/>
    <x v="7"/>
    <s v="food trucks"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x v="109"/>
    <n v="0"/>
    <x v="7"/>
    <s v="food trucks"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x v="1651"/>
    <n v="13"/>
    <x v="7"/>
    <s v="food trucks"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x v="874"/>
    <n v="50"/>
    <x v="7"/>
    <s v="food trucks"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x v="109"/>
    <n v="0"/>
    <x v="7"/>
    <s v="food trucks"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x v="466"/>
    <n v="1"/>
    <x v="7"/>
    <s v="food trucks"/>
    <x v="2594"/>
    <d v="2014-08-07T23:13:48"/>
  </r>
  <r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x v="1965"/>
    <n v="18"/>
    <x v="7"/>
    <s v="food trucks"/>
    <x v="2599"/>
    <d v="2014-08-03T18:05:47"/>
  </r>
  <r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s v="2000 Student Projects to the Edge of Space"/>
    <s v="PongSat 2 !!!!!_x000d__x000d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s v="Save the Astronomy Van"/>
    <s v="Hi,_x000d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s v="Maschinenbau in ein neues Zeitalter"/>
    <s v="Innovatives MAschinenbau projekt mit verarbeitende Metalle vom Mars_x000d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x v="109"/>
    <n v="0"/>
    <x v="2"/>
    <s v="space exploration"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s v="test (Canceled)"/>
    <s v="test"/>
    <n v="49000"/>
    <n v="1333"/>
    <x v="1"/>
    <s v="US"/>
    <x v="0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x v="2020"/>
    <n v="267"/>
    <x v="2"/>
    <s v="makerspaces"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s v="UOttawa Makermobile"/>
    <s v="Creativity on the go! |_x000d_CrÃ©ativitÃ© en mouvement !"/>
    <n v="1000"/>
    <n v="1707"/>
    <x v="0"/>
    <s v="CA"/>
    <x v="5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x v="1239"/>
    <n v="91"/>
    <x v="2"/>
    <s v="makerspaces"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x v="2034"/>
    <n v="550"/>
    <x v="2"/>
    <s v="makerspaces"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x v="2035"/>
    <n v="44"/>
    <x v="2"/>
    <s v="makerspaces"/>
    <x v="2679"/>
    <d v="2015-02-28T00:01:34"/>
  </r>
  <r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x v="2036"/>
    <n v="69"/>
    <x v="2"/>
    <s v="makerspaces"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x v="1839"/>
    <n v="27.5"/>
    <x v="7"/>
    <s v="food trucks"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x v="2037"/>
    <n v="84.9"/>
    <x v="7"/>
    <s v="food trucks"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x v="1156"/>
    <n v="12"/>
    <x v="7"/>
    <s v="food trucks"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x v="736"/>
    <n v="200"/>
    <x v="7"/>
    <s v="food trucks"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x v="459"/>
    <n v="10"/>
    <x v="7"/>
    <s v="food trucks"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x v="109"/>
    <n v="0"/>
    <x v="7"/>
    <s v="food trucks"/>
    <x v="2686"/>
    <d v="2014-09-30T23:23:43"/>
  </r>
  <r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x v="109"/>
    <n v="0"/>
    <x v="7"/>
    <s v="food trucks"/>
    <x v="2687"/>
    <d v="2015-06-29T15:21:58"/>
  </r>
  <r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x v="1870"/>
    <n v="1"/>
    <x v="7"/>
    <s v="food trucks"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x v="2040"/>
    <n v="17.5"/>
    <x v="7"/>
    <s v="food trucks"/>
    <x v="2691"/>
    <d v="2015-05-10T17:22:37"/>
  </r>
  <r>
    <s v="&quot;Sami j's Food Truck&quot;"/>
    <s v="Our food truck will bring you -_x000d_                       Fast, Fresh, Food -_x000d_                            Throughout the Omaha area"/>
    <n v="3500"/>
    <n v="25"/>
    <x v="2"/>
    <s v="US"/>
    <x v="0"/>
    <n v="1427266860"/>
    <n v="1424678460"/>
    <b v="0"/>
    <n v="1"/>
    <b v="0"/>
    <s v="food/food trucks"/>
    <x v="1154"/>
    <n v="25"/>
    <x v="7"/>
    <s v="food trucks"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x v="372"/>
    <n v="1"/>
    <x v="7"/>
    <s v="food trucks"/>
    <x v="2694"/>
    <d v="2014-09-26T03:22:19"/>
  </r>
  <r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x v="109"/>
    <n v="0"/>
    <x v="7"/>
    <s v="food trucks"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x v="2045"/>
    <n v="17.5"/>
    <x v="7"/>
    <s v="food trucks"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x v="603"/>
    <n v="922.22222222222217"/>
    <x v="1"/>
    <s v="spaces"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x v="2048"/>
    <n v="163.57142857142858"/>
    <x v="1"/>
    <s v="spaces"/>
    <x v="2704"/>
    <d v="2017-04-05T19:41:54"/>
  </r>
  <r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x v="2049"/>
    <n v="217.375"/>
    <x v="1"/>
    <s v="spaces"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x v="3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x v="5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s v="St. Nick Jr"/>
    <s v="One Christmas every child was naughty, and Santa's son _x000d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x v="109"/>
    <n v="0"/>
    <x v="3"/>
    <s v="children's books"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x v="109"/>
    <n v="0"/>
    <x v="3"/>
    <s v="children's books"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x v="109"/>
    <n v="0"/>
    <x v="3"/>
    <s v="children's books"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x v="109"/>
    <n v="0"/>
    <x v="3"/>
    <s v="children's books"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x v="109"/>
    <n v="0"/>
    <x v="3"/>
    <s v="children's books"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x v="109"/>
    <n v="0"/>
    <x v="3"/>
    <s v="children's books"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x v="109"/>
    <n v="0"/>
    <x v="3"/>
    <s v="children's books"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x v="109"/>
    <n v="0"/>
    <x v="3"/>
    <s v="children's books"/>
    <x v="2772"/>
    <d v="2013-10-05T20:51:34"/>
  </r>
  <r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x v="109"/>
    <n v="0"/>
    <x v="3"/>
    <s v="children's books"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x v="2104"/>
    <n v="47"/>
    <x v="1"/>
    <s v="plays"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x v="43"/>
    <n v="66.666666666666671"/>
    <x v="1"/>
    <s v="plays"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x v="1444"/>
    <n v="18.770491803278688"/>
    <x v="1"/>
    <s v="plays"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x v="984"/>
    <n v="66.111111111111114"/>
    <x v="1"/>
    <s v="plays"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x v="212"/>
    <n v="36.859154929577464"/>
    <x v="1"/>
    <s v="plays"/>
    <x v="2785"/>
    <d v="2016-08-05T21:00:00"/>
  </r>
  <r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x v="2105"/>
    <n v="39.810810810810814"/>
    <x v="1"/>
    <s v="plays"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x v="2106"/>
    <n v="31.5"/>
    <x v="1"/>
    <s v="plays"/>
    <x v="2787"/>
    <d v="2014-07-18T04:45:52"/>
  </r>
  <r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x v="78"/>
    <n v="102.5"/>
    <x v="1"/>
    <s v="plays"/>
    <x v="2788"/>
    <d v="2016-07-29T16:50:43"/>
  </r>
  <r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x v="2107"/>
    <n v="126.45833333333333"/>
    <x v="1"/>
    <s v="plays"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x v="2108"/>
    <n v="47.878787878787875"/>
    <x v="1"/>
    <s v="plays"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x v="78"/>
    <n v="73.214285714285708"/>
    <x v="1"/>
    <s v="plays"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x v="2109"/>
    <n v="89.666666666666671"/>
    <x v="1"/>
    <s v="plays"/>
    <x v="2792"/>
    <d v="2015-08-12T05:32:39"/>
  </r>
  <r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x v="2"/>
    <n v="1437473005"/>
    <n v="1434881005"/>
    <b v="0"/>
    <n v="73"/>
    <b v="1"/>
    <s v="theater/plays"/>
    <x v="2110"/>
    <n v="151.4623287671233"/>
    <x v="1"/>
    <s v="plays"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x v="2111"/>
    <n v="25"/>
    <x v="1"/>
    <s v="plays"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x v="2112"/>
    <n v="36.5"/>
    <x v="1"/>
    <s v="plays"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x v="2113"/>
    <n v="44"/>
    <x v="1"/>
    <s v="plays"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x v="2114"/>
    <n v="87.357553191489373"/>
    <x v="1"/>
    <s v="plays"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x v="578"/>
    <n v="36.474820143884891"/>
    <x v="1"/>
    <s v="plays"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x v="2115"/>
    <n v="44.859538461538463"/>
    <x v="1"/>
    <s v="plays"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x v="2116"/>
    <n v="42.903225806451616"/>
    <x v="1"/>
    <s v="plays"/>
    <x v="2800"/>
    <d v="2015-01-04T13:16:06"/>
  </r>
  <r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x v="2117"/>
    <n v="51.230769230769234"/>
    <x v="1"/>
    <s v="plays"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x v="2118"/>
    <n v="33.944444444444443"/>
    <x v="1"/>
    <s v="plays"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x v="2119"/>
    <n v="90.744680851063833"/>
    <x v="1"/>
    <s v="plays"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x v="935"/>
    <n v="50"/>
    <x v="1"/>
    <s v="plays"/>
    <x v="2804"/>
    <d v="2014-09-29T10:53:10"/>
  </r>
  <r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x v="1"/>
    <n v="1440245273"/>
    <n v="1438085273"/>
    <b v="0"/>
    <n v="18"/>
    <b v="1"/>
    <s v="theater/plays"/>
    <x v="1007"/>
    <n v="24.444444444444443"/>
    <x v="1"/>
    <s v="plays"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x v="2120"/>
    <n v="44.25"/>
    <x v="1"/>
    <s v="plays"/>
    <x v="2806"/>
    <d v="2015-08-05T11:00:00"/>
  </r>
  <r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x v="582"/>
    <n v="67.741935483870961"/>
    <x v="1"/>
    <s v="plays"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x v="2121"/>
    <n v="65.376811594202906"/>
    <x v="1"/>
    <s v="plays"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x v="2122"/>
    <n v="121.9047619047619"/>
    <x v="1"/>
    <s v="plays"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x v="2123"/>
    <n v="47.456140350877192"/>
    <x v="1"/>
    <s v="plays"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x v="2124"/>
    <n v="92.842592592592595"/>
    <x v="1"/>
    <s v="plays"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x v="2125"/>
    <n v="68.253012048192772"/>
    <x v="1"/>
    <s v="plays"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x v="2126"/>
    <n v="37.209583333333335"/>
    <x v="1"/>
    <s v="plays"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x v="2127"/>
    <n v="25.25"/>
    <x v="1"/>
    <s v="plays"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x v="1003"/>
    <n v="43.214285714285715"/>
    <x v="1"/>
    <s v="plays"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x v="2128"/>
    <n v="25.130177514792898"/>
    <x v="1"/>
    <s v="plays"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x v="2129"/>
    <n v="23.636363636363637"/>
    <x v="1"/>
    <s v="plays"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x v="2130"/>
    <n v="103.95098039215686"/>
    <x v="1"/>
    <s v="plays"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x v="2131"/>
    <n v="50.384615384615387"/>
    <x v="1"/>
    <s v="plays"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x v="1627"/>
    <n v="13.6"/>
    <x v="1"/>
    <s v="plays"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x v="31"/>
    <n v="28.571428571428573"/>
    <x v="1"/>
    <s v="plays"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x v="31"/>
    <n v="63.829787234042556"/>
    <x v="1"/>
    <s v="plays"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x v="1014"/>
    <n v="8.8571428571428577"/>
    <x v="1"/>
    <s v="plays"/>
    <x v="2823"/>
    <d v="2015-03-31T22:59:00"/>
  </r>
  <r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x v="2132"/>
    <n v="50.666666666666664"/>
    <x v="1"/>
    <s v="plays"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x v="101"/>
    <n v="60.784313725490193"/>
    <x v="1"/>
    <s v="plays"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x v="2133"/>
    <n v="113.42105263157895"/>
    <x v="1"/>
    <s v="plays"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x v="966"/>
    <n v="104.56521739130434"/>
    <x v="1"/>
    <s v="plays"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x v="2134"/>
    <n v="98.30927835051547"/>
    <x v="1"/>
    <s v="plays"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x v="2135"/>
    <n v="35.039473684210527"/>
    <x v="1"/>
    <s v="plays"/>
    <x v="2829"/>
    <d v="2016-06-02T10:25:18"/>
  </r>
  <r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x v="31"/>
    <n v="272.72727272727275"/>
    <x v="1"/>
    <s v="plays"/>
    <x v="2830"/>
    <d v="2014-05-12T03:59:00"/>
  </r>
  <r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x v="1934"/>
    <n v="63.846153846153847"/>
    <x v="1"/>
    <s v="plays"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x v="2136"/>
    <n v="30.189368421052631"/>
    <x v="1"/>
    <s v="plays"/>
    <x v="2832"/>
    <d v="2014-11-23T22:00:00"/>
  </r>
  <r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x v="2137"/>
    <n v="83.51428571428572"/>
    <x v="1"/>
    <s v="plays"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x v="2138"/>
    <n v="64.761904761904759"/>
    <x v="1"/>
    <s v="plays"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x v="2139"/>
    <n v="20.118172043010752"/>
    <x v="1"/>
    <s v="plays"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x v="919"/>
    <n v="44.090909090909093"/>
    <x v="1"/>
    <s v="plays"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x v="31"/>
    <n v="40.476190476190474"/>
    <x v="1"/>
    <s v="plays"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x v="966"/>
    <n v="44.537037037037038"/>
    <x v="1"/>
    <s v="plays"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x v="2140"/>
    <n v="125.80645161290323"/>
    <x v="1"/>
    <s v="plays"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x v="87"/>
    <n v="19.696969696969695"/>
    <x v="1"/>
    <s v="plays"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x v="460"/>
    <n v="10"/>
    <x v="1"/>
    <s v="plays"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x v="109"/>
    <n v="0"/>
    <x v="1"/>
    <s v="plays"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x v="109"/>
    <n v="0"/>
    <x v="1"/>
    <s v="plays"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x v="2141"/>
    <n v="30"/>
    <x v="1"/>
    <s v="plays"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x v="2142"/>
    <n v="60.666666666666664"/>
    <x v="1"/>
    <s v="plays"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x v="109"/>
    <n v="0"/>
    <x v="1"/>
    <s v="plays"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x v="109"/>
    <n v="0"/>
    <x v="1"/>
    <s v="plays"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x v="418"/>
    <n v="23.333333333333332"/>
    <x v="1"/>
    <s v="plays"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x v="460"/>
    <n v="5"/>
    <x v="1"/>
    <s v="plays"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x v="2143"/>
    <n v="23.923076923076923"/>
    <x v="1"/>
    <s v="plays"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x v="109"/>
    <n v="0"/>
    <x v="1"/>
    <s v="plays"/>
    <x v="2851"/>
    <d v="2016-01-29T23:17:00"/>
  </r>
  <r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x v="1160"/>
    <n v="15.833333333333334"/>
    <x v="1"/>
    <s v="plays"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x v="109"/>
    <n v="0"/>
    <x v="1"/>
    <s v="plays"/>
    <x v="2853"/>
    <d v="2014-09-14T04:34:57"/>
  </r>
  <r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x v="2144"/>
    <n v="29.785714285714285"/>
    <x v="1"/>
    <s v="plays"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x v="2145"/>
    <n v="60"/>
    <x v="1"/>
    <s v="plays"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x v="2146"/>
    <n v="24.333333333333332"/>
    <x v="1"/>
    <s v="plays"/>
    <x v="2856"/>
    <d v="2015-08-08T21:34:00"/>
  </r>
  <r>
    <s v="Los Tradicionales"/>
    <s v="Somos una compaÃ±Ã­a de teatro independiente. Y en el 2017 queremos arrancar con el montaje de 3 obras._x000d_3 elencos, 3 espacios."/>
    <n v="38000"/>
    <n v="7500"/>
    <x v="2"/>
    <s v="MX"/>
    <x v="10"/>
    <n v="1487613600"/>
    <n v="1482444295"/>
    <b v="0"/>
    <n v="15"/>
    <b v="0"/>
    <s v="theater/plays"/>
    <x v="2147"/>
    <n v="500"/>
    <x v="1"/>
    <s v="plays"/>
    <x v="2857"/>
    <d v="2017-02-20T18:00:00"/>
  </r>
  <r>
    <s v="Gay Party Superposh 'Winter Wonderland'"/>
    <s v="Een Gay Party in het centrum van Amersfoort. _x000d_Een geweldige avond uit, met een show, optredens en DJ's."/>
    <n v="1000"/>
    <n v="0"/>
    <x v="2"/>
    <s v="NL"/>
    <x v="3"/>
    <n v="1417778880"/>
    <n v="1415711095"/>
    <b v="0"/>
    <n v="0"/>
    <b v="0"/>
    <s v="theater/plays"/>
    <x v="109"/>
    <n v="0"/>
    <x v="1"/>
    <s v="plays"/>
    <x v="2858"/>
    <d v="2014-12-05T11:28:00"/>
  </r>
  <r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x v="1922"/>
    <n v="35"/>
    <x v="1"/>
    <s v="plays"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x v="2148"/>
    <n v="29.555555555555557"/>
    <x v="1"/>
    <s v="plays"/>
    <x v="2860"/>
    <d v="2016-06-19T19:12:56"/>
  </r>
  <r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x v="2149"/>
    <n v="26.666666666666668"/>
    <x v="1"/>
    <s v="plays"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x v="2150"/>
    <n v="18.333333333333332"/>
    <x v="1"/>
    <s v="plays"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x v="167"/>
    <n v="20"/>
    <x v="1"/>
    <s v="plays"/>
    <x v="2863"/>
    <d v="2014-09-09T16:12:03"/>
  </r>
  <r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x v="1462"/>
    <n v="13.333333333333334"/>
    <x v="1"/>
    <s v="plays"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x v="109"/>
    <n v="0"/>
    <x v="1"/>
    <s v="plays"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x v="2151"/>
    <n v="22.5"/>
    <x v="1"/>
    <s v="plays"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x v="2152"/>
    <n v="50.4"/>
    <x v="1"/>
    <s v="plays"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x v="2153"/>
    <n v="105.02933333333334"/>
    <x v="1"/>
    <s v="plays"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x v="2011"/>
    <n v="35.4"/>
    <x v="1"/>
    <s v="plays"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x v="2154"/>
    <n v="83.333333333333329"/>
    <x v="1"/>
    <s v="plays"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x v="2155"/>
    <n v="35.92307692307692"/>
    <x v="1"/>
    <s v="plays"/>
    <x v="2871"/>
    <d v="2014-12-21T17:43:33"/>
  </r>
  <r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x v="109"/>
    <n v="0"/>
    <x v="1"/>
    <s v="plays"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x v="2156"/>
    <n v="119.125"/>
    <x v="1"/>
    <s v="plays"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x v="1656"/>
    <n v="90.333333333333329"/>
    <x v="1"/>
    <s v="plays"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x v="2157"/>
    <n v="2.3333333333333335"/>
    <x v="1"/>
    <s v="plays"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x v="109"/>
    <n v="0"/>
    <x v="1"/>
    <s v="plays"/>
    <x v="2876"/>
    <d v="2015-07-16T17:51:19"/>
  </r>
  <r>
    <s v="COLLABORATION: WARHOL &amp; BASQUIAT"/>
    <s v="Two of the 20th Centuryâ€™s Greatest Artists _x000d_navigate the perilous terrain of Art &amp; Fame _x000d_in a historic Collaboration."/>
    <n v="6000"/>
    <n v="650"/>
    <x v="2"/>
    <s v="US"/>
    <x v="0"/>
    <n v="1480525200"/>
    <n v="1477781724"/>
    <b v="0"/>
    <n v="6"/>
    <b v="0"/>
    <s v="theater/plays"/>
    <x v="2158"/>
    <n v="108.33333333333333"/>
    <x v="1"/>
    <s v="plays"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x v="1153"/>
    <n v="15.75"/>
    <x v="1"/>
    <s v="plays"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x v="2159"/>
    <n v="29"/>
    <x v="1"/>
    <s v="plays"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x v="2160"/>
    <n v="96.551724137931032"/>
    <x v="1"/>
    <s v="plays"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x v="109"/>
    <n v="0"/>
    <x v="1"/>
    <s v="plays"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x v="2161"/>
    <n v="63"/>
    <x v="1"/>
    <s v="plays"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x v="2162"/>
    <n v="381.6"/>
    <x v="1"/>
    <s v="plays"/>
    <x v="2883"/>
    <d v="2016-02-06T04:59:00"/>
  </r>
  <r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x v="2163"/>
    <n v="46.25"/>
    <x v="1"/>
    <s v="plays"/>
    <x v="2884"/>
    <d v="2014-12-05T17:27:15"/>
  </r>
  <r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x v="2164"/>
    <n v="26"/>
    <x v="1"/>
    <s v="plays"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x v="152"/>
    <n v="10"/>
    <x v="1"/>
    <s v="plays"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x v="874"/>
    <n v="5"/>
    <x v="1"/>
    <s v="plays"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x v="109"/>
    <n v="0"/>
    <x v="1"/>
    <s v="plays"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x v="2165"/>
    <n v="81.571428571428569"/>
    <x v="1"/>
    <s v="plays"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x v="857"/>
    <n v="7"/>
    <x v="1"/>
    <s v="plays"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x v="2166"/>
    <n v="27.3"/>
    <x v="1"/>
    <s v="plays"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x v="2167"/>
    <n v="29.411764705882351"/>
    <x v="1"/>
    <s v="plays"/>
    <x v="2892"/>
    <d v="2014-08-25T21:00:00"/>
  </r>
  <r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x v="724"/>
    <n v="12.5"/>
    <x v="1"/>
    <s v="plays"/>
    <x v="2893"/>
    <d v="2015-01-09T02:00:00"/>
  </r>
  <r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x v="109"/>
    <n v="0"/>
    <x v="1"/>
    <s v="plays"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x v="2168"/>
    <n v="5.75"/>
    <x v="1"/>
    <s v="plays"/>
    <x v="2895"/>
    <d v="2014-06-22T21:00:00"/>
  </r>
  <r>
    <s v="&quot;Miracle on 34th Street&quot; - We believe. Do you believe in us?"/>
    <s v="&quot;Miracle on 34th Street&quot; is about faith and believing in others. _x000d_We believe. Do you?"/>
    <n v="3000"/>
    <n v="625"/>
    <x v="2"/>
    <s v="US"/>
    <x v="0"/>
    <n v="1481522400"/>
    <n v="1480283321"/>
    <b v="0"/>
    <n v="12"/>
    <b v="0"/>
    <s v="theater/plays"/>
    <x v="2169"/>
    <n v="52.083333333333336"/>
    <x v="1"/>
    <s v="plays"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x v="2170"/>
    <n v="183.33333333333334"/>
    <x v="1"/>
    <s v="plays"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x v="2171"/>
    <n v="26.333333333333332"/>
    <x v="1"/>
    <s v="plays"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x v="109"/>
    <n v="0"/>
    <x v="1"/>
    <s v="plays"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x v="2172"/>
    <n v="486.42857142857144"/>
    <x v="1"/>
    <s v="plays"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x v="417"/>
    <n v="3"/>
    <x v="1"/>
    <s v="plays"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x v="374"/>
    <n v="25"/>
    <x v="1"/>
    <s v="plays"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x v="2173"/>
    <n v="9.75"/>
    <x v="1"/>
    <s v="plays"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x v="152"/>
    <n v="18.75"/>
    <x v="1"/>
    <s v="plays"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x v="2174"/>
    <n v="36.588235294117645"/>
    <x v="1"/>
    <s v="plays"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x v="2175"/>
    <n v="80.714285714285708"/>
    <x v="1"/>
    <s v="plays"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x v="123"/>
    <n v="1"/>
    <x v="1"/>
    <s v="plays"/>
    <x v="2907"/>
    <d v="2016-05-14T21:03:57"/>
  </r>
  <r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x v="0"/>
    <n v="1465407219"/>
    <n v="1462815219"/>
    <b v="0"/>
    <n v="5"/>
    <b v="0"/>
    <s v="theater/plays"/>
    <x v="178"/>
    <n v="52.8"/>
    <x v="1"/>
    <s v="plays"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x v="469"/>
    <n v="20"/>
    <x v="1"/>
    <s v="plays"/>
    <x v="2909"/>
    <d v="2014-11-25T19:46:00"/>
  </r>
  <r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x v="372"/>
    <n v="1"/>
    <x v="1"/>
    <s v="plays"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x v="2176"/>
    <n v="46.928571428571431"/>
    <x v="1"/>
    <s v="plays"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x v="2177"/>
    <n v="78.07692307692308"/>
    <x v="1"/>
    <s v="plays"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x v="459"/>
    <n v="1"/>
    <x v="1"/>
    <s v="plays"/>
    <x v="2913"/>
    <d v="2014-09-06T22:08:59"/>
  </r>
  <r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x v="524"/>
    <n v="1"/>
    <x v="1"/>
    <s v="plays"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x v="2178"/>
    <n v="203.66666666666666"/>
    <x v="1"/>
    <s v="plays"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x v="2179"/>
    <n v="20.714285714285715"/>
    <x v="1"/>
    <s v="plays"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x v="2180"/>
    <n v="48.555555555555557"/>
    <x v="1"/>
    <s v="plays"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x v="2181"/>
    <n v="68.099999999999994"/>
    <x v="1"/>
    <s v="plays"/>
    <x v="2918"/>
    <d v="2015-10-29T15:06:47"/>
  </r>
  <r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x v="2182"/>
    <n v="8.5"/>
    <x v="1"/>
    <s v="plays"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x v="2183"/>
    <n v="51.615384615384613"/>
    <x v="1"/>
    <s v="plays"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x v="2184"/>
    <n v="43"/>
    <x v="1"/>
    <s v="musical"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x v="31"/>
    <n v="83.333333333333329"/>
    <x v="1"/>
    <s v="musical"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x v="31"/>
    <n v="30"/>
    <x v="1"/>
    <s v="musical"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x v="1054"/>
    <n v="75"/>
    <x v="1"/>
    <s v="musical"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x v="300"/>
    <n v="126.71875"/>
    <x v="1"/>
    <s v="musical"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x v="2192"/>
    <n v="329.2"/>
    <x v="1"/>
    <s v="musical"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x v="524"/>
    <n v="1"/>
    <x v="1"/>
    <s v="spaces"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x v="109"/>
    <n v="0"/>
    <x v="1"/>
    <s v="spaces"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x v="460"/>
    <n v="100"/>
    <x v="1"/>
    <s v="spaces"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x v="109"/>
    <n v="0"/>
    <x v="1"/>
    <s v="spaces"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x v="370"/>
    <n v="1"/>
    <x v="1"/>
    <s v="spaces"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x v="2196"/>
    <n v="2.6666666666666665"/>
    <x v="1"/>
    <s v="spaces"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x v="453"/>
    <n v="12.5"/>
    <x v="1"/>
    <s v="spaces"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x v="109"/>
    <n v="0"/>
    <x v="1"/>
    <s v="spaces"/>
    <x v="2950"/>
    <d v="2016-01-23T08:45:52"/>
  </r>
  <r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x v="0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x v="2198"/>
    <n v="200.625"/>
    <x v="1"/>
    <s v="spaces"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x v="2199"/>
    <n v="201.66666666666666"/>
    <x v="1"/>
    <s v="spaces"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x v="109"/>
    <n v="0"/>
    <x v="1"/>
    <s v="spaces"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x v="2200"/>
    <n v="65"/>
    <x v="1"/>
    <s v="spaces"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x v="2202"/>
    <n v="93.333333333333329"/>
    <x v="1"/>
    <s v="spaces"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x v="109"/>
    <n v="0"/>
    <x v="1"/>
    <s v="spaces"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x v="109"/>
    <n v="0"/>
    <x v="1"/>
    <s v="spaces"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x v="109"/>
    <n v="0"/>
    <x v="1"/>
    <s v="spaces"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x v="2203"/>
    <n v="50.75"/>
    <x v="1"/>
    <s v="plays"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x v="662"/>
    <n v="60.9"/>
    <x v="1"/>
    <s v="plays"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x v="2204"/>
    <n v="109.03061224489795"/>
    <x v="1"/>
    <s v="plays"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x v="2205"/>
    <n v="25.692295918367346"/>
    <x v="1"/>
    <s v="plays"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x v="2206"/>
    <n v="41.92307692307692"/>
    <x v="1"/>
    <s v="plays"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x v="2207"/>
    <n v="88.7734375"/>
    <x v="1"/>
    <s v="plays"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x v="2208"/>
    <n v="80.225352112676063"/>
    <x v="1"/>
    <s v="plays"/>
    <x v="2967"/>
    <d v="2015-03-09T03:44:52"/>
  </r>
  <r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x v="938"/>
    <n v="78.936170212765958"/>
    <x v="1"/>
    <s v="plays"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x v="2209"/>
    <n v="95.588235294117652"/>
    <x v="1"/>
    <s v="plays"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x v="938"/>
    <n v="69.890109890109883"/>
    <x v="1"/>
    <s v="plays"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x v="2210"/>
    <n v="74.534883720930239"/>
    <x v="1"/>
    <s v="plays"/>
    <x v="2971"/>
    <d v="2014-08-31T15:47:58"/>
  </r>
  <r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x v="2211"/>
    <n v="123.94117647058823"/>
    <x v="1"/>
    <s v="plays"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x v="2212"/>
    <n v="264.84848484848487"/>
    <x v="1"/>
    <s v="plays"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x v="607"/>
    <n v="58.620689655172413"/>
    <x v="1"/>
    <s v="plays"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x v="2213"/>
    <n v="70.884955752212392"/>
    <x v="1"/>
    <s v="plays"/>
    <x v="2975"/>
    <d v="2014-11-27T03:00:00"/>
  </r>
  <r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x v="2214"/>
    <n v="8.5714285714285712"/>
    <x v="1"/>
    <s v="plays"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x v="2215"/>
    <n v="113.56666666666666"/>
    <x v="1"/>
    <s v="plays"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x v="2216"/>
    <n v="60.6875"/>
    <x v="1"/>
    <s v="plays"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x v="578"/>
    <n v="110.21739130434783"/>
    <x v="1"/>
    <s v="plays"/>
    <x v="2979"/>
    <d v="2015-01-06T06:00:00"/>
  </r>
  <r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x v="2217"/>
    <n v="136.45833333333334"/>
    <x v="1"/>
    <s v="plays"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x v="269"/>
    <n v="45.214285714285715"/>
    <x v="1"/>
    <s v="spaces"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x v="31"/>
    <n v="35.714285714285715"/>
    <x v="1"/>
    <s v="spaces"/>
    <x v="2988"/>
    <d v="2016-06-20T08:41:21"/>
  </r>
  <r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x v="31"/>
    <n v="370.37037037037038"/>
    <x v="1"/>
    <s v="spaces"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x v="2226"/>
    <n v="48.984375"/>
    <x v="1"/>
    <s v="spaces"/>
    <x v="2992"/>
    <d v="2016-10-09T18:25:10"/>
  </r>
  <r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x v="2229"/>
    <n v="63.2289156626506"/>
    <x v="1"/>
    <s v="spaces"/>
    <x v="2995"/>
    <d v="2017-01-19T15:57:51"/>
  </r>
  <r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x v="2231"/>
    <n v="90.2"/>
    <x v="1"/>
    <s v="spaces"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x v="2233"/>
    <n v="80.25"/>
    <x v="1"/>
    <s v="spaces"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x v="31"/>
    <n v="62.5"/>
    <x v="1"/>
    <s v="spaces"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x v="2238"/>
    <n v="54"/>
    <x v="1"/>
    <s v="spaces"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x v="2239"/>
    <n v="233.8984375"/>
    <x v="1"/>
    <s v="spaces"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x v="2240"/>
    <n v="158"/>
    <x v="1"/>
    <s v="spaces"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x v="2241"/>
    <n v="14.84"/>
    <x v="1"/>
    <s v="spaces"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x v="2245"/>
    <n v="87.7"/>
    <x v="1"/>
    <s v="spaces"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x v="288"/>
    <n v="120.16666666666667"/>
    <x v="1"/>
    <s v="spaces"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x v="2255"/>
    <n v="51.6"/>
    <x v="1"/>
    <s v="spaces"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x v="2256"/>
    <n v="164.3"/>
    <x v="1"/>
    <s v="spaces"/>
    <x v="3027"/>
    <d v="2015-03-20T15:54:11"/>
  </r>
  <r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s v="Blue Thyme Nights"/>
    <s v="Blue Thyme Nights is the production of Am I Blue by Beth Henley &amp; Thymus Vulgaris by Lanford  Wilson._x000d__x000d_Artwork by Charlotte Ager"/>
    <n v="1500"/>
    <n v="1500"/>
    <x v="0"/>
    <s v="US"/>
    <x v="0"/>
    <n v="1476479447"/>
    <n v="1471295447"/>
    <b v="0"/>
    <n v="29"/>
    <b v="1"/>
    <s v="theater/spaces"/>
    <x v="31"/>
    <n v="51.724137931034484"/>
    <x v="1"/>
    <s v="spaces"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x v="66"/>
    <n v="50.88"/>
    <x v="1"/>
    <s v="spaces"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x v="2264"/>
    <n v="33.3125"/>
    <x v="1"/>
    <s v="spaces"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x v="10"/>
    <n v="37.222222222222221"/>
    <x v="1"/>
    <s v="spaces"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x v="602"/>
    <n v="51.891891891891895"/>
    <x v="1"/>
    <s v="spaces"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x v="2267"/>
    <n v="128.9140625"/>
    <x v="1"/>
    <s v="spaces"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x v="2271"/>
    <n v="37.25"/>
    <x v="1"/>
    <s v="spaces"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x v="313"/>
    <n v="74.074074074074076"/>
    <x v="1"/>
    <s v="spaces"/>
    <x v="3049"/>
    <d v="2015-06-14T00:20:55"/>
  </r>
  <r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x v="938"/>
    <n v="70.666666666666671"/>
    <x v="1"/>
    <s v="spaces"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x v="2273"/>
    <n v="23.62857142857143"/>
    <x v="1"/>
    <s v="spaces"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x v="840"/>
    <n v="37.5"/>
    <x v="1"/>
    <s v="spaces"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x v="177"/>
    <n v="13.333333333333334"/>
    <x v="1"/>
    <s v="spaces"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x v="109"/>
    <n v="0"/>
    <x v="1"/>
    <s v="spaces"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x v="2274"/>
    <n v="1"/>
    <x v="1"/>
    <s v="spaces"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x v="109"/>
    <n v="0"/>
    <x v="1"/>
    <s v="spaces"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x v="109"/>
    <n v="0"/>
    <x v="1"/>
    <s v="spaces"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x v="374"/>
    <n v="1"/>
    <x v="1"/>
    <s v="spaces"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x v="2275"/>
    <n v="41"/>
    <x v="1"/>
    <s v="spaces"/>
    <x v="3059"/>
    <d v="2014-08-08T22:27:26"/>
  </r>
  <r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x v="2276"/>
    <n v="55.833333333333336"/>
    <x v="1"/>
    <s v="spaces"/>
    <x v="3060"/>
    <d v="2015-09-28T06:35:34"/>
  </r>
  <r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x v="109"/>
    <n v="0"/>
    <x v="1"/>
    <s v="spaces"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x v="167"/>
    <n v="5"/>
    <x v="1"/>
    <s v="spaces"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x v="453"/>
    <n v="200"/>
    <x v="1"/>
    <s v="spaces"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x v="2281"/>
    <n v="87.5"/>
    <x v="1"/>
    <s v="spaces"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x v="2282"/>
    <n v="20.142857142857142"/>
    <x v="1"/>
    <s v="spaces"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x v="2283"/>
    <n v="20.875"/>
    <x v="1"/>
    <s v="spaces"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x v="374"/>
    <n v="1"/>
    <x v="1"/>
    <s v="spaces"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x v="2285"/>
    <n v="92.142857142857139"/>
    <x v="1"/>
    <s v="spaces"/>
    <x v="3073"/>
    <d v="2015-06-14T19:19:00"/>
  </r>
  <r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x v="3"/>
    <n v="1457617359"/>
    <n v="1455025359"/>
    <b v="0"/>
    <n v="3"/>
    <b v="0"/>
    <s v="theater/spaces"/>
    <x v="2286"/>
    <n v="7.333333333333333"/>
    <x v="1"/>
    <s v="spaces"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x v="2287"/>
    <n v="64.8"/>
    <x v="1"/>
    <s v="spaces"/>
    <x v="3075"/>
    <d v="2016-08-19T02:27:20"/>
  </r>
  <r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x v="2288"/>
    <n v="30.12"/>
    <x v="1"/>
    <s v="spaces"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x v="2289"/>
    <n v="52.5"/>
    <x v="1"/>
    <s v="spaces"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x v="2290"/>
    <n v="23.666666666666668"/>
    <x v="1"/>
    <s v="spaces"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x v="2292"/>
    <n v="53.714285714285715"/>
    <x v="1"/>
    <s v="spaces"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x v="2293"/>
    <n v="420.6"/>
    <x v="1"/>
    <s v="spaces"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x v="109"/>
    <n v="0"/>
    <x v="1"/>
    <s v="spaces"/>
    <x v="3082"/>
    <d v="2015-11-15T23:09:06"/>
  </r>
  <r>
    <s v="Crystal City Haunted Undergound"/>
    <s v="Crystal City Underground is a New &amp; Unique_x000d_indoor recreational facility, using an old silica sand mine,_x000d_we are the Haunted Maze"/>
    <n v="20000"/>
    <n v="56"/>
    <x v="2"/>
    <s v="US"/>
    <x v="0"/>
    <n v="1409547600"/>
    <n v="1406986278"/>
    <b v="0"/>
    <n v="3"/>
    <b v="0"/>
    <s v="theater/spaces"/>
    <x v="1228"/>
    <n v="18.666666666666668"/>
    <x v="1"/>
    <s v="spaces"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x v="2294"/>
    <n v="78.333333333333329"/>
    <x v="1"/>
    <s v="spaces"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x v="2295"/>
    <n v="67.777777777777771"/>
    <x v="1"/>
    <s v="spaces"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x v="1161"/>
    <n v="16.666666666666668"/>
    <x v="1"/>
    <s v="spaces"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x v="895"/>
    <n v="62.5"/>
    <x v="1"/>
    <s v="spaces"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x v="2296"/>
    <n v="42"/>
    <x v="1"/>
    <s v="spaces"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x v="2297"/>
    <n v="130.0888888888889"/>
    <x v="1"/>
    <s v="spaces"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x v="2298"/>
    <n v="1270.2222222222222"/>
    <x v="1"/>
    <s v="spaces"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x v="2299"/>
    <n v="88.444444444444443"/>
    <x v="1"/>
    <s v="spaces"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x v="1866"/>
    <n v="25"/>
    <x v="1"/>
    <s v="spaces"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x v="2302"/>
    <n v="50"/>
    <x v="1"/>
    <s v="spaces"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x v="2306"/>
    <n v="55.6"/>
    <x v="1"/>
    <s v="spaces"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x v="746"/>
    <n v="25"/>
    <x v="1"/>
    <s v="spaces"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x v="2309"/>
    <n v="5.5"/>
    <x v="1"/>
    <s v="spaces"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x v="2310"/>
    <n v="237"/>
    <x v="1"/>
    <s v="spaces"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x v="2312"/>
    <n v="10.25"/>
    <x v="1"/>
    <s v="spaces"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x v="2314"/>
    <n v="13"/>
    <x v="1"/>
    <s v="spaces"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x v="167"/>
    <n v="10"/>
    <x v="1"/>
    <s v="spaces"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x v="2316"/>
    <n v="70.10526315789474"/>
    <x v="1"/>
    <s v="spaces"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x v="2317"/>
    <n v="57.888888888888886"/>
    <x v="1"/>
    <s v="spaces"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x v="109"/>
    <n v="0"/>
    <x v="1"/>
    <s v="spaces"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x v="419"/>
    <n v="300"/>
    <x v="1"/>
    <s v="spaces"/>
    <x v="3115"/>
    <d v="2016-06-05T10:43:47"/>
  </r>
  <r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x v="2319"/>
    <n v="43"/>
    <x v="1"/>
    <s v="spaces"/>
    <x v="3116"/>
    <d v="2015-04-01T12:22:05"/>
  </r>
  <r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x v="370"/>
    <n v="1"/>
    <x v="1"/>
    <s v="spaces"/>
    <x v="3117"/>
    <d v="2016-05-27T13:12:00"/>
  </r>
  <r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x v="691"/>
    <n v="775"/>
    <x v="1"/>
    <s v="spaces"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x v="833"/>
    <n v="5"/>
    <x v="1"/>
    <s v="spaces"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x v="2320"/>
    <n v="12.8"/>
    <x v="1"/>
    <s v="spaces"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x v="886"/>
    <n v="10"/>
    <x v="1"/>
    <s v="spaces"/>
    <x v="3121"/>
    <d v="2014-09-26T16:18:55"/>
  </r>
  <r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x v="2321"/>
    <n v="58"/>
    <x v="1"/>
    <s v="spaces"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x v="2323"/>
    <n v="6.5"/>
    <x v="1"/>
    <s v="spaces"/>
    <x v="3124"/>
    <d v="2015-02-02T18:43:21"/>
  </r>
  <r>
    <s v="N/A (Canceled)"/>
    <s v="N/A"/>
    <n v="1500000"/>
    <n v="0"/>
    <x v="1"/>
    <s v="US"/>
    <x v="0"/>
    <n v="1452142672"/>
    <n v="1449550672"/>
    <b v="0"/>
    <n v="0"/>
    <b v="0"/>
    <s v="theater/spaces"/>
    <x v="109"/>
    <n v="0"/>
    <x v="1"/>
    <s v="spaces"/>
    <x v="3125"/>
    <d v="2016-01-07T04:57:52"/>
  </r>
  <r>
    <s v="Urban Roots SkatePark (Canceled)"/>
    <s v="A big dream, small budget, the drive/passion of so many volunteers...indoor skatepark in Eau Claire, WI._x000d__x000d_This is UR skatepark!"/>
    <n v="25000"/>
    <n v="1040"/>
    <x v="1"/>
    <s v="US"/>
    <x v="0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x v="109"/>
    <n v="0"/>
    <x v="1"/>
    <s v="spaces"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x v="2325"/>
    <n v="139.23931623931625"/>
    <x v="1"/>
    <s v="plays"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x v="417"/>
    <n v="10"/>
    <x v="1"/>
    <s v="plays"/>
    <x v="3129"/>
    <d v="2017-04-18T19:13:39"/>
  </r>
  <r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x v="2326"/>
    <n v="93.75"/>
    <x v="1"/>
    <s v="plays"/>
    <x v="3130"/>
    <d v="2017-04-14T04:59:00"/>
  </r>
  <r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x v="2327"/>
    <n v="53.75"/>
    <x v="1"/>
    <s v="plays"/>
    <x v="3131"/>
    <d v="2017-04-08T12:54:05"/>
  </r>
  <r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x v="108"/>
    <n v="10"/>
    <x v="1"/>
    <s v="plays"/>
    <x v="3132"/>
    <d v="2017-04-21T07:24:20"/>
  </r>
  <r>
    <s v="Hell Has No Fury by TwentySomething @ Edinburgh Fringe"/>
    <s v="TwentySomething is taking Hell Has No Fury to Edinburgh! _x000d_We're looking for your support to get us there."/>
    <n v="500"/>
    <n v="540"/>
    <x v="3"/>
    <s v="GB"/>
    <x v="1"/>
    <n v="1490358834"/>
    <n v="1487770434"/>
    <b v="0"/>
    <n v="16"/>
    <b v="0"/>
    <s v="theater/plays"/>
    <x v="1277"/>
    <n v="33.75"/>
    <x v="1"/>
    <s v="plays"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x v="2328"/>
    <n v="18.75"/>
    <x v="1"/>
    <s v="plays"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x v="2329"/>
    <n v="23.142857142857142"/>
    <x v="1"/>
    <s v="plays"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x v="2330"/>
    <n v="29.045454545454547"/>
    <x v="1"/>
    <s v="plays"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x v="422"/>
    <n v="50"/>
    <x v="1"/>
    <s v="plays"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x v="109"/>
    <n v="0"/>
    <x v="1"/>
    <s v="plays"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x v="2331"/>
    <n v="450"/>
    <x v="1"/>
    <s v="plays"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x v="2332"/>
    <n v="24"/>
    <x v="1"/>
    <s v="plays"/>
    <x v="3140"/>
    <d v="2017-04-07T16:15:03"/>
  </r>
  <r>
    <s v="GUTS: Black Comedy"/>
    <s v="We are a theatre society from the Groningen University in the Netherlands. _x000d_We would be more than happy for some help funding the play."/>
    <n v="500"/>
    <n v="258"/>
    <x v="3"/>
    <s v="NL"/>
    <x v="3"/>
    <n v="1492372800"/>
    <n v="1488823488"/>
    <b v="0"/>
    <n v="8"/>
    <b v="0"/>
    <s v="theater/plays"/>
    <x v="2333"/>
    <n v="32.25"/>
    <x v="1"/>
    <s v="plays"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x v="2334"/>
    <n v="15"/>
    <x v="1"/>
    <s v="plays"/>
    <x v="3142"/>
    <d v="2017-03-19T11:18:59"/>
  </r>
  <r>
    <s v="This is Living by Liam Borrett"/>
    <s v="THE POIGNANT EXPLORATION OF WHAT IT MEANS TO SAY GOODBYE._x000d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x v="109"/>
    <n v="0"/>
    <x v="1"/>
    <s v="plays"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x v="2335"/>
    <n v="251.33333333333334"/>
    <x v="1"/>
    <s v="plays"/>
    <x v="3144"/>
    <d v="2017-03-19T06:00:00"/>
  </r>
  <r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x v="109"/>
    <n v="0"/>
    <x v="1"/>
    <s v="plays"/>
    <x v="3145"/>
    <d v="2017-03-27T23:58:54"/>
  </r>
  <r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x v="1131"/>
    <n v="437.5"/>
    <x v="1"/>
    <s v="plays"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x v="2336"/>
    <n v="110.35211267605634"/>
    <x v="1"/>
    <s v="plays"/>
    <x v="3147"/>
    <d v="2014-11-07T00:15:55"/>
  </r>
  <r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x v="2337"/>
    <n v="41.421052631578945"/>
    <x v="1"/>
    <s v="plays"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x v="87"/>
    <n v="52"/>
    <x v="1"/>
    <s v="plays"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x v="50"/>
    <n v="33.990384615384613"/>
    <x v="1"/>
    <s v="plays"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x v="84"/>
    <n v="103.35294117647059"/>
    <x v="1"/>
    <s v="plays"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x v="2338"/>
    <n v="34.791044776119406"/>
    <x v="1"/>
    <s v="plays"/>
    <x v="3152"/>
    <d v="2013-11-02T20:49:27"/>
  </r>
  <r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x v="2339"/>
    <n v="41.773858921161825"/>
    <x v="1"/>
    <s v="plays"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x v="2340"/>
    <n v="64.268292682926827"/>
    <x v="1"/>
    <s v="plays"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x v="2341"/>
    <n v="31.209370860927152"/>
    <x v="1"/>
    <s v="plays"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x v="2342"/>
    <n v="62.921348314606739"/>
    <x v="1"/>
    <s v="plays"/>
    <x v="3156"/>
    <d v="2012-06-01T22:52:24"/>
  </r>
  <r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x v="50"/>
    <n v="98.536585365853654"/>
    <x v="1"/>
    <s v="plays"/>
    <x v="3157"/>
    <d v="2014-07-19T05:00:00"/>
  </r>
  <r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x v="430"/>
    <n v="82.608695652173907"/>
    <x v="1"/>
    <s v="plays"/>
    <x v="3158"/>
    <d v="2013-07-22T20:09:12"/>
  </r>
  <r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x v="2343"/>
    <n v="38.504230769230773"/>
    <x v="1"/>
    <s v="plays"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x v="1400"/>
    <n v="80.15789473684211"/>
    <x v="1"/>
    <s v="plays"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x v="2344"/>
    <n v="28.405405405405407"/>
    <x v="1"/>
    <s v="plays"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x v="2345"/>
    <n v="80.730158730158735"/>
    <x v="1"/>
    <s v="plays"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x v="2346"/>
    <n v="200.69444444444446"/>
    <x v="1"/>
    <s v="plays"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x v="2347"/>
    <n v="37.591549295774648"/>
    <x v="1"/>
    <s v="plays"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x v="2348"/>
    <n v="58.095238095238095"/>
    <x v="1"/>
    <s v="plays"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x v="2349"/>
    <n v="60.300892473118282"/>
    <x v="1"/>
    <s v="plays"/>
    <x v="3166"/>
    <d v="2014-11-26T07:59:00"/>
  </r>
  <r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x v="2350"/>
    <n v="63.363636363636367"/>
    <x v="1"/>
    <s v="plays"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x v="2351"/>
    <n v="50.901639344262293"/>
    <x v="1"/>
    <s v="plays"/>
    <x v="3168"/>
    <d v="2014-06-13T22:00:00"/>
  </r>
  <r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x v="2352"/>
    <n v="100.5"/>
    <x v="1"/>
    <s v="plays"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x v="2353"/>
    <n v="31.619718309859156"/>
    <x v="1"/>
    <s v="plays"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x v="2354"/>
    <n v="65.102564102564102"/>
    <x v="1"/>
    <s v="plays"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x v="935"/>
    <n v="79.310344827586206"/>
    <x v="1"/>
    <s v="plays"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x v="288"/>
    <n v="139.18918918918919"/>
    <x v="1"/>
    <s v="plays"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x v="2355"/>
    <n v="131.91304347826087"/>
    <x v="1"/>
    <s v="plays"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x v="2356"/>
    <n v="91.3"/>
    <x v="1"/>
    <s v="plays"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x v="2357"/>
    <n v="39.672727272727272"/>
    <x v="1"/>
    <s v="plays"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x v="2358"/>
    <n v="57.549019607843135"/>
    <x v="1"/>
    <s v="plays"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x v="2359"/>
    <n v="33.025641025641029"/>
    <x v="1"/>
    <s v="plays"/>
    <x v="3178"/>
    <d v="2014-07-16T14:31:15"/>
  </r>
  <r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x v="2360"/>
    <n v="77.335806451612896"/>
    <x v="1"/>
    <s v="plays"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x v="2361"/>
    <n v="31.933333333333334"/>
    <x v="1"/>
    <s v="plays"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x v="2206"/>
    <n v="36.333333333333336"/>
    <x v="1"/>
    <s v="plays"/>
    <x v="3181"/>
    <d v="2014-06-15T16:00:00"/>
  </r>
  <r>
    <s v="A Thought in Three Parts"/>
    <s v="FRANK, a newborn company, presents Wallace Shawn's famously unproduced,&quot;A Thought in Three Parts.&quot;_x000d_Be FRANK with us!"/>
    <n v="7000"/>
    <n v="7062"/>
    <x v="0"/>
    <s v="US"/>
    <x v="0"/>
    <n v="1328029200"/>
    <n v="1323211621"/>
    <b v="1"/>
    <n v="151"/>
    <b v="1"/>
    <s v="theater/plays"/>
    <x v="2191"/>
    <n v="46.768211920529801"/>
    <x v="1"/>
    <s v="plays"/>
    <x v="3182"/>
    <d v="2012-01-31T17:00:00"/>
  </r>
  <r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x v="2206"/>
    <n v="40.073529411764703"/>
    <x v="1"/>
    <s v="plays"/>
    <x v="3183"/>
    <d v="2013-08-23T19:04:29"/>
  </r>
  <r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x v="2362"/>
    <n v="100.21739130434783"/>
    <x v="1"/>
    <s v="plays"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x v="31"/>
    <n v="41.666666666666664"/>
    <x v="1"/>
    <s v="plays"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x v="2363"/>
    <n v="46.714285714285715"/>
    <x v="1"/>
    <s v="plays"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x v="2364"/>
    <n v="71.491803278688522"/>
    <x v="1"/>
    <s v="plays"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x v="109"/>
    <n v="0"/>
    <x v="1"/>
    <s v="musical"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x v="2367"/>
    <n v="37.75"/>
    <x v="1"/>
    <s v="musical"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x v="391"/>
    <n v="12.75"/>
    <x v="1"/>
    <s v="musical"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x v="109"/>
    <n v="0"/>
    <x v="1"/>
    <s v="musical"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x v="1855"/>
    <n v="300"/>
    <x v="1"/>
    <s v="musical"/>
    <x v="3196"/>
    <d v="2015-08-01T14:00:00"/>
  </r>
  <r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x v="2370"/>
    <n v="286.25"/>
    <x v="1"/>
    <s v="musical"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x v="133"/>
    <n v="1"/>
    <x v="1"/>
    <s v="musical"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x v="2372"/>
    <n v="12.5"/>
    <x v="1"/>
    <s v="musical"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x v="2373"/>
    <n v="109.04"/>
    <x v="1"/>
    <s v="musical"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x v="109"/>
    <n v="0"/>
    <x v="1"/>
    <s v="musical"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x v="2374"/>
    <n v="22.75"/>
    <x v="1"/>
    <s v="musical"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x v="109"/>
    <n v="0"/>
    <x v="1"/>
    <s v="musical"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x v="991"/>
    <n v="63.109756097560975"/>
    <x v="1"/>
    <s v="plays"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x v="2376"/>
    <n v="50.157964601769912"/>
    <x v="1"/>
    <s v="plays"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x v="2377"/>
    <n v="62.883333333333333"/>
    <x v="1"/>
    <s v="plays"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x v="2378"/>
    <n v="85.531055900621112"/>
    <x v="1"/>
    <s v="plays"/>
    <x v="3211"/>
    <d v="2014-08-15T02:00:00"/>
  </r>
  <r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x v="2379"/>
    <n v="53.723404255319146"/>
    <x v="1"/>
    <s v="plays"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x v="2380"/>
    <n v="127.80851063829788"/>
    <x v="1"/>
    <s v="plays"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x v="2381"/>
    <n v="106.57391304347826"/>
    <x v="1"/>
    <s v="plays"/>
    <x v="3214"/>
    <d v="2016-01-05T23:55:00"/>
  </r>
  <r>
    <s v="Colt Coeur's 6th Season"/>
    <s v="2 world premieres:_x000d_HOW TO LIVE ON EARTH by MJ Kaufman_x000d_ / CAL IN CAMO by William Francis Hoffman_x000d_+ workshops of 7 more plays!"/>
    <n v="35000"/>
    <n v="35123"/>
    <x v="0"/>
    <s v="US"/>
    <x v="0"/>
    <n v="1441857540"/>
    <n v="1438617471"/>
    <b v="1"/>
    <n v="134"/>
    <b v="1"/>
    <s v="theater/plays"/>
    <x v="2382"/>
    <n v="262.11194029850748"/>
    <x v="1"/>
    <s v="plays"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x v="2383"/>
    <n v="57.171428571428571"/>
    <x v="1"/>
    <s v="plays"/>
    <x v="3216"/>
    <d v="2015-07-11T14:30:00"/>
  </r>
  <r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x v="2251"/>
    <n v="50.20192307692308"/>
    <x v="1"/>
    <s v="plays"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x v="426"/>
    <n v="66.586956521739125"/>
    <x v="1"/>
    <s v="plays"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x v="2384"/>
    <n v="168.25210084033614"/>
    <x v="1"/>
    <s v="plays"/>
    <x v="3219"/>
    <d v="2015-03-22T22:35:47"/>
  </r>
  <r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x v="2385"/>
    <n v="256.37288135593218"/>
    <x v="1"/>
    <s v="plays"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x v="2386"/>
    <n v="36.610619469026545"/>
    <x v="1"/>
    <s v="plays"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x v="2387"/>
    <n v="37.142857142857146"/>
    <x v="1"/>
    <s v="plays"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x v="2388"/>
    <n v="45.878378378378379"/>
    <x v="1"/>
    <s v="plays"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x v="2389"/>
    <n v="141.71296296296296"/>
    <x v="1"/>
    <s v="plays"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x v="1099"/>
    <n v="52.487179487179489"/>
    <x v="1"/>
    <s v="plays"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x v="44"/>
    <n v="59.523809523809526"/>
    <x v="1"/>
    <s v="plays"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x v="1054"/>
    <n v="50"/>
    <x v="1"/>
    <s v="plays"/>
    <x v="3227"/>
    <d v="2017-01-17T21:10:36"/>
  </r>
  <r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x v="2390"/>
    <n v="193.62162162162161"/>
    <x v="1"/>
    <s v="plays"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x v="2391"/>
    <n v="106.79702970297029"/>
    <x v="1"/>
    <s v="plays"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x v="2392"/>
    <n v="77.21621621621621"/>
    <x v="1"/>
    <s v="plays"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x v="2393"/>
    <n v="57.5"/>
    <x v="1"/>
    <s v="plays"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x v="2394"/>
    <n v="50.46153846153846"/>
    <x v="1"/>
    <s v="plays"/>
    <x v="3232"/>
    <d v="2016-05-04T03:59:00"/>
  </r>
  <r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x v="2395"/>
    <n v="97.377049180327873"/>
    <x v="1"/>
    <s v="plays"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x v="2396"/>
    <n v="34.91921739130435"/>
    <x v="1"/>
    <s v="plays"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x v="2397"/>
    <n v="85.530386740331494"/>
    <x v="1"/>
    <s v="plays"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x v="1794"/>
    <n v="182.90909090909091"/>
    <x v="1"/>
    <s v="plays"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x v="2398"/>
    <n v="131.13620817843866"/>
    <x v="1"/>
    <s v="plays"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x v="2399"/>
    <n v="39.810126582278478"/>
    <x v="1"/>
    <s v="plays"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x v="2400"/>
    <n v="59.701730769230764"/>
    <x v="1"/>
    <s v="plays"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x v="518"/>
    <n v="88.735294117647058"/>
    <x v="1"/>
    <s v="plays"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x v="2401"/>
    <n v="58.688622754491021"/>
    <x v="1"/>
    <s v="plays"/>
    <x v="3241"/>
    <d v="2014-10-14T06:59:00"/>
  </r>
  <r>
    <s v="First Day Off in a Long Time by Brian Finkelstein"/>
    <s v="First Day Off in a Long Time is a comedy show...            _x000d_About suicide."/>
    <n v="10000"/>
    <n v="12730.42"/>
    <x v="0"/>
    <s v="US"/>
    <x v="0"/>
    <n v="1411150092"/>
    <n v="1408558092"/>
    <b v="1"/>
    <n v="183"/>
    <b v="1"/>
    <s v="theater/plays"/>
    <x v="2402"/>
    <n v="69.56513661202186"/>
    <x v="1"/>
    <s v="plays"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x v="2403"/>
    <n v="115.87323943661971"/>
    <x v="1"/>
    <s v="plays"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x v="2404"/>
    <n v="23.869565217391305"/>
    <x v="1"/>
    <s v="plays"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x v="2405"/>
    <n v="81.125925925925927"/>
    <x v="1"/>
    <s v="plays"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x v="2406"/>
    <n v="57.626943005181346"/>
    <x v="1"/>
    <s v="plays"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x v="2407"/>
    <n v="46.429824561403507"/>
    <x v="1"/>
    <s v="plays"/>
    <x v="3247"/>
    <d v="2015-07-12T10:25:12"/>
  </r>
  <r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x v="2408"/>
    <n v="60.475000000000001"/>
    <x v="1"/>
    <s v="plays"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x v="2409"/>
    <n v="65.579545454545453"/>
    <x v="1"/>
    <s v="plays"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x v="2410"/>
    <n v="119.1924882629108"/>
    <x v="1"/>
    <s v="plays"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x v="1613"/>
    <n v="83.05"/>
    <x v="1"/>
    <s v="plays"/>
    <x v="3251"/>
    <d v="2015-06-21T17:32:46"/>
  </r>
  <r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x v="2411"/>
    <n v="57.52"/>
    <x v="1"/>
    <s v="plays"/>
    <x v="3252"/>
    <d v="2016-09-07T11:20:40"/>
  </r>
  <r>
    <s v="EMPATHITRAX, a new play by Ana Nogueira"/>
    <s v="Can you ever truly feel what someone else is feeling?_x000d_Do you want to?"/>
    <n v="20000"/>
    <n v="20365"/>
    <x v="0"/>
    <s v="US"/>
    <x v="0"/>
    <n v="1473306300"/>
    <n v="1471701028"/>
    <b v="1"/>
    <n v="115"/>
    <b v="1"/>
    <s v="theater/plays"/>
    <x v="2412"/>
    <n v="177.08695652173913"/>
    <x v="1"/>
    <s v="plays"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x v="2413"/>
    <n v="70.771505376344081"/>
    <x v="1"/>
    <s v="plays"/>
    <x v="3254"/>
    <d v="2015-03-26T01:03:29"/>
  </r>
  <r>
    <s v="Henry V"/>
    <s v="5 Actors, 30 Characters, 90 Minutes._x000d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x v="1290"/>
    <n v="29.166666666666668"/>
    <x v="1"/>
    <s v="plays"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x v="2414"/>
    <n v="72.76136363636364"/>
    <x v="1"/>
    <s v="plays"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x v="2415"/>
    <n v="51.853414634146333"/>
    <x v="1"/>
    <s v="plays"/>
    <x v="3257"/>
    <d v="2017-02-22T13:25:52"/>
  </r>
  <r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x v="2416"/>
    <n v="98.2"/>
    <x v="1"/>
    <s v="plays"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x v="2417"/>
    <n v="251.7381443298969"/>
    <x v="1"/>
    <s v="plays"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x v="2418"/>
    <n v="74.821917808219183"/>
    <x v="1"/>
    <s v="plays"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x v="2419"/>
    <n v="67.65306122448979"/>
    <x v="1"/>
    <s v="plays"/>
    <x v="3261"/>
    <d v="2015-07-16T17:24:36"/>
  </r>
  <r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x v="2420"/>
    <n v="93.81343283582089"/>
    <x v="1"/>
    <s v="plays"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x v="2421"/>
    <n v="41.237647058823526"/>
    <x v="1"/>
    <s v="plays"/>
    <x v="3263"/>
    <d v="2015-10-30T21:00:00"/>
  </r>
  <r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x v="288"/>
    <n v="52.551020408163268"/>
    <x v="1"/>
    <s v="plays"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x v="2002"/>
    <n v="70.285714285714292"/>
    <x v="1"/>
    <s v="plays"/>
    <x v="3265"/>
    <d v="2015-12-03T17:00:00"/>
  </r>
  <r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x v="2422"/>
    <n v="48.325153374233132"/>
    <x v="1"/>
    <s v="plays"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x v="426"/>
    <n v="53.177083333333336"/>
    <x v="1"/>
    <s v="plays"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x v="602"/>
    <n v="60.952380952380949"/>
    <x v="1"/>
    <s v="plays"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x v="1240"/>
    <n v="116"/>
    <x v="1"/>
    <s v="plays"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x v="658"/>
    <n v="61"/>
    <x v="1"/>
    <s v="plays"/>
    <x v="3270"/>
    <d v="2015-07-12T12:47:45"/>
  </r>
  <r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x v="2129"/>
    <n v="38.235294117647058"/>
    <x v="1"/>
    <s v="plays"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x v="2423"/>
    <n v="106.50344827586207"/>
    <x v="1"/>
    <s v="plays"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x v="202"/>
    <n v="204.57142857142858"/>
    <x v="1"/>
    <s v="plays"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x v="2424"/>
    <n v="54.912587412587413"/>
    <x v="1"/>
    <s v="plays"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x v="2425"/>
    <n v="150.41666666666666"/>
    <x v="1"/>
    <s v="plays"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x v="2426"/>
    <n v="52.58"/>
    <x v="1"/>
    <s v="plays"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x v="1878"/>
    <n v="54.3"/>
    <x v="1"/>
    <s v="plays"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x v="1936"/>
    <n v="76.029411764705884"/>
    <x v="1"/>
    <s v="plays"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x v="2427"/>
    <n v="105.2063492063492"/>
    <x v="1"/>
    <s v="plays"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x v="288"/>
    <n v="68.666666666666671"/>
    <x v="1"/>
    <s v="plays"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x v="2428"/>
    <n v="129.36170212765958"/>
    <x v="1"/>
    <s v="plays"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x v="2429"/>
    <n v="134.26371308016877"/>
    <x v="1"/>
    <s v="plays"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x v="2430"/>
    <n v="17.829787234042552"/>
    <x v="1"/>
    <s v="plays"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x v="264"/>
    <n v="203.2"/>
    <x v="1"/>
    <s v="plays"/>
    <x v="3284"/>
    <d v="2016-01-29T05:59:00"/>
  </r>
  <r>
    <s v="By Morning"/>
    <s v="A new play by Matthew Gasda"/>
    <n v="4999"/>
    <n v="5604"/>
    <x v="0"/>
    <s v="US"/>
    <x v="0"/>
    <n v="1488258000"/>
    <n v="1485556626"/>
    <b v="0"/>
    <n v="81"/>
    <b v="1"/>
    <s v="theater/plays"/>
    <x v="2431"/>
    <n v="69.18518518518519"/>
    <x v="1"/>
    <s v="plays"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x v="2432"/>
    <n v="125.12295081967213"/>
    <x v="1"/>
    <s v="plays"/>
    <x v="3286"/>
    <d v="2016-08-15T20:09:42"/>
  </r>
  <r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x v="31"/>
    <n v="73.529411764705884"/>
    <x v="1"/>
    <s v="plays"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x v="2433"/>
    <n v="48.437149758454105"/>
    <x v="1"/>
    <s v="plays"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x v="2434"/>
    <n v="26.608400000000003"/>
    <x v="1"/>
    <s v="plays"/>
    <x v="3289"/>
    <d v="2017-02-20T08:50:02"/>
  </r>
  <r>
    <s v="Get JunkBox Theatre To Edinburgh Fringe!"/>
    <s v="Pregnancy. Viagra. Murder. Nutella. What more could you want?_x000d__x000d_Help get JunkBox Theatre to Edinburgh Fringe 2017!"/>
    <n v="2000"/>
    <n v="2424"/>
    <x v="0"/>
    <s v="GB"/>
    <x v="1"/>
    <n v="1489234891"/>
    <n v="1486642891"/>
    <b v="0"/>
    <n v="72"/>
    <b v="1"/>
    <s v="theater/plays"/>
    <x v="1247"/>
    <n v="33.666666666666664"/>
    <x v="1"/>
    <s v="plays"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x v="430"/>
    <n v="40.714285714285715"/>
    <x v="1"/>
    <s v="plays"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x v="2435"/>
    <n v="19.266666666666666"/>
    <x v="1"/>
    <s v="plays"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x v="2436"/>
    <n v="84.285714285714292"/>
    <x v="1"/>
    <s v="plays"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x v="1237"/>
    <n v="29.583333333333332"/>
    <x v="1"/>
    <s v="plays"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x v="2437"/>
    <n v="26.667037037037037"/>
    <x v="1"/>
    <s v="plays"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x v="2438"/>
    <n v="45.978723404255319"/>
    <x v="1"/>
    <s v="plays"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x v="2439"/>
    <n v="125.09090909090909"/>
    <x v="1"/>
    <s v="plays"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x v="2440"/>
    <n v="141.29166666666666"/>
    <x v="1"/>
    <s v="plays"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x v="2441"/>
    <n v="55.333333333333336"/>
    <x v="1"/>
    <s v="plays"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x v="2442"/>
    <n v="46.420454545454547"/>
    <x v="1"/>
    <s v="plays"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x v="1424"/>
    <n v="57.2"/>
    <x v="1"/>
    <s v="plays"/>
    <x v="3301"/>
    <d v="2016-08-01T06:59:00"/>
  </r>
  <r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x v="2443"/>
    <n v="173.7"/>
    <x v="1"/>
    <s v="plays"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x v="2444"/>
    <n v="59.6"/>
    <x v="1"/>
    <s v="plays"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x v="2445"/>
    <n v="89.585714285714289"/>
    <x v="1"/>
    <s v="plays"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x v="2446"/>
    <n v="204.05"/>
    <x v="1"/>
    <s v="plays"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x v="2447"/>
    <n v="48.703703703703702"/>
    <x v="1"/>
    <s v="plays"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x v="2448"/>
    <n v="53.339999999999996"/>
    <x v="1"/>
    <s v="plays"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x v="2449"/>
    <n v="75.087719298245617"/>
    <x v="1"/>
    <s v="plays"/>
    <x v="3308"/>
    <d v="2016-04-13T21:02:45"/>
  </r>
  <r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x v="2450"/>
    <n v="18"/>
    <x v="1"/>
    <s v="plays"/>
    <x v="3309"/>
    <d v="2016-10-16T15:36:18"/>
  </r>
  <r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x v="1417"/>
    <n v="209.83870967741936"/>
    <x v="1"/>
    <s v="plays"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x v="2451"/>
    <n v="61.022222222222226"/>
    <x v="1"/>
    <s v="plays"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x v="2452"/>
    <n v="61"/>
    <x v="1"/>
    <s v="plays"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x v="2453"/>
    <n v="80.034482758620683"/>
    <x v="1"/>
    <s v="plays"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x v="2454"/>
    <n v="29.068965517241381"/>
    <x v="1"/>
    <s v="plays"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x v="1007"/>
    <n v="49.438202247191015"/>
    <x v="1"/>
    <s v="plays"/>
    <x v="3315"/>
    <d v="2016-05-06T07:17:21"/>
  </r>
  <r>
    <s v="LOVENESS, the play @FringeNYC 2014"/>
    <s v="Gorgeousness that which sits in the root of Loveness._x000d_Other than this there is no endearment for or otherwise_x000d_to describe."/>
    <n v="11737"/>
    <n v="11747.18"/>
    <x v="0"/>
    <s v="US"/>
    <x v="0"/>
    <n v="1407506040"/>
    <n v="1404680075"/>
    <b v="0"/>
    <n v="125"/>
    <b v="1"/>
    <s v="theater/plays"/>
    <x v="2455"/>
    <n v="93.977440000000001"/>
    <x v="1"/>
    <s v="plays"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x v="2456"/>
    <n v="61.944444444444443"/>
    <x v="1"/>
    <s v="plays"/>
    <x v="3317"/>
    <d v="2016-06-08T00:57:04"/>
  </r>
  <r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x v="2457"/>
    <n v="78.5"/>
    <x v="1"/>
    <s v="plays"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x v="1277"/>
    <n v="33.75"/>
    <x v="1"/>
    <s v="plays"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x v="50"/>
    <n v="66.44736842105263"/>
    <x v="1"/>
    <s v="plays"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x v="202"/>
    <n v="35.799999999999997"/>
    <x v="1"/>
    <s v="plays"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x v="2458"/>
    <n v="145.65217391304347"/>
    <x v="1"/>
    <s v="plays"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x v="2459"/>
    <n v="25.693877551020407"/>
    <x v="1"/>
    <s v="plays"/>
    <x v="3323"/>
    <d v="2016-09-25T08:46:48"/>
  </r>
  <r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x v="658"/>
    <n v="152.5"/>
    <x v="1"/>
    <s v="plays"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x v="2460"/>
    <n v="30"/>
    <x v="1"/>
    <s v="plays"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x v="300"/>
    <n v="142.28070175438597"/>
    <x v="1"/>
    <s v="plays"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x v="982"/>
    <n v="24.545454545454547"/>
    <x v="1"/>
    <s v="plays"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x v="2461"/>
    <n v="292.77777777777777"/>
    <x v="1"/>
    <s v="plays"/>
    <x v="3328"/>
    <d v="2014-07-05T01:00:00"/>
  </r>
  <r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x v="2462"/>
    <n v="44.92307692307692"/>
    <x v="1"/>
    <s v="plays"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x v="2463"/>
    <n v="23.10144927536232"/>
    <x v="1"/>
    <s v="plays"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x v="2464"/>
    <n v="80.400000000000006"/>
    <x v="1"/>
    <s v="plays"/>
    <x v="3331"/>
    <d v="2015-10-06T16:44:46"/>
  </r>
  <r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x v="31"/>
    <n v="72.289156626506028"/>
    <x v="1"/>
    <s v="plays"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x v="2465"/>
    <n v="32.972972972972975"/>
    <x v="1"/>
    <s v="plays"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x v="2466"/>
    <n v="116.65217391304348"/>
    <x v="1"/>
    <s v="plays"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x v="2467"/>
    <n v="79.61904761904762"/>
    <x v="1"/>
    <s v="plays"/>
    <x v="3335"/>
    <d v="2014-08-03T23:00:00"/>
  </r>
  <r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x v="31"/>
    <n v="27.777777777777779"/>
    <x v="1"/>
    <s v="plays"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x v="1097"/>
    <n v="81.029411764705884"/>
    <x v="1"/>
    <s v="plays"/>
    <x v="3337"/>
    <d v="2014-10-10T21:00:00"/>
  </r>
  <r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x v="2468"/>
    <n v="136.84821428571428"/>
    <x v="1"/>
    <s v="plays"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x v="2469"/>
    <n v="177.61702127659575"/>
    <x v="1"/>
    <s v="plays"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x v="2470"/>
    <n v="109.07894736842105"/>
    <x v="1"/>
    <s v="plays"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x v="31"/>
    <n v="119.64285714285714"/>
    <x v="1"/>
    <s v="plays"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x v="658"/>
    <n v="78.205128205128204"/>
    <x v="1"/>
    <s v="plays"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x v="2214"/>
    <n v="52.173913043478258"/>
    <x v="1"/>
    <s v="plays"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x v="2471"/>
    <n v="114.125"/>
    <x v="1"/>
    <s v="plays"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x v="2129"/>
    <n v="50"/>
    <x v="1"/>
    <s v="plays"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x v="1007"/>
    <n v="91.666666666666671"/>
    <x v="1"/>
    <s v="plays"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x v="2472"/>
    <n v="108.59090909090909"/>
    <x v="1"/>
    <s v="plays"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x v="2473"/>
    <n v="69.822784810126578"/>
    <x v="1"/>
    <s v="plays"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x v="2474"/>
    <n v="109.57142857142857"/>
    <x v="1"/>
    <s v="plays"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x v="2475"/>
    <n v="71.666666666666671"/>
    <x v="1"/>
    <s v="plays"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x v="940"/>
    <n v="93.611111111111114"/>
    <x v="1"/>
    <s v="plays"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x v="2476"/>
    <n v="76.8"/>
    <x v="1"/>
    <s v="plays"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x v="2477"/>
    <n v="35.795454545454547"/>
    <x v="1"/>
    <s v="plays"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x v="2478"/>
    <n v="55.6"/>
    <x v="1"/>
    <s v="plays"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x v="2479"/>
    <n v="147.33333333333334"/>
    <x v="1"/>
    <s v="plays"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x v="578"/>
    <n v="56.333333333333336"/>
    <x v="1"/>
    <s v="plays"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x v="50"/>
    <n v="96.19047619047619"/>
    <x v="1"/>
    <s v="plays"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x v="2480"/>
    <n v="63.574074074074076"/>
    <x v="1"/>
    <s v="plays"/>
    <x v="3358"/>
    <d v="2014-11-19T08:27:59"/>
  </r>
  <r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x v="90"/>
    <n v="184.78260869565219"/>
    <x v="1"/>
    <s v="plays"/>
    <x v="3359"/>
    <d v="2017-02-25T01:22:14"/>
  </r>
  <r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x v="2481"/>
    <n v="126.72222222222223"/>
    <x v="1"/>
    <s v="plays"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x v="2482"/>
    <n v="83.42647058823529"/>
    <x v="1"/>
    <s v="plays"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x v="678"/>
    <n v="54.5"/>
    <x v="1"/>
    <s v="plays"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x v="2483"/>
    <n v="302.30769230769232"/>
    <x v="1"/>
    <s v="plays"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x v="2484"/>
    <n v="44.138888888888886"/>
    <x v="1"/>
    <s v="plays"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x v="87"/>
    <n v="866.66666666666663"/>
    <x v="1"/>
    <s v="plays"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x v="2485"/>
    <n v="61.388888888888886"/>
    <x v="1"/>
    <s v="plays"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x v="2486"/>
    <n v="29.666666666666668"/>
    <x v="1"/>
    <s v="plays"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x v="81"/>
    <n v="45.478260869565219"/>
    <x v="1"/>
    <s v="plays"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x v="3"/>
    <n v="96.203703703703709"/>
    <x v="1"/>
    <s v="plays"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x v="2487"/>
    <n v="67.92307692307692"/>
    <x v="1"/>
    <s v="plays"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x v="2488"/>
    <n v="30.777777777777779"/>
    <x v="1"/>
    <s v="plays"/>
    <x v="3371"/>
    <d v="2015-12-02T20:59:25"/>
  </r>
  <r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x v="991"/>
    <n v="38.333333333333336"/>
    <x v="1"/>
    <s v="plays"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x v="598"/>
    <n v="66.833333333333329"/>
    <x v="1"/>
    <s v="plays"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x v="2489"/>
    <n v="71.730769230769226"/>
    <x v="1"/>
    <s v="plays"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x v="31"/>
    <n v="176.47058823529412"/>
    <x v="1"/>
    <s v="plays"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x v="77"/>
    <n v="421.10526315789474"/>
    <x v="1"/>
    <s v="plays"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x v="348"/>
    <n v="104.98701298701299"/>
    <x v="1"/>
    <s v="plays"/>
    <x v="3377"/>
    <d v="2015-03-20T16:56:00"/>
  </r>
  <r>
    <s v="Rose of June"/>
    <s v="'Can you ever find acceptance in death?' _x000d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x v="2490"/>
    <n v="28.19047619047619"/>
    <x v="1"/>
    <s v="plays"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x v="2491"/>
    <n v="54.55263157894737"/>
    <x v="1"/>
    <s v="plays"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x v="2492"/>
    <n v="111.89285714285714"/>
    <x v="1"/>
    <s v="plays"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x v="1891"/>
    <n v="85.208333333333329"/>
    <x v="1"/>
    <s v="plays"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x v="2493"/>
    <n v="76.652173913043484"/>
    <x v="1"/>
    <s v="plays"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x v="1942"/>
    <n v="65.166666666666671"/>
    <x v="1"/>
    <s v="plays"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x v="2494"/>
    <n v="93.760312499999998"/>
    <x v="1"/>
    <s v="plays"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x v="31"/>
    <n v="133.33333333333334"/>
    <x v="1"/>
    <s v="plays"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x v="2"/>
    <n v="51.219512195121951"/>
    <x v="1"/>
    <s v="plays"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x v="2495"/>
    <n v="100.17142857142858"/>
    <x v="1"/>
    <s v="plays"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x v="965"/>
    <n v="34.6"/>
    <x v="1"/>
    <s v="plays"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x v="1444"/>
    <n v="184.67741935483872"/>
    <x v="1"/>
    <s v="plays"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x v="2122"/>
    <n v="69.818181818181813"/>
    <x v="1"/>
    <s v="plays"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x v="2496"/>
    <n v="61.944444444444443"/>
    <x v="1"/>
    <s v="plays"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x v="31"/>
    <n v="41.666666666666664"/>
    <x v="1"/>
    <s v="plays"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x v="1725"/>
    <n v="36.06818181818182"/>
    <x v="1"/>
    <s v="plays"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x v="2497"/>
    <n v="29"/>
    <x v="1"/>
    <s v="plays"/>
    <x v="3394"/>
    <d v="2014-07-27T14:17:25"/>
  </r>
  <r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x v="2498"/>
    <n v="24.210526315789473"/>
    <x v="1"/>
    <s v="plays"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x v="2499"/>
    <n v="55.892857142857146"/>
    <x v="1"/>
    <s v="plays"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x v="1990"/>
    <n v="11.666666666666666"/>
    <x v="1"/>
    <s v="plays"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x v="2500"/>
    <n v="68.353846153846149"/>
    <x v="1"/>
    <s v="plays"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x v="603"/>
    <n v="27.065217391304348"/>
    <x v="1"/>
    <s v="plays"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x v="2501"/>
    <n v="118.12941176470588"/>
    <x v="1"/>
    <s v="plays"/>
    <x v="3400"/>
    <d v="2014-08-28T22:53:34"/>
  </r>
  <r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x v="2502"/>
    <n v="44.757575757575758"/>
    <x v="1"/>
    <s v="plays"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x v="2503"/>
    <n v="99.787878787878782"/>
    <x v="1"/>
    <s v="plays"/>
    <x v="3402"/>
    <d v="2015-11-12T02:31:00"/>
  </r>
  <r>
    <s v="'Fats and Tanya' - a play by Lucy Gallagher"/>
    <s v="Two worlds, one bond - no turning back._x000d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x v="31"/>
    <n v="117.64705882352941"/>
    <x v="1"/>
    <s v="plays"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x v="1009"/>
    <n v="203.33333333333334"/>
    <x v="1"/>
    <s v="plays"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x v="2504"/>
    <n v="28.323529411764707"/>
    <x v="1"/>
    <s v="plays"/>
    <x v="3405"/>
    <d v="2016-03-01T23:59:00"/>
  </r>
  <r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x v="2505"/>
    <n v="110.23076923076923"/>
    <x v="1"/>
    <s v="plays"/>
    <x v="3406"/>
    <d v="2014-07-16T11:49:36"/>
  </r>
  <r>
    <s v="Chlorine Edinburgh 2014"/>
    <s v="Biddy is 24. Biddy is a hopeless romantic. Biddy always wanted to be a vegan. Find out what happens_x000d_when Biddy gets sectioned."/>
    <n v="2000"/>
    <n v="2142"/>
    <x v="0"/>
    <s v="GB"/>
    <x v="1"/>
    <n v="1404641289"/>
    <n v="1402049289"/>
    <b v="0"/>
    <n v="67"/>
    <b v="1"/>
    <s v="theater/plays"/>
    <x v="1088"/>
    <n v="31.970149253731343"/>
    <x v="1"/>
    <s v="plays"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x v="2506"/>
    <n v="58.611111111111114"/>
    <x v="1"/>
    <s v="plays"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x v="2507"/>
    <n v="29.428571428571427"/>
    <x v="1"/>
    <s v="plays"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x v="2508"/>
    <n v="81.375"/>
    <x v="1"/>
    <s v="plays"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x v="2509"/>
    <n v="199.16666666666666"/>
    <x v="1"/>
    <s v="plays"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x v="31"/>
    <n v="115.38461538461539"/>
    <x v="1"/>
    <s v="plays"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x v="2129"/>
    <n v="46.428571428571431"/>
    <x v="1"/>
    <s v="plays"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x v="991"/>
    <n v="70.568181818181813"/>
    <x v="1"/>
    <s v="plays"/>
    <x v="3414"/>
    <d v="2016-12-01T07:59:00"/>
  </r>
  <r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x v="31"/>
    <n v="22.222222222222221"/>
    <x v="1"/>
    <s v="plays"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x v="1774"/>
    <n v="159.46666666666667"/>
    <x v="1"/>
    <s v="plays"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x v="2510"/>
    <n v="37.777999999999999"/>
    <x v="1"/>
    <s v="plays"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x v="2511"/>
    <n v="72.053571428571431"/>
    <x v="1"/>
    <s v="plays"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x v="2512"/>
    <n v="63.695652173913047"/>
    <x v="1"/>
    <s v="plays"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x v="2513"/>
    <n v="28.411764705882351"/>
    <x v="1"/>
    <s v="plays"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x v="2514"/>
    <n v="103.21428571428571"/>
    <x v="1"/>
    <s v="plays"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x v="1071"/>
    <n v="71.152173913043484"/>
    <x v="1"/>
    <s v="plays"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x v="2515"/>
    <n v="35"/>
    <x v="1"/>
    <s v="plays"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x v="2062"/>
    <n v="81.776315789473685"/>
    <x v="1"/>
    <s v="plays"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x v="2516"/>
    <n v="297.02980769230766"/>
    <x v="1"/>
    <s v="plays"/>
    <x v="3425"/>
    <d v="2014-10-04T14:48:56"/>
  </r>
  <r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x v="2517"/>
    <n v="46.609195402298852"/>
    <x v="1"/>
    <s v="plays"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x v="31"/>
    <n v="51.724137931034484"/>
    <x v="1"/>
    <s v="plays"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x v="1015"/>
    <n v="40.294117647058826"/>
    <x v="1"/>
    <s v="plays"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x v="2129"/>
    <n v="16.25"/>
    <x v="1"/>
    <s v="plays"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x v="2518"/>
    <n v="30.152638888888887"/>
    <x v="1"/>
    <s v="plays"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x v="31"/>
    <n v="95.238095238095241"/>
    <x v="1"/>
    <s v="plays"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x v="2519"/>
    <n v="52.214285714285715"/>
    <x v="1"/>
    <s v="plays"/>
    <x v="3432"/>
    <d v="2016-02-05T22:00:00"/>
  </r>
  <r>
    <s v="The Dybbuk"/>
    <s v="death&amp;pretzels presents their first Chicago based project:_x000d_The Dybbuk by S. Ansky"/>
    <n v="9500"/>
    <n v="9525"/>
    <x v="0"/>
    <s v="US"/>
    <x v="0"/>
    <n v="1402974000"/>
    <n v="1400290255"/>
    <b v="0"/>
    <n v="71"/>
    <b v="1"/>
    <s v="theater/plays"/>
    <x v="2520"/>
    <n v="134.1549295774648"/>
    <x v="1"/>
    <s v="plays"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x v="1442"/>
    <n v="62.827380952380949"/>
    <x v="1"/>
    <s v="plays"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x v="1990"/>
    <n v="58.94736842105263"/>
    <x v="1"/>
    <s v="plays"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x v="2521"/>
    <n v="143.1081081081081"/>
    <x v="1"/>
    <s v="plays"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x v="50"/>
    <n v="84.166666666666671"/>
    <x v="1"/>
    <s v="plays"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x v="1243"/>
    <n v="186.07142857142858"/>
    <x v="1"/>
    <s v="plays"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x v="2522"/>
    <n v="89.785555555555561"/>
    <x v="1"/>
    <s v="plays"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x v="2523"/>
    <n v="64.157560975609755"/>
    <x v="1"/>
    <s v="plays"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x v="946"/>
    <n v="59.651162790697676"/>
    <x v="1"/>
    <s v="plays"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x v="31"/>
    <n v="31.25"/>
    <x v="1"/>
    <s v="plays"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x v="2524"/>
    <n v="41.222222222222221"/>
    <x v="1"/>
    <s v="plays"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x v="2525"/>
    <n v="43.35"/>
    <x v="1"/>
    <s v="plays"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x v="31"/>
    <n v="64.516129032258064"/>
    <x v="1"/>
    <s v="plays"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x v="2123"/>
    <n v="43.28"/>
    <x v="1"/>
    <s v="plays"/>
    <x v="3446"/>
    <d v="2015-02-05T12:20:00"/>
  </r>
  <r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x v="2526"/>
    <n v="77"/>
    <x v="1"/>
    <s v="plays"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x v="2527"/>
    <n v="51.222222222222221"/>
    <x v="1"/>
    <s v="plays"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x v="2528"/>
    <n v="68.25"/>
    <x v="1"/>
    <s v="plays"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x v="1710"/>
    <n v="19.487179487179485"/>
    <x v="1"/>
    <s v="plays"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x v="2529"/>
    <n v="41.125"/>
    <x v="1"/>
    <s v="plays"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x v="2530"/>
    <n v="41.405405405405403"/>
    <x v="1"/>
    <s v="plays"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x v="2531"/>
    <n v="27.5"/>
    <x v="1"/>
    <s v="plays"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x v="2248"/>
    <n v="33.571428571428569"/>
    <x v="1"/>
    <s v="plays"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x v="2532"/>
    <n v="145.86956521739131"/>
    <x v="1"/>
    <s v="plays"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x v="2533"/>
    <n v="358.6875"/>
    <x v="1"/>
    <s v="plays"/>
    <x v="3456"/>
    <d v="2014-08-01T06:59:00"/>
  </r>
  <r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x v="2534"/>
    <n v="50.981818181818184"/>
    <x v="1"/>
    <s v="plays"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x v="2535"/>
    <n v="45.037037037037038"/>
    <x v="1"/>
    <s v="plays"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x v="2536"/>
    <n v="17.527777777777779"/>
    <x v="1"/>
    <s v="plays"/>
    <x v="3459"/>
    <d v="2016-05-20T11:31:00"/>
  </r>
  <r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x v="2537"/>
    <n v="50"/>
    <x v="1"/>
    <s v="plays"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x v="2538"/>
    <n v="57.916666666666664"/>
    <x v="1"/>
    <s v="plays"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x v="2539"/>
    <n v="29.705882352941178"/>
    <x v="1"/>
    <s v="plays"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x v="2540"/>
    <n v="90.684210526315795"/>
    <x v="1"/>
    <s v="plays"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x v="2541"/>
    <n v="55.012688172043013"/>
    <x v="1"/>
    <s v="plays"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x v="288"/>
    <n v="57.222222222222221"/>
    <x v="1"/>
    <s v="plays"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x v="2542"/>
    <n v="72.950819672131146"/>
    <x v="1"/>
    <s v="plays"/>
    <x v="3466"/>
    <d v="2016-04-19T23:27:30"/>
  </r>
  <r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x v="50"/>
    <n v="64.468085106382972"/>
    <x v="1"/>
    <s v="plays"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x v="2543"/>
    <n v="716.35294117647061"/>
    <x v="1"/>
    <s v="plays"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x v="2544"/>
    <n v="50.396825396825399"/>
    <x v="1"/>
    <s v="plays"/>
    <x v="3469"/>
    <d v="2016-04-28T15:24:05"/>
  </r>
  <r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x v="2111"/>
    <n v="41.666666666666664"/>
    <x v="1"/>
    <s v="plays"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x v="2545"/>
    <n v="35.766666666666666"/>
    <x v="1"/>
    <s v="plays"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x v="2546"/>
    <n v="88.739130434782609"/>
    <x v="1"/>
    <s v="plays"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x v="31"/>
    <n v="148.4848484848485"/>
    <x v="1"/>
    <s v="plays"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x v="50"/>
    <n v="51.794871794871796"/>
    <x v="1"/>
    <s v="plays"/>
    <x v="3474"/>
    <d v="2016-07-20T12:02:11"/>
  </r>
  <r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x v="1614"/>
    <n v="20"/>
    <x v="1"/>
    <s v="plays"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x v="87"/>
    <n v="52"/>
    <x v="1"/>
    <s v="plays"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x v="1288"/>
    <n v="53.230769230769234"/>
    <x v="1"/>
    <s v="plays"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x v="2547"/>
    <n v="39.596491228070178"/>
    <x v="1"/>
    <s v="plays"/>
    <x v="3478"/>
    <d v="2015-03-16T21:00:00"/>
  </r>
  <r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x v="2548"/>
    <n v="34.25"/>
    <x v="1"/>
    <s v="plays"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x v="2549"/>
    <n v="164.61538461538461"/>
    <x v="1"/>
    <s v="plays"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x v="2395"/>
    <n v="125.05263157894737"/>
    <x v="1"/>
    <s v="plays"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x v="2550"/>
    <n v="51.875"/>
    <x v="1"/>
    <s v="plays"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x v="2551"/>
    <n v="40.285714285714285"/>
    <x v="1"/>
    <s v="plays"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x v="2552"/>
    <n v="64.909090909090907"/>
    <x v="1"/>
    <s v="plays"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x v="2553"/>
    <n v="55.333333333333336"/>
    <x v="1"/>
    <s v="plays"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x v="26"/>
    <n v="83.142857142857139"/>
    <x v="1"/>
    <s v="plays"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x v="92"/>
    <n v="38.712121212121211"/>
    <x v="1"/>
    <s v="plays"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x v="1247"/>
    <n v="125.37931034482759"/>
    <x v="1"/>
    <s v="plays"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x v="2554"/>
    <n v="78.263888888888886"/>
    <x v="1"/>
    <s v="plays"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x v="1901"/>
    <n v="47.222222222222221"/>
    <x v="1"/>
    <s v="plays"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x v="2555"/>
    <n v="79.099999999999994"/>
    <x v="1"/>
    <s v="plays"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x v="2556"/>
    <n v="114.29199999999999"/>
    <x v="1"/>
    <s v="plays"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x v="31"/>
    <n v="51.724137931034484"/>
    <x v="1"/>
    <s v="plays"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x v="31"/>
    <n v="30.76923076923077"/>
    <x v="1"/>
    <s v="plays"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x v="2557"/>
    <n v="74.208333333333329"/>
    <x v="1"/>
    <s v="plays"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x v="2558"/>
    <n v="47.846153846153847"/>
    <x v="1"/>
    <s v="plays"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x v="2559"/>
    <n v="34.408163265306122"/>
    <x v="1"/>
    <s v="plays"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x v="2560"/>
    <n v="40.238095238095241"/>
    <x v="1"/>
    <s v="plays"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x v="269"/>
    <n v="60.285714285714285"/>
    <x v="1"/>
    <s v="plays"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x v="2561"/>
    <n v="25.30952380952381"/>
    <x v="1"/>
    <s v="plays"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x v="17"/>
    <n v="35.952380952380949"/>
    <x v="1"/>
    <s v="plays"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x v="2562"/>
    <n v="136"/>
    <x v="1"/>
    <s v="plays"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x v="2563"/>
    <n v="70.763157894736835"/>
    <x v="1"/>
    <s v="plays"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x v="31"/>
    <n v="125"/>
    <x v="1"/>
    <s v="plays"/>
    <x v="3504"/>
    <d v="2015-11-19T18:58:11"/>
  </r>
  <r>
    <s v="Second Act: The Four Disgracers"/>
    <s v="Four myths._x000d_Four writers._x000d_Four new takes._x000d__x000d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x v="2564"/>
    <n v="66.512820512820511"/>
    <x v="1"/>
    <s v="plays"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x v="1240"/>
    <n v="105"/>
    <x v="1"/>
    <s v="plays"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x v="2565"/>
    <n v="145"/>
    <x v="1"/>
    <s v="plays"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x v="2238"/>
    <n v="12"/>
    <x v="1"/>
    <s v="plays"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x v="2566"/>
    <n v="96.666666666666671"/>
    <x v="1"/>
    <s v="plays"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x v="2567"/>
    <n v="60.333333333333336"/>
    <x v="1"/>
    <s v="plays"/>
    <x v="3510"/>
    <d v="2014-07-02T14:54:06"/>
  </r>
  <r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x v="2568"/>
    <n v="79.89473684210526"/>
    <x v="1"/>
    <s v="plays"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x v="31"/>
    <n v="58.823529411764703"/>
    <x v="1"/>
    <s v="plays"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x v="2569"/>
    <n v="75.340909090909093"/>
    <x v="1"/>
    <s v="plays"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x v="1007"/>
    <n v="55"/>
    <x v="1"/>
    <s v="plays"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x v="2570"/>
    <n v="66.956521739130437"/>
    <x v="1"/>
    <s v="plays"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x v="31"/>
    <n v="227.27272727272728"/>
    <x v="1"/>
    <s v="plays"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x v="31"/>
    <n v="307.69230769230768"/>
    <x v="1"/>
    <s v="plays"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x v="2571"/>
    <n v="50.020909090909093"/>
    <x v="1"/>
    <s v="plays"/>
    <x v="3518"/>
    <d v="2014-10-02T14:21:00"/>
  </r>
  <r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x v="40"/>
    <n v="72.392857142857139"/>
    <x v="1"/>
    <s v="plays"/>
    <x v="3519"/>
    <d v="2015-03-04T14:22:30"/>
  </r>
  <r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x v="1266"/>
    <n v="95.952380952380949"/>
    <x v="1"/>
    <s v="plays"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x v="2572"/>
    <n v="45.615384615384613"/>
    <x v="1"/>
    <s v="plays"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x v="31"/>
    <n v="41.029411764705884"/>
    <x v="1"/>
    <s v="plays"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x v="2573"/>
    <n v="56.825000000000003"/>
    <x v="1"/>
    <s v="plays"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x v="2574"/>
    <n v="137.24324324324326"/>
    <x v="1"/>
    <s v="plays"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x v="938"/>
    <n v="75.714285714285708"/>
    <x v="1"/>
    <s v="plays"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x v="607"/>
    <n v="99"/>
    <x v="1"/>
    <s v="plays"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x v="2575"/>
    <n v="81.569767441860463"/>
    <x v="1"/>
    <s v="plays"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x v="2576"/>
    <n v="45.108108108108105"/>
    <x v="1"/>
    <s v="plays"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x v="2577"/>
    <n v="36.666666666666664"/>
    <x v="1"/>
    <s v="plays"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x v="31"/>
    <n v="125"/>
    <x v="1"/>
    <s v="plays"/>
    <x v="3530"/>
    <d v="2016-04-10T20:00:00"/>
  </r>
  <r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x v="602"/>
    <n v="49.230769230769234"/>
    <x v="1"/>
    <s v="plays"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x v="2578"/>
    <n v="42.296296296296298"/>
    <x v="1"/>
    <s v="plays"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x v="2536"/>
    <n v="78.875"/>
    <x v="1"/>
    <s v="plays"/>
    <x v="3533"/>
    <d v="2015-11-11T19:16:07"/>
  </r>
  <r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x v="2579"/>
    <n v="38.284313725490193"/>
    <x v="1"/>
    <s v="plays"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x v="2580"/>
    <n v="44.847826086956523"/>
    <x v="1"/>
    <s v="plays"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x v="71"/>
    <n v="13.529411764705882"/>
    <x v="1"/>
    <s v="plays"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x v="2581"/>
    <n v="43.5"/>
    <x v="1"/>
    <s v="plays"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x v="2582"/>
    <n v="30.951807228915662"/>
    <x v="1"/>
    <s v="plays"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x v="2583"/>
    <n v="55.230769230769234"/>
    <x v="1"/>
    <s v="plays"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x v="2584"/>
    <n v="46.125"/>
    <x v="1"/>
    <s v="plays"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x v="2"/>
    <n v="39.375"/>
    <x v="1"/>
    <s v="plays"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x v="2585"/>
    <n v="66.152941176470591"/>
    <x v="1"/>
    <s v="plays"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x v="436"/>
    <n v="54.137931034482762"/>
    <x v="1"/>
    <s v="plays"/>
    <x v="3543"/>
    <d v="2015-06-25T18:07:39"/>
  </r>
  <r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x v="31"/>
    <n v="104.16666666666667"/>
    <x v="1"/>
    <s v="plays"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x v="84"/>
    <n v="31.375"/>
    <x v="1"/>
    <s v="plays"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x v="2586"/>
    <n v="59.210526315789473"/>
    <x v="1"/>
    <s v="plays"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x v="2587"/>
    <n v="119.17633928571429"/>
    <x v="1"/>
    <s v="plays"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x v="2588"/>
    <n v="164.61538461538461"/>
    <x v="1"/>
    <s v="plays"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x v="607"/>
    <n v="24.285714285714285"/>
    <x v="1"/>
    <s v="plays"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x v="2131"/>
    <n v="40.9375"/>
    <x v="1"/>
    <s v="plays"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x v="2118"/>
    <n v="61.1"/>
    <x v="1"/>
    <s v="plays"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x v="31"/>
    <n v="38.65"/>
    <x v="1"/>
    <s v="plays"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x v="2589"/>
    <n v="56.20192307692308"/>
    <x v="1"/>
    <s v="plays"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x v="2590"/>
    <n v="107.00207547169811"/>
    <x v="1"/>
    <s v="plays"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x v="31"/>
    <n v="171.42857142857142"/>
    <x v="1"/>
    <s v="plays"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x v="2419"/>
    <n v="110.5"/>
    <x v="1"/>
    <s v="plays"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x v="2591"/>
    <n v="179.27598566308242"/>
    <x v="1"/>
    <s v="plays"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x v="2592"/>
    <n v="22.90909090909091"/>
    <x v="1"/>
    <s v="plays"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x v="991"/>
    <n v="43.125"/>
    <x v="1"/>
    <s v="plays"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x v="2593"/>
    <n v="46.891891891891895"/>
    <x v="1"/>
    <s v="plays"/>
    <x v="3560"/>
    <d v="2015-05-27T02:45:00"/>
  </r>
  <r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x v="0"/>
    <n v="1438799760"/>
    <n v="1437236378"/>
    <b v="0"/>
    <n v="54"/>
    <b v="1"/>
    <s v="theater/plays"/>
    <x v="2122"/>
    <n v="47.407407407407405"/>
    <x v="1"/>
    <s v="plays"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x v="2594"/>
    <n v="15.129032258064516"/>
    <x v="1"/>
    <s v="plays"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x v="2595"/>
    <n v="21.098000000000003"/>
    <x v="1"/>
    <s v="plays"/>
    <x v="3563"/>
    <d v="2016-08-01T19:00:00"/>
  </r>
  <r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x v="10"/>
    <n v="59.117647058823529"/>
    <x v="1"/>
    <s v="plays"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x v="2596"/>
    <n v="97.916666666666671"/>
    <x v="1"/>
    <s v="plays"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x v="2430"/>
    <n v="55.131578947368418"/>
    <x v="1"/>
    <s v="plays"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x v="2597"/>
    <n v="26.536585365853657"/>
    <x v="1"/>
    <s v="plays"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x v="2598"/>
    <n v="58.421052631578945"/>
    <x v="1"/>
    <s v="plays"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x v="2599"/>
    <n v="122.53658536585365"/>
    <x v="1"/>
    <s v="plays"/>
    <x v="3569"/>
    <d v="2015-01-08T16:31:36"/>
  </r>
  <r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x v="2600"/>
    <n v="87.961538461538467"/>
    <x v="1"/>
    <s v="plays"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x v="2601"/>
    <n v="73.239999999999995"/>
    <x v="1"/>
    <s v="plays"/>
    <x v="3571"/>
    <d v="2014-10-30T20:36:53"/>
  </r>
  <r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x v="31"/>
    <n v="55.555555555555557"/>
    <x v="1"/>
    <s v="plays"/>
    <x v="3572"/>
    <d v="2015-06-21T13:41:22"/>
  </r>
  <r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x v="2602"/>
    <n v="39.53846153846154"/>
    <x v="1"/>
    <s v="plays"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x v="2603"/>
    <n v="136.77777777777777"/>
    <x v="1"/>
    <s v="plays"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x v="2604"/>
    <n v="99.343137254901961"/>
    <x v="1"/>
    <s v="plays"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x v="31"/>
    <n v="20"/>
    <x v="1"/>
    <s v="plays"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x v="2129"/>
    <n v="28.888888888888889"/>
    <x v="1"/>
    <s v="plays"/>
    <x v="3577"/>
    <d v="2015-04-26T06:28:00"/>
  </r>
  <r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x v="2605"/>
    <n v="40.545945945945945"/>
    <x v="1"/>
    <s v="plays"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x v="31"/>
    <n v="35.714285714285715"/>
    <x v="1"/>
    <s v="plays"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x v="2606"/>
    <n v="37.962962962962962"/>
    <x v="1"/>
    <s v="plays"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x v="31"/>
    <n v="33.333333333333336"/>
    <x v="1"/>
    <s v="plays"/>
    <x v="3581"/>
    <d v="2014-07-30T11:18:30"/>
  </r>
  <r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x v="2607"/>
    <n v="58.571428571428569"/>
    <x v="1"/>
    <s v="plays"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x v="2508"/>
    <n v="135.625"/>
    <x v="1"/>
    <s v="plays"/>
    <x v="3583"/>
    <d v="2016-04-18T09:13:25"/>
  </r>
  <r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x v="1"/>
    <n v="1436772944"/>
    <n v="1434180944"/>
    <b v="0"/>
    <n v="112"/>
    <b v="1"/>
    <s v="theater/plays"/>
    <x v="2113"/>
    <n v="30.9375"/>
    <x v="1"/>
    <s v="plays"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x v="2608"/>
    <n v="176.08695652173913"/>
    <x v="1"/>
    <s v="plays"/>
    <x v="3585"/>
    <d v="2014-12-21T17:11:30"/>
  </r>
  <r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x v="2609"/>
    <n v="151.9814814814815"/>
    <x v="1"/>
    <s v="plays"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x v="2610"/>
    <n v="22.607142857142858"/>
    <x v="1"/>
    <s v="plays"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x v="10"/>
    <n v="18.272727272727273"/>
    <x v="1"/>
    <s v="plays"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x v="1901"/>
    <n v="82.258064516129039"/>
    <x v="1"/>
    <s v="plays"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x v="2611"/>
    <n v="68.534246575342465"/>
    <x v="1"/>
    <s v="plays"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x v="1290"/>
    <n v="68.055555555555557"/>
    <x v="1"/>
    <s v="plays"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x v="2612"/>
    <n v="72.714285714285708"/>
    <x v="1"/>
    <s v="plays"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x v="2613"/>
    <n v="77.186046511627907"/>
    <x v="1"/>
    <s v="plays"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x v="2614"/>
    <n v="55.972222222222221"/>
    <x v="1"/>
    <s v="plays"/>
    <x v="3594"/>
    <d v="2016-09-04T01:36:22"/>
  </r>
  <r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x v="23"/>
    <n v="49.693548387096776"/>
    <x v="1"/>
    <s v="plays"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x v="2615"/>
    <n v="79"/>
    <x v="1"/>
    <s v="plays"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x v="946"/>
    <n v="77.727272727272734"/>
    <x v="1"/>
    <s v="plays"/>
    <x v="3597"/>
    <d v="2016-03-03T05:59:00"/>
  </r>
  <r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x v="2616"/>
    <n v="40.777777777777779"/>
    <x v="1"/>
    <s v="plays"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x v="2539"/>
    <n v="59.411764705882355"/>
    <x v="1"/>
    <s v="plays"/>
    <x v="3599"/>
    <d v="2015-08-30T00:00:00"/>
  </r>
  <r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x v="2129"/>
    <n v="3.25"/>
    <x v="1"/>
    <s v="plays"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x v="2469"/>
    <n v="39.377358490566039"/>
    <x v="1"/>
    <s v="plays"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x v="2383"/>
    <n v="81.673469387755105"/>
    <x v="1"/>
    <s v="plays"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x v="2617"/>
    <n v="44.912280701754383"/>
    <x v="1"/>
    <s v="plays"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x v="2618"/>
    <n v="49.05797101449275"/>
    <x v="1"/>
    <s v="plays"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x v="2498"/>
    <n v="30.666666666666668"/>
    <x v="1"/>
    <s v="plays"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x v="2619"/>
    <n v="61.0625"/>
    <x v="1"/>
    <s v="plays"/>
    <x v="3606"/>
    <d v="2016-08-14T14:30:57"/>
  </r>
  <r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x v="2620"/>
    <n v="29"/>
    <x v="1"/>
    <s v="plays"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x v="31"/>
    <n v="29.62962962962963"/>
    <x v="1"/>
    <s v="plays"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x v="2621"/>
    <n v="143.0952380952381"/>
    <x v="1"/>
    <s v="plays"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x v="2622"/>
    <n v="52.354838709677416"/>
    <x v="1"/>
    <s v="plays"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x v="1627"/>
    <n v="66.666666666666671"/>
    <x v="1"/>
    <s v="plays"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x v="2623"/>
    <n v="126.66666666666667"/>
    <x v="1"/>
    <s v="plays"/>
    <x v="3612"/>
    <d v="2014-06-09T17:26:51"/>
  </r>
  <r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x v="31"/>
    <n v="62.5"/>
    <x v="1"/>
    <s v="plays"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x v="2624"/>
    <n v="35.492957746478872"/>
    <x v="1"/>
    <s v="plays"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x v="2020"/>
    <n v="37.083333333333336"/>
    <x v="1"/>
    <s v="plays"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x v="2387"/>
    <n v="69.333333333333329"/>
    <x v="1"/>
    <s v="plays"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x v="2625"/>
    <n v="17.254901960784313"/>
    <x v="1"/>
    <s v="plays"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x v="50"/>
    <n v="36.071428571428569"/>
    <x v="1"/>
    <s v="plays"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x v="1246"/>
    <n v="66.470588235294116"/>
    <x v="1"/>
    <s v="plays"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x v="2626"/>
    <n v="56.065989847715734"/>
    <x v="1"/>
    <s v="plays"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x v="2627"/>
    <n v="47.028571428571432"/>
    <x v="1"/>
    <s v="plays"/>
    <x v="3621"/>
    <d v="2016-09-30T21:00:00"/>
  </r>
  <r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x v="2628"/>
    <n v="47.666190476190479"/>
    <x v="1"/>
    <s v="plays"/>
    <x v="3622"/>
    <d v="2014-09-28T03:23:00"/>
  </r>
  <r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x v="43"/>
    <n v="88.235294117647058"/>
    <x v="1"/>
    <s v="plays"/>
    <x v="3623"/>
    <d v="2014-07-26T07:00:00"/>
  </r>
  <r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x v="2629"/>
    <n v="80.717948717948715"/>
    <x v="1"/>
    <s v="plays"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x v="2570"/>
    <n v="39.487179487179489"/>
    <x v="1"/>
    <s v="plays"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x v="2412"/>
    <n v="84.854166666666671"/>
    <x v="1"/>
    <s v="plays"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x v="31"/>
    <n v="68.965517241379317"/>
    <x v="1"/>
    <s v="plays"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x v="109"/>
    <n v="0"/>
    <x v="1"/>
    <s v="musical"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x v="2630"/>
    <n v="1"/>
    <x v="1"/>
    <s v="musical"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x v="108"/>
    <n v="1"/>
    <x v="1"/>
    <s v="musical"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x v="143"/>
    <n v="100"/>
    <x v="1"/>
    <s v="musical"/>
    <x v="3632"/>
    <d v="2014-11-23T22:29:09"/>
  </r>
  <r>
    <s v="SMOKEY AND THE BANDIT: THE MUSICAL"/>
    <s v="SMOKEY AND THE BANDIT: THE MUSICAL_x000d_The classic film, characters and music you love, on stage, LIVE!"/>
    <n v="5000"/>
    <n v="1762"/>
    <x v="2"/>
    <s v="US"/>
    <x v="0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x v="2634"/>
    <n v="127.6"/>
    <x v="1"/>
    <s v="musical"/>
    <x v="3635"/>
    <d v="2016-04-20T21:11:16"/>
  </r>
  <r>
    <s v="The Brother's of B-Block"/>
    <s v="The Brotherâ€™s of B-block is a musical play. A new take on &quot;OZ&quot; _x000d_The Wizard of OZ meets HBO's OZ."/>
    <n v="150000"/>
    <n v="0"/>
    <x v="2"/>
    <s v="US"/>
    <x v="0"/>
    <n v="1442248829"/>
    <n v="1439224829"/>
    <b v="0"/>
    <n v="0"/>
    <b v="0"/>
    <s v="theater/musical"/>
    <x v="109"/>
    <n v="0"/>
    <x v="1"/>
    <s v="musical"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x v="2636"/>
    <n v="108"/>
    <x v="1"/>
    <s v="musical"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x v="524"/>
    <n v="1"/>
    <x v="1"/>
    <s v="musical"/>
    <x v="3639"/>
    <d v="2016-10-07T15:11:00"/>
  </r>
  <r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x v="0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x v="109"/>
    <n v="0"/>
    <x v="1"/>
    <s v="musical"/>
    <x v="3641"/>
    <d v="2014-10-05T05:00:00"/>
  </r>
  <r>
    <s v="My own musical"/>
    <s v="All the world's a stage..._x000d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x v="2637"/>
    <n v="7.5"/>
    <x v="1"/>
    <s v="musical"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x v="109"/>
    <n v="0"/>
    <x v="1"/>
    <s v="musical"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x v="370"/>
    <n v="1"/>
    <x v="1"/>
    <s v="musical"/>
    <x v="3645"/>
    <d v="2016-11-22T00:17:18"/>
  </r>
  <r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x v="2639"/>
    <n v="60.125"/>
    <x v="1"/>
    <s v="musical"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x v="733"/>
    <n v="15"/>
    <x v="1"/>
    <s v="musical"/>
    <x v="3647"/>
    <d v="2016-09-30T17:58:47"/>
  </r>
  <r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x v="2640"/>
    <n v="550.04109589041093"/>
    <x v="1"/>
    <s v="plays"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x v="87"/>
    <n v="97.5"/>
    <x v="1"/>
    <s v="plays"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x v="31"/>
    <n v="29.411764705882351"/>
    <x v="1"/>
    <s v="plays"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x v="87"/>
    <n v="57.777777777777779"/>
    <x v="1"/>
    <s v="plays"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x v="2641"/>
    <n v="44.235294117647058"/>
    <x v="1"/>
    <s v="plays"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x v="10"/>
    <n v="60.909090909090907"/>
    <x v="1"/>
    <s v="plays"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x v="2642"/>
    <n v="68.84210526315789"/>
    <x v="1"/>
    <s v="plays"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x v="2643"/>
    <n v="73.582278481012665"/>
    <x v="1"/>
    <s v="plays"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x v="2644"/>
    <n v="115.02173913043478"/>
    <x v="1"/>
    <s v="plays"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x v="2645"/>
    <n v="110.75"/>
    <x v="1"/>
    <s v="plays"/>
    <x v="3657"/>
    <d v="2016-06-01T21:42:00"/>
  </r>
  <r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x v="17"/>
    <n v="75.5"/>
    <x v="1"/>
    <s v="plays"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x v="2389"/>
    <n v="235.46153846153845"/>
    <x v="1"/>
    <s v="plays"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x v="31"/>
    <n v="11.363636363636363"/>
    <x v="1"/>
    <s v="plays"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x v="2598"/>
    <n v="92.5"/>
    <x v="1"/>
    <s v="plays"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x v="2646"/>
    <n v="202.85"/>
    <x v="1"/>
    <s v="plays"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x v="87"/>
    <n v="26"/>
    <x v="1"/>
    <s v="plays"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x v="2647"/>
    <n v="46.05263157894737"/>
    <x v="1"/>
    <s v="plays"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x v="2648"/>
    <n v="51"/>
    <x v="1"/>
    <s v="plays"/>
    <x v="3665"/>
    <d v="2015-10-28T19:54:00"/>
  </r>
  <r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x v="31"/>
    <n v="31.578947368421051"/>
    <x v="1"/>
    <s v="plays"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x v="2649"/>
    <n v="53.363965517241382"/>
    <x v="1"/>
    <s v="plays"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x v="991"/>
    <n v="36.964285714285715"/>
    <x v="1"/>
    <s v="plays"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x v="2650"/>
    <n v="81.294117647058826"/>
    <x v="1"/>
    <s v="plays"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x v="2651"/>
    <n v="20.083333333333332"/>
    <x v="1"/>
    <s v="plays"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x v="2652"/>
    <n v="88.25"/>
    <x v="1"/>
    <s v="plays"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x v="1400"/>
    <n v="53.438596491228068"/>
    <x v="1"/>
    <s v="plays"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x v="2653"/>
    <n v="39.868421052631582"/>
    <x v="1"/>
    <s v="plays"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x v="31"/>
    <n v="145.16129032258064"/>
    <x v="1"/>
    <s v="plays"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x v="2515"/>
    <n v="23.333333333333332"/>
    <x v="1"/>
    <s v="plays"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x v="2654"/>
    <n v="64.375"/>
    <x v="1"/>
    <s v="plays"/>
    <x v="3676"/>
    <d v="2014-09-12T19:34:44"/>
  </r>
  <r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x v="2655"/>
    <n v="62.052763819095475"/>
    <x v="1"/>
    <s v="plays"/>
    <x v="3677"/>
    <d v="2014-07-03T03:59:00"/>
  </r>
  <r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x v="78"/>
    <n v="66.129032258064512"/>
    <x v="1"/>
    <s v="plays"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x v="2616"/>
    <n v="73.400000000000006"/>
    <x v="1"/>
    <s v="plays"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x v="2656"/>
    <n v="99.5"/>
    <x v="1"/>
    <s v="plays"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x v="2657"/>
    <n v="62.166666666666664"/>
    <x v="1"/>
    <s v="plays"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x v="2658"/>
    <n v="62.328358208955223"/>
    <x v="1"/>
    <s v="plays"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x v="2659"/>
    <n v="58.787878787878789"/>
    <x v="1"/>
    <s v="plays"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x v="2660"/>
    <n v="45.347826086956523"/>
    <x v="1"/>
    <s v="plays"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x v="2661"/>
    <n v="41.944444444444443"/>
    <x v="1"/>
    <s v="plays"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x v="2662"/>
    <n v="59.166666666666664"/>
    <x v="1"/>
    <s v="plays"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x v="2663"/>
    <n v="200.49"/>
    <x v="1"/>
    <s v="plays"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x v="2217"/>
    <n v="83.974358974358978"/>
    <x v="1"/>
    <s v="plays"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x v="1237"/>
    <n v="57.258064516129032"/>
    <x v="1"/>
    <s v="plays"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x v="43"/>
    <n v="58.064516129032256"/>
    <x v="1"/>
    <s v="plays"/>
    <x v="3690"/>
    <d v="2014-11-27T15:21:23"/>
  </r>
  <r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x v="2664"/>
    <n v="186.80291970802921"/>
    <x v="1"/>
    <s v="plays"/>
    <x v="3691"/>
    <d v="2015-03-02T04:59:00"/>
  </r>
  <r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x v="582"/>
    <n v="74.117647058823536"/>
    <x v="1"/>
    <s v="plays"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x v="2665"/>
    <n v="30.714285714285715"/>
    <x v="1"/>
    <s v="plays"/>
    <x v="3693"/>
    <d v="2015-11-30T22:30:00"/>
  </r>
  <r>
    <s v="Three Christs - Presented at Dixon Place"/>
    <s v="A new play exploring themes of reverence, belief, and certainty. _x000d_&quot;Because what is is, and what is cannot not be...&quot;"/>
    <n v="3500"/>
    <n v="3760"/>
    <x v="0"/>
    <s v="US"/>
    <x v="0"/>
    <n v="1465178400"/>
    <n v="1461985967"/>
    <b v="0"/>
    <n v="60"/>
    <b v="1"/>
    <s v="theater/plays"/>
    <x v="2666"/>
    <n v="62.666666666666664"/>
    <x v="1"/>
    <s v="plays"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x v="2213"/>
    <n v="121.36363636363636"/>
    <x v="1"/>
    <s v="plays"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x v="1342"/>
    <n v="39.743589743589745"/>
    <x v="1"/>
    <s v="plays"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x v="1277"/>
    <n v="72"/>
    <x v="1"/>
    <s v="plays"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x v="2667"/>
    <n v="40.632352941176471"/>
    <x v="1"/>
    <s v="plays"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x v="2624"/>
    <n v="63"/>
    <x v="1"/>
    <s v="plays"/>
    <x v="3699"/>
    <d v="2014-10-15T14:26:56"/>
  </r>
  <r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x v="1247"/>
    <n v="33.666666666666664"/>
    <x v="1"/>
    <s v="plays"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x v="1415"/>
    <n v="38.589743589743591"/>
    <x v="1"/>
    <s v="plays"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x v="2217"/>
    <n v="155.95238095238096"/>
    <x v="1"/>
    <s v="plays"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x v="2668"/>
    <n v="43.2"/>
    <x v="1"/>
    <s v="plays"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x v="2669"/>
    <n v="15.148518518518518"/>
    <x v="1"/>
    <s v="plays"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x v="2670"/>
    <n v="83.571428571428569"/>
    <x v="1"/>
    <s v="plays"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x v="2671"/>
    <n v="140"/>
    <x v="1"/>
    <s v="plays"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x v="2672"/>
    <n v="80.869565217391298"/>
    <x v="1"/>
    <s v="plays"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x v="2673"/>
    <n v="53.846153846153847"/>
    <x v="1"/>
    <s v="plays"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x v="2674"/>
    <n v="30.928571428571427"/>
    <x v="1"/>
    <s v="plays"/>
    <x v="3709"/>
    <d v="2014-06-25T16:59:06"/>
  </r>
  <r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x v="2675"/>
    <n v="67.962962962962962"/>
    <x v="1"/>
    <s v="plays"/>
    <x v="3710"/>
    <d v="2015-04-03T13:49:48"/>
  </r>
  <r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x v="430"/>
    <n v="27.142857142857142"/>
    <x v="1"/>
    <s v="plays"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x v="2676"/>
    <n v="110.86538461538461"/>
    <x v="1"/>
    <s v="plays"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x v="1240"/>
    <n v="106.84210526315789"/>
    <x v="1"/>
    <s v="plays"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x v="1099"/>
    <n v="105.51546391752578"/>
    <x v="1"/>
    <s v="plays"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x v="2677"/>
    <n v="132.96296296296296"/>
    <x v="1"/>
    <s v="plays"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x v="2678"/>
    <n v="51.916666666666664"/>
    <x v="1"/>
    <s v="plays"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x v="1266"/>
    <n v="310"/>
    <x v="1"/>
    <s v="plays"/>
    <x v="3717"/>
    <d v="2015-05-09T20:47:29"/>
  </r>
  <r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x v="2679"/>
    <n v="26.021739130434781"/>
    <x v="1"/>
    <s v="plays"/>
    <x v="3718"/>
    <d v="2015-02-27T17:11:15"/>
  </r>
  <r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x v="2680"/>
    <n v="105"/>
    <x v="1"/>
    <s v="plays"/>
    <x v="3719"/>
    <d v="2015-06-22T17:31:06"/>
  </r>
  <r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x v="2681"/>
    <n v="86.224999999999994"/>
    <x v="1"/>
    <s v="plays"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x v="2624"/>
    <n v="114.54545454545455"/>
    <x v="1"/>
    <s v="plays"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x v="2682"/>
    <n v="47.657142857142858"/>
    <x v="1"/>
    <s v="plays"/>
    <x v="3722"/>
    <d v="2016-02-11T22:59:00"/>
  </r>
  <r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x v="2683"/>
    <n v="72.888888888888886"/>
    <x v="1"/>
    <s v="plays"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x v="2684"/>
    <n v="49.545505617977533"/>
    <x v="1"/>
    <s v="plays"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x v="74"/>
    <n v="25.4"/>
    <x v="1"/>
    <s v="plays"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x v="2685"/>
    <n v="62.586956521739133"/>
    <x v="1"/>
    <s v="plays"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x v="1266"/>
    <n v="61.060606060606062"/>
    <x v="1"/>
    <s v="plays"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x v="2686"/>
    <n v="60.064516129032256"/>
    <x v="1"/>
    <s v="plays"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x v="2687"/>
    <n v="72.400000000000006"/>
    <x v="1"/>
    <s v="plays"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x v="709"/>
    <n v="100"/>
    <x v="1"/>
    <s v="plays"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x v="2688"/>
    <n v="51.666666666666664"/>
    <x v="1"/>
    <s v="plays"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x v="2689"/>
    <n v="32.75"/>
    <x v="1"/>
    <s v="plays"/>
    <x v="3732"/>
    <d v="2015-01-24T12:00:00"/>
  </r>
  <r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x v="109"/>
    <n v="0"/>
    <x v="1"/>
    <s v="plays"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x v="2690"/>
    <n v="61"/>
    <x v="1"/>
    <s v="plays"/>
    <x v="3734"/>
    <d v="2015-05-25T21:38:16"/>
  </r>
  <r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x v="2691"/>
    <n v="10"/>
    <x v="1"/>
    <s v="plays"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x v="886"/>
    <n v="10"/>
    <x v="1"/>
    <s v="plays"/>
    <x v="3736"/>
    <d v="2015-03-23T18:00:00"/>
  </r>
  <r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x v="2692"/>
    <n v="37.5"/>
    <x v="1"/>
    <s v="plays"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x v="2693"/>
    <n v="45"/>
    <x v="1"/>
    <s v="plays"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x v="2694"/>
    <n v="100.625"/>
    <x v="1"/>
    <s v="plays"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x v="2695"/>
    <n v="25.571428571428573"/>
    <x v="1"/>
    <s v="plays"/>
    <x v="3740"/>
    <d v="2014-08-12T01:53:58"/>
  </r>
  <r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x v="109"/>
    <n v="0"/>
    <x v="1"/>
    <s v="plays"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x v="172"/>
    <n v="25"/>
    <x v="1"/>
    <s v="plays"/>
    <x v="3742"/>
    <d v="2014-09-06T05:09:04"/>
  </r>
  <r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x v="109"/>
    <n v="0"/>
    <x v="1"/>
    <s v="plays"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x v="109"/>
    <n v="0"/>
    <x v="1"/>
    <s v="plays"/>
    <x v="3744"/>
    <d v="2014-07-05T03:59:00"/>
  </r>
  <r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x v="709"/>
    <n v="10"/>
    <x v="1"/>
    <s v="plays"/>
    <x v="3745"/>
    <d v="2014-08-10T16:45:02"/>
  </r>
  <r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x v="2696"/>
    <n v="202"/>
    <x v="1"/>
    <s v="plays"/>
    <x v="3746"/>
    <d v="2016-10-08T09:20:39"/>
  </r>
  <r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x v="460"/>
    <n v="25"/>
    <x v="1"/>
    <s v="plays"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x v="2"/>
    <n v="75"/>
    <x v="1"/>
    <s v="musical"/>
    <x v="3749"/>
    <d v="2016-04-29T03:59:00"/>
  </r>
  <r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x v="0"/>
    <n v="1423555140"/>
    <n v="1421105608"/>
    <b v="0"/>
    <n v="28"/>
    <b v="1"/>
    <s v="theater/musical"/>
    <x v="1004"/>
    <n v="215.25"/>
    <x v="1"/>
    <s v="musical"/>
    <x v="3750"/>
    <d v="2015-02-10T07:59:00"/>
  </r>
  <r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x v="1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x v="31"/>
    <n v="166.66666666666666"/>
    <x v="1"/>
    <s v="musical"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x v="2708"/>
    <n v="106.9271875"/>
    <x v="1"/>
    <s v="musical"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x v="31"/>
    <n v="100"/>
    <x v="1"/>
    <s v="musical"/>
    <x v="3770"/>
    <d v="2015-06-13T22:20:10"/>
  </r>
  <r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x v="31"/>
    <n v="100"/>
    <x v="1"/>
    <s v="musical"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x v="43"/>
    <n v="100"/>
    <x v="1"/>
    <s v="musical"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x v="935"/>
    <n v="115"/>
    <x v="1"/>
    <s v="musical"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x v="2718"/>
    <n v="100.5"/>
    <x v="1"/>
    <s v="musical"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x v="2720"/>
    <n v="35.1"/>
    <x v="1"/>
    <s v="musical"/>
    <x v="3787"/>
    <d v="2015-07-11T03:59:00"/>
  </r>
  <r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x v="0"/>
    <n v="1450887480"/>
    <n v="1448469719"/>
    <b v="0"/>
    <n v="1"/>
    <b v="0"/>
    <s v="theater/musical"/>
    <x v="886"/>
    <n v="500"/>
    <x v="1"/>
    <s v="musical"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x v="2721"/>
    <n v="29"/>
    <x v="1"/>
    <s v="musical"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x v="109"/>
    <n v="0"/>
    <x v="1"/>
    <s v="musical"/>
    <x v="3790"/>
    <d v="2016-11-22T17:00:23"/>
  </r>
  <r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x v="109"/>
    <n v="0"/>
    <x v="1"/>
    <s v="musical"/>
    <x v="3791"/>
    <d v="2014-07-06T16:36:32"/>
  </r>
  <r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x v="1228"/>
    <n v="17.5"/>
    <x v="1"/>
    <s v="musical"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x v="2722"/>
    <n v="174"/>
    <x v="1"/>
    <s v="musical"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x v="460"/>
    <n v="50"/>
    <x v="1"/>
    <s v="musical"/>
    <x v="3794"/>
    <d v="2015-06-07T13:55:54"/>
  </r>
  <r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x v="1312"/>
    <n v="5"/>
    <x v="1"/>
    <s v="musical"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x v="2723"/>
    <n v="1"/>
    <x v="1"/>
    <s v="musical"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x v="2725"/>
    <n v="205"/>
    <x v="1"/>
    <s v="musical"/>
    <x v="3798"/>
    <d v="2014-08-10T17:20:48"/>
  </r>
  <r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x v="2726"/>
    <n v="100.5"/>
    <x v="1"/>
    <s v="musical"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x v="2727"/>
    <n v="55.0625"/>
    <x v="1"/>
    <s v="musical"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x v="109"/>
    <n v="0"/>
    <x v="1"/>
    <s v="musical"/>
    <x v="3802"/>
    <d v="2015-10-22T03:01:46"/>
  </r>
  <r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x v="2729"/>
    <n v="58.95"/>
    <x v="1"/>
    <s v="musical"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x v="109"/>
    <n v="0"/>
    <x v="1"/>
    <s v="musical"/>
    <x v="3804"/>
    <d v="2016-07-31T07:00:00"/>
  </r>
  <r>
    <s v="&quot;Sounds By The River&quot; ( Original Musical)"/>
    <s v="&quot;Sounds By The River&quot; tells the story of a Detroit composer through_x000d_his music, poetry, and dance."/>
    <n v="150000"/>
    <n v="3"/>
    <x v="2"/>
    <s v="US"/>
    <x v="0"/>
    <n v="1411852640"/>
    <n v="1406668640"/>
    <b v="0"/>
    <n v="2"/>
    <b v="0"/>
    <s v="theater/musical"/>
    <x v="133"/>
    <n v="1.5"/>
    <x v="1"/>
    <s v="musical"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x v="2730"/>
    <n v="5"/>
    <x v="1"/>
    <s v="musical"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x v="31"/>
    <n v="41.666666666666664"/>
    <x v="1"/>
    <s v="plays"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x v="982"/>
    <n v="53.289473684210527"/>
    <x v="1"/>
    <s v="plays"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x v="2732"/>
    <n v="70.230769230769226"/>
    <x v="1"/>
    <s v="plays"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x v="2733"/>
    <n v="43.421052631578945"/>
    <x v="1"/>
    <s v="plays"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x v="1708"/>
    <n v="199.18181818181819"/>
    <x v="1"/>
    <s v="plays"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x v="2734"/>
    <n v="78.518148148148143"/>
    <x v="1"/>
    <s v="plays"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x v="2735"/>
    <n v="61.823529411764703"/>
    <x v="1"/>
    <s v="plays"/>
    <x v="3814"/>
    <d v="2015-04-01T03:59:00"/>
  </r>
  <r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x v="2736"/>
    <n v="50.000500000000002"/>
    <x v="1"/>
    <s v="plays"/>
    <x v="3815"/>
    <d v="2015-08-20T23:00:00"/>
  </r>
  <r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x v="0"/>
    <n v="1405614823"/>
    <n v="1403022823"/>
    <b v="0"/>
    <n v="37"/>
    <b v="1"/>
    <s v="theater/plays"/>
    <x v="2737"/>
    <n v="48.339729729729726"/>
    <x v="1"/>
    <s v="plays"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x v="75"/>
    <n v="107.25"/>
    <x v="1"/>
    <s v="plays"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x v="2738"/>
    <n v="57"/>
    <x v="1"/>
    <s v="plays"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x v="201"/>
    <n v="40.92307692307692"/>
    <x v="1"/>
    <s v="plays"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x v="2255"/>
    <n v="21.5"/>
    <x v="1"/>
    <s v="plays"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x v="2739"/>
    <n v="79.543478260869563"/>
    <x v="1"/>
    <s v="plays"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x v="2740"/>
    <n v="72.381578947368425"/>
    <x v="1"/>
    <s v="plays"/>
    <x v="3822"/>
    <d v="2016-01-19T22:59:00"/>
  </r>
  <r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x v="938"/>
    <n v="64.634146341463421"/>
    <x v="1"/>
    <s v="plays"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x v="1277"/>
    <n v="38.571428571428569"/>
    <x v="1"/>
    <s v="plays"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x v="2741"/>
    <n v="107.57142857142857"/>
    <x v="1"/>
    <s v="plays"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x v="650"/>
    <n v="27.5"/>
    <x v="1"/>
    <s v="plays"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x v="2742"/>
    <n v="70.461538461538467"/>
    <x v="1"/>
    <s v="plays"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x v="31"/>
    <n v="178.57142857142858"/>
    <x v="1"/>
    <s v="plays"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x v="20"/>
    <n v="62.625"/>
    <x v="1"/>
    <s v="plays"/>
    <x v="3829"/>
    <d v="2016-08-31T20:46:11"/>
  </r>
  <r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x v="2743"/>
    <n v="75"/>
    <x v="1"/>
    <s v="plays"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x v="2744"/>
    <n v="58.901111111111113"/>
    <x v="1"/>
    <s v="plays"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x v="436"/>
    <n v="139.55555555555554"/>
    <x v="1"/>
    <s v="plays"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x v="988"/>
    <n v="70"/>
    <x v="1"/>
    <s v="plays"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x v="2745"/>
    <n v="57.385964912280699"/>
    <x v="1"/>
    <s v="plays"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x v="583"/>
    <n v="40"/>
    <x v="1"/>
    <s v="plays"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x v="2460"/>
    <n v="64.285714285714292"/>
    <x v="1"/>
    <s v="plays"/>
    <x v="3836"/>
    <d v="2016-08-03T04:09:00"/>
  </r>
  <r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x v="426"/>
    <n v="120.11764705882354"/>
    <x v="1"/>
    <s v="plays"/>
    <x v="3837"/>
    <d v="2015-07-03T18:22:38"/>
  </r>
  <r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x v="9"/>
    <n v="1432314209"/>
    <n v="1429722209"/>
    <b v="0"/>
    <n v="100"/>
    <b v="1"/>
    <s v="theater/plays"/>
    <x v="2746"/>
    <n v="1008.24"/>
    <x v="1"/>
    <s v="plays"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x v="982"/>
    <n v="63.28125"/>
    <x v="1"/>
    <s v="plays"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x v="2747"/>
    <n v="21.666666666666668"/>
    <x v="1"/>
    <s v="plays"/>
    <x v="3840"/>
    <d v="2016-03-28T15:50:29"/>
  </r>
  <r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x v="2748"/>
    <n v="25.647058823529413"/>
    <x v="1"/>
    <s v="plays"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x v="2749"/>
    <n v="47.695652173913047"/>
    <x v="1"/>
    <s v="plays"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x v="2750"/>
    <n v="56.05263157894737"/>
    <x v="1"/>
    <s v="plays"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x v="2751"/>
    <n v="81.319999999999993"/>
    <x v="1"/>
    <s v="plays"/>
    <x v="3844"/>
    <d v="2014-06-03T06:59:00"/>
  </r>
  <r>
    <s v="Marilyn Madness &amp; Me"/>
    <s v="He met Marilyn. He became obsessed with Norma Jean. That changed everything._x000d__x000d_                                A play by Frank Furino"/>
    <n v="40000"/>
    <n v="842"/>
    <x v="2"/>
    <s v="US"/>
    <x v="0"/>
    <n v="1443711774"/>
    <n v="1441119774"/>
    <b v="1"/>
    <n v="12"/>
    <b v="0"/>
    <s v="theater/plays"/>
    <x v="2752"/>
    <n v="70.166666666666671"/>
    <x v="1"/>
    <s v="plays"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x v="837"/>
    <n v="23.625"/>
    <x v="1"/>
    <s v="plays"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x v="2753"/>
    <n v="188.55555555555554"/>
    <x v="1"/>
    <s v="plays"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x v="2754"/>
    <n v="49.511627906976742"/>
    <x v="1"/>
    <s v="plays"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x v="2755"/>
    <n v="75.464285714285708"/>
    <x v="1"/>
    <s v="plays"/>
    <x v="3849"/>
    <d v="2015-06-11T18:24:44"/>
  </r>
  <r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x v="2756"/>
    <n v="9.5"/>
    <x v="1"/>
    <s v="plays"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x v="2757"/>
    <n v="35.5"/>
    <x v="1"/>
    <s v="plays"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x v="418"/>
    <n v="10"/>
    <x v="1"/>
    <s v="plays"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x v="2758"/>
    <n v="13"/>
    <x v="1"/>
    <s v="plays"/>
    <x v="3853"/>
    <d v="2014-09-01T20:09:38"/>
  </r>
  <r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x v="2759"/>
    <n v="89.4"/>
    <x v="1"/>
    <s v="plays"/>
    <x v="3854"/>
    <d v="2015-05-09T21:14:18"/>
  </r>
  <r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x v="0"/>
    <n v="1427408271"/>
    <n v="1424819871"/>
    <b v="0"/>
    <n v="1"/>
    <b v="0"/>
    <s v="theater/plays"/>
    <x v="453"/>
    <n v="25"/>
    <x v="1"/>
    <s v="plays"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x v="459"/>
    <n v="1"/>
    <x v="1"/>
    <s v="plays"/>
    <x v="3856"/>
    <d v="2015-03-08T16:50:03"/>
  </r>
  <r>
    <s v="I support Molding Heartz"/>
    <s v="The Ultimate Screenwriting Conference_x000d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x v="2760"/>
    <n v="65"/>
    <x v="1"/>
    <s v="plays"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x v="172"/>
    <n v="10"/>
    <x v="1"/>
    <s v="plays"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x v="167"/>
    <n v="1"/>
    <x v="1"/>
    <s v="plays"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x v="2761"/>
    <n v="81.538461538461533"/>
    <x v="1"/>
    <s v="plays"/>
    <x v="3860"/>
    <d v="2014-08-12T15:51:50"/>
  </r>
  <r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x v="152"/>
    <n v="100"/>
    <x v="1"/>
    <s v="plays"/>
    <x v="3861"/>
    <d v="2014-11-12T21:47:00"/>
  </r>
  <r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x v="473"/>
    <n v="1"/>
    <x v="1"/>
    <s v="plays"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x v="109"/>
    <n v="0"/>
    <x v="1"/>
    <s v="plays"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x v="444"/>
    <n v="20"/>
    <x v="1"/>
    <s v="plays"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x v="2762"/>
    <n v="46.428571428571431"/>
    <x v="1"/>
    <s v="plays"/>
    <x v="3865"/>
    <d v="2014-08-30T05:30:00"/>
  </r>
  <r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x v="1219"/>
    <n v="5.5"/>
    <x v="1"/>
    <s v="plays"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x v="2763"/>
    <n v="50.2"/>
    <x v="1"/>
    <s v="plays"/>
    <x v="3867"/>
    <d v="2016-06-18T19:32:19"/>
  </r>
  <r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x v="418"/>
    <n v="10"/>
    <x v="1"/>
    <s v="musical"/>
    <x v="3868"/>
    <d v="2014-09-08T15:50:05"/>
  </r>
  <r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x v="2154"/>
    <n v="150"/>
    <x v="1"/>
    <s v="musical"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x v="109"/>
    <n v="0"/>
    <x v="1"/>
    <s v="musical"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x v="109"/>
    <n v="0"/>
    <x v="1"/>
    <s v="musical"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x v="109"/>
    <n v="0"/>
    <x v="1"/>
    <s v="musical"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x v="109"/>
    <n v="0"/>
    <x v="1"/>
    <s v="musical"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x v="2767"/>
    <n v="10"/>
    <x v="1"/>
    <s v="musical"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x v="109"/>
    <n v="0"/>
    <x v="1"/>
    <s v="musical"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x v="152"/>
    <n v="25"/>
    <x v="1"/>
    <s v="musical"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x v="109"/>
    <n v="0"/>
    <x v="1"/>
    <s v="musical"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x v="109"/>
    <n v="0"/>
    <x v="1"/>
    <s v="musical"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x v="109"/>
    <n v="0"/>
    <x v="1"/>
    <s v="musical"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x v="109"/>
    <n v="0"/>
    <x v="1"/>
    <s v="musical"/>
    <x v="3885"/>
    <d v="2016-05-09T22:49:51"/>
  </r>
  <r>
    <s v="a (Canceled)"/>
    <n v="1"/>
    <n v="10000"/>
    <n v="0"/>
    <x v="1"/>
    <s v="AU"/>
    <x v="2"/>
    <n v="1418275702"/>
    <n v="1415683702"/>
    <b v="0"/>
    <n v="0"/>
    <b v="0"/>
    <s v="theater/musical"/>
    <x v="109"/>
    <n v="0"/>
    <x v="1"/>
    <s v="musical"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x v="1922"/>
    <n v="17.5"/>
    <x v="1"/>
    <s v="musical"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x v="2769"/>
    <n v="38.714285714285715"/>
    <x v="1"/>
    <s v="plays"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x v="2770"/>
    <n v="13.111111111111111"/>
    <x v="1"/>
    <s v="plays"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x v="2771"/>
    <n v="315.5"/>
    <x v="1"/>
    <s v="plays"/>
    <x v="3890"/>
    <d v="2015-08-15T18:12:24"/>
  </r>
  <r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x v="2164"/>
    <n v="37.142857142857146"/>
    <x v="1"/>
    <s v="plays"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x v="109"/>
    <n v="0"/>
    <x v="1"/>
    <s v="plays"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x v="2772"/>
    <n v="128.27380952380952"/>
    <x v="1"/>
    <s v="plays"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x v="2773"/>
    <n v="47.272727272727273"/>
    <x v="1"/>
    <s v="plays"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x v="152"/>
    <n v="50"/>
    <x v="1"/>
    <s v="plays"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x v="2774"/>
    <n v="42.5"/>
    <x v="1"/>
    <s v="plays"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x v="2775"/>
    <n v="44"/>
    <x v="1"/>
    <s v="plays"/>
    <x v="3897"/>
    <d v="2015-01-08T20:58:03"/>
  </r>
  <r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x v="397"/>
    <n v="50.875"/>
    <x v="1"/>
    <s v="plays"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x v="2372"/>
    <n v="62.5"/>
    <x v="1"/>
    <s v="plays"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x v="2331"/>
    <n v="27"/>
    <x v="1"/>
    <s v="plays"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x v="1863"/>
    <n v="25"/>
    <x v="1"/>
    <s v="plays"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x v="2776"/>
    <n v="47.258064516129032"/>
    <x v="1"/>
    <s v="plays"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x v="109"/>
    <n v="0"/>
    <x v="1"/>
    <s v="plays"/>
    <x v="3903"/>
    <d v="2015-08-14T19:38:00"/>
  </r>
  <r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x v="479"/>
    <n v="1.5"/>
    <x v="1"/>
    <s v="plays"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x v="2777"/>
    <n v="24.714285714285715"/>
    <x v="1"/>
    <s v="plays"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x v="2778"/>
    <n v="63.125"/>
    <x v="1"/>
    <s v="plays"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x v="2779"/>
    <n v="38.25"/>
    <x v="1"/>
    <s v="plays"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x v="2780"/>
    <n v="16.25"/>
    <x v="1"/>
    <s v="plays"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x v="2781"/>
    <n v="33.75"/>
    <x v="1"/>
    <s v="plays"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x v="2782"/>
    <n v="61.666666666666664"/>
    <x v="1"/>
    <s v="plays"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x v="2783"/>
    <n v="83.138888888888886"/>
    <x v="1"/>
    <s v="plays"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x v="440"/>
    <n v="1"/>
    <x v="1"/>
    <s v="plays"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x v="709"/>
    <n v="142.85714285714286"/>
    <x v="1"/>
    <s v="plays"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x v="2784"/>
    <n v="33.666666666666664"/>
    <x v="1"/>
    <s v="plays"/>
    <x v="3914"/>
    <d v="2015-05-10T22:59:00"/>
  </r>
  <r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x v="119"/>
    <n v="5"/>
    <x v="1"/>
    <s v="plays"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x v="109"/>
    <n v="0"/>
    <x v="1"/>
    <s v="plays"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x v="2785"/>
    <n v="10"/>
    <x v="1"/>
    <s v="plays"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x v="418"/>
    <n v="40"/>
    <x v="1"/>
    <s v="plays"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x v="2786"/>
    <n v="30"/>
    <x v="1"/>
    <s v="plays"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x v="2331"/>
    <n v="45"/>
    <x v="1"/>
    <s v="plays"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x v="109"/>
    <n v="0"/>
    <x v="1"/>
    <s v="plays"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x v="2787"/>
    <n v="10.166666666666666"/>
    <x v="1"/>
    <s v="plays"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x v="2788"/>
    <n v="81.411764705882348"/>
    <x v="1"/>
    <s v="plays"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x v="2789"/>
    <n v="57.25"/>
    <x v="1"/>
    <s v="plays"/>
    <x v="3924"/>
    <d v="2014-06-26T23:02:02"/>
  </r>
  <r>
    <s v="Help Save High School Theater"/>
    <s v="Help Save High School Theater Program_x000d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x v="709"/>
    <n v="5"/>
    <x v="1"/>
    <s v="plays"/>
    <x v="3925"/>
    <d v="2014-07-30T20:53:59"/>
  </r>
  <r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x v="715"/>
    <n v="15"/>
    <x v="1"/>
    <s v="plays"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x v="460"/>
    <n v="12.5"/>
    <x v="1"/>
    <s v="plays"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x v="2790"/>
    <n v="93"/>
    <x v="1"/>
    <s v="plays"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x v="2791"/>
    <n v="32.357142857142854"/>
    <x v="1"/>
    <s v="plays"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x v="109"/>
    <n v="0"/>
    <x v="1"/>
    <s v="plays"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x v="109"/>
    <n v="0"/>
    <x v="1"/>
    <s v="plays"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x v="2792"/>
    <n v="1"/>
    <x v="1"/>
    <s v="plays"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x v="2793"/>
    <n v="91.833333333333329"/>
    <x v="1"/>
    <s v="plays"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x v="1324"/>
    <n v="45.833333333333336"/>
    <x v="1"/>
    <s v="plays"/>
    <x v="3934"/>
    <d v="2015-10-01T13:00:00"/>
  </r>
  <r>
    <s v="Mr Mineshaft - A Play about Julius Eastman"/>
    <s v="Forgotten composer, virtuoso pianist, actor, and activist._x000d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x v="2794"/>
    <n v="57.173913043478258"/>
    <x v="1"/>
    <s v="plays"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x v="109"/>
    <n v="0"/>
    <x v="1"/>
    <s v="plays"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x v="2795"/>
    <n v="248.5"/>
    <x v="1"/>
    <s v="plays"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x v="2796"/>
    <n v="79.400000000000006"/>
    <x v="1"/>
    <s v="plays"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x v="370"/>
    <n v="5"/>
    <x v="1"/>
    <s v="plays"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x v="881"/>
    <n v="5.5"/>
    <x v="1"/>
    <s v="plays"/>
    <x v="3940"/>
    <d v="2015-01-02T11:49:11"/>
  </r>
  <r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x v="957"/>
    <n v="25"/>
    <x v="1"/>
    <s v="plays"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x v="109"/>
    <n v="0"/>
    <x v="1"/>
    <s v="plays"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x v="2797"/>
    <n v="137.07692307692307"/>
    <x v="1"/>
    <s v="plays"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x v="109"/>
    <n v="0"/>
    <x v="1"/>
    <s v="plays"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x v="1161"/>
    <n v="5"/>
    <x v="1"/>
    <s v="plays"/>
    <x v="3945"/>
    <d v="2015-05-15T19:14:28"/>
  </r>
  <r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x v="140"/>
    <n v="39"/>
    <x v="1"/>
    <s v="plays"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x v="2798"/>
    <n v="50.5"/>
    <x v="1"/>
    <s v="plays"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x v="109"/>
    <n v="0"/>
    <x v="1"/>
    <s v="plays"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x v="2799"/>
    <n v="49.28125"/>
    <x v="1"/>
    <s v="plays"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x v="895"/>
    <n v="25"/>
    <x v="1"/>
    <s v="plays"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x v="2800"/>
    <n v="1"/>
    <x v="1"/>
    <s v="plays"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x v="2801"/>
    <n v="25"/>
    <x v="1"/>
    <s v="plays"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x v="109"/>
    <n v="0"/>
    <x v="1"/>
    <s v="plays"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x v="109"/>
    <n v="0"/>
    <x v="1"/>
    <s v="plays"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x v="2802"/>
    <n v="53.125"/>
    <x v="1"/>
    <s v="plays"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x v="109"/>
    <n v="0"/>
    <x v="1"/>
    <s v="plays"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x v="1866"/>
    <n v="7"/>
    <x v="1"/>
    <s v="plays"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x v="2803"/>
    <n v="40.0625"/>
    <x v="1"/>
    <s v="plays"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x v="695"/>
    <n v="24.333333333333332"/>
    <x v="1"/>
    <s v="plays"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x v="1835"/>
    <n v="11.25"/>
    <x v="1"/>
    <s v="plays"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x v="714"/>
    <n v="10.5"/>
    <x v="1"/>
    <s v="plays"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x v="2804"/>
    <n v="15"/>
    <x v="1"/>
    <s v="plays"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x v="109"/>
    <n v="0"/>
    <x v="1"/>
    <s v="plays"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x v="2805"/>
    <n v="42"/>
    <x v="1"/>
    <s v="plays"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x v="2100"/>
    <n v="71.25"/>
    <x v="1"/>
    <s v="plays"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x v="722"/>
    <n v="22.5"/>
    <x v="1"/>
    <s v="plays"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x v="2806"/>
    <n v="41"/>
    <x v="1"/>
    <s v="plays"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x v="2807"/>
    <n v="47.909090909090907"/>
    <x v="1"/>
    <s v="plays"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x v="2808"/>
    <n v="35.166666666666664"/>
    <x v="1"/>
    <s v="plays"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x v="2809"/>
    <n v="5.5"/>
    <x v="1"/>
    <s v="plays"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x v="2810"/>
    <n v="22.666666666666668"/>
    <x v="1"/>
    <s v="plays"/>
    <x v="3971"/>
    <d v="2014-07-21T12:52:06"/>
  </r>
  <r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x v="2811"/>
    <n v="26.375"/>
    <x v="1"/>
    <s v="plays"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x v="2812"/>
    <n v="105.54054054054055"/>
    <x v="1"/>
    <s v="plays"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x v="2149"/>
    <n v="29.09090909090909"/>
    <x v="1"/>
    <s v="plays"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x v="109"/>
    <n v="0"/>
    <x v="1"/>
    <s v="plays"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x v="2813"/>
    <n v="62"/>
    <x v="1"/>
    <s v="plays"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x v="2814"/>
    <n v="217.5"/>
    <x v="1"/>
    <s v="plays"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x v="2815"/>
    <n v="26.75"/>
    <x v="1"/>
    <s v="plays"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x v="2816"/>
    <n v="18.333333333333332"/>
    <x v="1"/>
    <s v="plays"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x v="2693"/>
    <n v="64.285714285714292"/>
    <x v="1"/>
    <s v="plays"/>
    <x v="3980"/>
    <d v="2014-07-05T14:22:27"/>
  </r>
  <r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x v="2817"/>
    <n v="175"/>
    <x v="1"/>
    <s v="plays"/>
    <x v="3981"/>
    <d v="2016-07-17T04:19:09"/>
  </r>
  <r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x v="143"/>
    <n v="34"/>
    <x v="1"/>
    <s v="plays"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x v="2818"/>
    <n v="84.282608695652172"/>
    <x v="1"/>
    <s v="plays"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x v="2819"/>
    <n v="9.5"/>
    <x v="1"/>
    <s v="plays"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x v="2803"/>
    <n v="33.736842105263158"/>
    <x v="1"/>
    <s v="plays"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x v="2820"/>
    <n v="37.53846153846154"/>
    <x v="1"/>
    <s v="plays"/>
    <x v="3986"/>
    <d v="2016-05-06T13:04:00"/>
  </r>
  <r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x v="2821"/>
    <n v="11.615384615384615"/>
    <x v="1"/>
    <s v="plays"/>
    <x v="3987"/>
    <d v="2014-05-16T22:11:30"/>
  </r>
  <r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x v="2822"/>
    <n v="8"/>
    <x v="1"/>
    <s v="plays"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x v="109"/>
    <n v="0"/>
    <x v="1"/>
    <s v="plays"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x v="2823"/>
    <n v="23"/>
    <x v="1"/>
    <s v="plays"/>
    <x v="3990"/>
    <d v="2016-03-02T16:08:13"/>
  </r>
  <r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x v="143"/>
    <n v="100"/>
    <x v="1"/>
    <s v="plays"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x v="2824"/>
    <n v="60.111111111111114"/>
    <x v="1"/>
    <s v="plays"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x v="130"/>
    <n v="3"/>
    <x v="1"/>
    <s v="plays"/>
    <x v="3993"/>
    <d v="2015-05-13T20:45:12"/>
  </r>
  <r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x v="1161"/>
    <n v="5"/>
    <x v="1"/>
    <s v="plays"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x v="2825"/>
    <n v="17.5"/>
    <x v="1"/>
    <s v="plays"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x v="2826"/>
    <n v="29.235294117647058"/>
    <x v="1"/>
    <s v="plays"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x v="109"/>
    <n v="0"/>
    <x v="1"/>
    <s v="plays"/>
    <x v="3997"/>
    <d v="2015-04-05T08:23:41"/>
  </r>
  <r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x v="2827"/>
    <n v="59.583333333333336"/>
    <x v="1"/>
    <s v="plays"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x v="2828"/>
    <n v="82.571428571428569"/>
    <x v="1"/>
    <s v="plays"/>
    <x v="3999"/>
    <d v="2014-08-31T19:51:49"/>
  </r>
  <r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x v="415"/>
    <n v="10"/>
    <x v="1"/>
    <s v="plays"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x v="2821"/>
    <n v="32.357142857142854"/>
    <x v="1"/>
    <s v="plays"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x v="1861"/>
    <n v="5.75"/>
    <x v="1"/>
    <s v="plays"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x v="2829"/>
    <n v="100.5"/>
    <x v="1"/>
    <s v="plays"/>
    <x v="4003"/>
    <d v="2015-02-15T14:05:47"/>
  </r>
  <r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x v="418"/>
    <n v="1"/>
    <x v="1"/>
    <s v="plays"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x v="843"/>
    <n v="20"/>
    <x v="1"/>
    <s v="plays"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x v="440"/>
    <n v="2"/>
    <x v="1"/>
    <s v="plays"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x v="1161"/>
    <n v="5"/>
    <x v="1"/>
    <s v="plays"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x v="733"/>
    <n v="15"/>
    <x v="1"/>
    <s v="plays"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x v="2830"/>
    <n v="25"/>
    <x v="1"/>
    <s v="plays"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x v="2831"/>
    <n v="45.842105263157897"/>
    <x v="1"/>
    <s v="plays"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x v="2832"/>
    <n v="4.75"/>
    <x v="1"/>
    <s v="plays"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x v="109"/>
    <n v="0"/>
    <x v="1"/>
    <s v="plays"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x v="698"/>
    <n v="13"/>
    <x v="1"/>
    <s v="plays"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x v="109"/>
    <n v="0"/>
    <x v="1"/>
    <s v="plays"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x v="107"/>
    <n v="1"/>
    <x v="1"/>
    <s v="plays"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x v="111"/>
    <n v="10"/>
    <x v="1"/>
    <s v="plays"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x v="857"/>
    <n v="52.5"/>
    <x v="1"/>
    <s v="plays"/>
    <x v="4017"/>
    <d v="2014-09-04T16:07:54"/>
  </r>
  <r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x v="2780"/>
    <n v="32.5"/>
    <x v="1"/>
    <s v="plays"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x v="2833"/>
    <n v="7.25"/>
    <x v="1"/>
    <s v="plays"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x v="2834"/>
    <n v="33.333333333333336"/>
    <x v="1"/>
    <s v="plays"/>
    <x v="4020"/>
    <d v="2015-03-24T03:34:59"/>
  </r>
  <r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x v="1863"/>
    <n v="62.5"/>
    <x v="1"/>
    <s v="plays"/>
    <x v="4021"/>
    <d v="2014-10-26T21:52:38"/>
  </r>
  <r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x v="2835"/>
    <n v="63.558375634517766"/>
    <x v="1"/>
    <s v="plays"/>
    <x v="4022"/>
    <d v="2015-02-01T02:54:00"/>
  </r>
  <r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x v="109"/>
    <n v="0"/>
    <x v="1"/>
    <s v="plays"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x v="2372"/>
    <n v="10"/>
    <x v="1"/>
    <s v="plays"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x v="152"/>
    <n v="62.5"/>
    <x v="1"/>
    <s v="plays"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x v="109"/>
    <n v="0"/>
    <x v="1"/>
    <s v="plays"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x v="2836"/>
    <n v="30.714285714285715"/>
    <x v="1"/>
    <s v="plays"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x v="2837"/>
    <n v="51"/>
    <x v="1"/>
    <s v="plays"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x v="109"/>
    <n v="0"/>
    <x v="1"/>
    <s v="plays"/>
    <x v="4029"/>
    <d v="2015-12-14T00:36:10"/>
  </r>
  <r>
    <s v="The Martin and Lewis Tribute Show"/>
    <s v="The world's best and only tribute to Dean Martin and Jerry Lewis_x000d_ bringing back the Music, Laughter and the Love."/>
    <n v="2500"/>
    <n v="400"/>
    <x v="2"/>
    <s v="US"/>
    <x v="0"/>
    <n v="1454525340"/>
    <n v="1452008599"/>
    <b v="0"/>
    <n v="6"/>
    <b v="0"/>
    <s v="theater/plays"/>
    <x v="149"/>
    <n v="66.666666666666671"/>
    <x v="1"/>
    <s v="plays"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x v="109"/>
    <n v="0"/>
    <x v="1"/>
    <s v="plays"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x v="2838"/>
    <n v="59"/>
    <x v="1"/>
    <s v="plays"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x v="2839"/>
    <n v="65.340319148936175"/>
    <x v="1"/>
    <s v="plays"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x v="2840"/>
    <n v="100"/>
    <x v="1"/>
    <s v="plays"/>
    <x v="4034"/>
    <d v="2015-04-03T21:44:10"/>
  </r>
  <r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x v="2841"/>
    <n v="147.4"/>
    <x v="1"/>
    <s v="plays"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x v="2842"/>
    <n v="166.05882352941177"/>
    <x v="1"/>
    <s v="plays"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x v="2843"/>
    <n v="40"/>
    <x v="1"/>
    <s v="plays"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x v="2844"/>
    <n v="75.25"/>
    <x v="1"/>
    <s v="plays"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x v="137"/>
    <n v="60"/>
    <x v="1"/>
    <s v="plays"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x v="1296"/>
    <n v="1250"/>
    <x v="1"/>
    <s v="plays"/>
    <x v="4040"/>
    <d v="2015-07-18T03:00:00"/>
  </r>
  <r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x v="714"/>
    <n v="10.5"/>
    <x v="1"/>
    <s v="plays"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x v="2845"/>
    <n v="7"/>
    <x v="1"/>
    <s v="plays"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x v="109"/>
    <n v="0"/>
    <x v="1"/>
    <s v="plays"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x v="2846"/>
    <n v="56.25"/>
    <x v="1"/>
    <s v="plays"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x v="459"/>
    <n v="1"/>
    <x v="1"/>
    <s v="plays"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x v="2847"/>
    <n v="38.333333333333336"/>
    <x v="1"/>
    <s v="plays"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x v="727"/>
    <n v="27.5"/>
    <x v="1"/>
    <s v="plays"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x v="2848"/>
    <n v="32.978021978021978"/>
    <x v="1"/>
    <s v="plays"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x v="123"/>
    <n v="16"/>
    <x v="1"/>
    <s v="plays"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x v="2730"/>
    <n v="1"/>
    <x v="1"/>
    <s v="plays"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x v="109"/>
    <n v="0"/>
    <x v="1"/>
    <s v="plays"/>
    <x v="4051"/>
    <d v="2014-05-09T06:53:00"/>
  </r>
  <r>
    <s v="Throw Like A Girl"/>
    <s v="This empowering piece encourages women to rise up and pursue their dreams, not by behaving like a boy but by,_x000d_â€œThrowing Like A Girl.â€"/>
    <n v="3000"/>
    <n v="1126"/>
    <x v="2"/>
    <s v="US"/>
    <x v="0"/>
    <n v="1413234316"/>
    <n v="1408050316"/>
    <b v="0"/>
    <n v="13"/>
    <b v="0"/>
    <s v="theater/plays"/>
    <x v="2849"/>
    <n v="86.615384615384613"/>
    <x v="1"/>
    <s v="plays"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x v="2850"/>
    <n v="55"/>
    <x v="1"/>
    <s v="plays"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x v="109"/>
    <n v="0"/>
    <x v="1"/>
    <s v="plays"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x v="2851"/>
    <n v="41.952380952380949"/>
    <x v="1"/>
    <s v="plays"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x v="2852"/>
    <n v="88.333333333333329"/>
    <x v="1"/>
    <s v="plays"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x v="2853"/>
    <n v="129.16666666666666"/>
    <x v="1"/>
    <s v="plays"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x v="2854"/>
    <n v="23.75"/>
    <x v="1"/>
    <s v="plays"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x v="453"/>
    <n v="35.714285714285715"/>
    <x v="1"/>
    <s v="plays"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x v="2855"/>
    <n v="57"/>
    <x v="1"/>
    <s v="plays"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x v="109"/>
    <n v="0"/>
    <x v="1"/>
    <s v="plays"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x v="2856"/>
    <n v="163.33333333333334"/>
    <x v="1"/>
    <s v="plays"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x v="2857"/>
    <n v="15"/>
    <x v="1"/>
    <s v="plays"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x v="2858"/>
    <n v="64.166666666666671"/>
    <x v="1"/>
    <s v="plays"/>
    <x v="4064"/>
    <d v="2015-04-29T14:07:06"/>
  </r>
  <r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x v="2859"/>
    <n v="6.75"/>
    <x v="1"/>
    <s v="plays"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x v="874"/>
    <n v="25"/>
    <x v="1"/>
    <s v="plays"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x v="2860"/>
    <n v="179.11764705882354"/>
    <x v="1"/>
    <s v="plays"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x v="460"/>
    <n v="34.950000000000003"/>
    <x v="1"/>
    <s v="plays"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x v="2861"/>
    <n v="33.07692307692308"/>
    <x v="1"/>
    <s v="plays"/>
    <x v="4069"/>
    <d v="2015-02-28T12:00:00"/>
  </r>
  <r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x v="2862"/>
    <n v="27.5"/>
    <x v="1"/>
    <s v="plays"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x v="109"/>
    <n v="0"/>
    <x v="1"/>
    <s v="plays"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x v="177"/>
    <n v="2"/>
    <x v="1"/>
    <s v="plays"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x v="2863"/>
    <n v="18.5"/>
    <x v="1"/>
    <s v="plays"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x v="2864"/>
    <n v="35"/>
    <x v="1"/>
    <s v="plays"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x v="2865"/>
    <n v="44.307692307692307"/>
    <x v="1"/>
    <s v="plays"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x v="109"/>
    <n v="0"/>
    <x v="1"/>
    <s v="plays"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x v="1159"/>
    <n v="222.5"/>
    <x v="1"/>
    <s v="plays"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x v="109"/>
    <n v="0"/>
    <x v="1"/>
    <s v="plays"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x v="874"/>
    <n v="5"/>
    <x v="1"/>
    <s v="plays"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x v="109"/>
    <n v="0"/>
    <x v="1"/>
    <s v="plays"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x v="2866"/>
    <n v="29.166666666666668"/>
    <x v="1"/>
    <s v="plays"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x v="172"/>
    <n v="1.5"/>
    <x v="1"/>
    <s v="plays"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x v="2867"/>
    <n v="126.5"/>
    <x v="1"/>
    <s v="plays"/>
    <x v="4083"/>
    <d v="2016-01-14T18:16:56"/>
  </r>
  <r>
    <s v="WANTS (We Are Not The Same)"/>
    <s v="WANTS deals with diversity in all its various facets._x000d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x v="119"/>
    <n v="10"/>
    <x v="1"/>
    <s v="plays"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x v="2785"/>
    <n v="10"/>
    <x v="1"/>
    <s v="plays"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x v="609"/>
    <n v="9.4"/>
    <x v="1"/>
    <s v="plays"/>
    <x v="4086"/>
    <d v="2015-11-21T04:00:00"/>
  </r>
  <r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x v="109"/>
    <n v="0"/>
    <x v="1"/>
    <s v="plays"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x v="2868"/>
    <n v="72"/>
    <x v="1"/>
    <s v="plays"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x v="2869"/>
    <n v="30"/>
    <x v="1"/>
    <s v="plays"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x v="416"/>
    <n v="10.666666666666666"/>
    <x v="1"/>
    <s v="plays"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x v="782"/>
    <n v="25.5"/>
    <x v="1"/>
    <s v="plays"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x v="2870"/>
    <n v="20"/>
    <x v="1"/>
    <s v="plays"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x v="365"/>
    <n v="15"/>
    <x v="1"/>
    <s v="plays"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x v="2176"/>
    <n v="91.25"/>
    <x v="1"/>
    <s v="plays"/>
    <x v="4094"/>
    <d v="2014-10-22T04:59:00"/>
  </r>
  <r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x v="129"/>
    <n v="800"/>
    <x v="1"/>
    <s v="plays"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x v="2843"/>
    <n v="80"/>
    <x v="1"/>
    <s v="plays"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x v="109"/>
    <n v="0"/>
    <x v="1"/>
    <s v="plays"/>
    <x v="4097"/>
    <d v="2016-01-31T23:55:00"/>
  </r>
  <r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x v="109"/>
    <n v="0"/>
    <x v="1"/>
    <s v="plays"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x v="2871"/>
    <n v="50"/>
    <x v="1"/>
    <s v="plays"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x v="109"/>
    <n v="0"/>
    <x v="1"/>
    <s v="plays"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x v="109"/>
    <n v="0"/>
    <x v="1"/>
    <s v="plays"/>
    <x v="4101"/>
    <d v="2017-01-25T21:41:22"/>
  </r>
  <r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x v="2872"/>
    <n v="22.833333333333332"/>
    <x v="1"/>
    <s v="plays"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x v="709"/>
    <n v="16.666666666666668"/>
    <x v="1"/>
    <s v="plays"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x v="2873"/>
    <n v="45.785714285714285"/>
    <x v="1"/>
    <s v="plays"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x v="2874"/>
    <n v="383.33333333333331"/>
    <x v="1"/>
    <s v="plays"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x v="2875"/>
    <n v="106.96969696969697"/>
    <x v="1"/>
    <s v="plays"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x v="2876"/>
    <n v="10.25"/>
    <x v="1"/>
    <s v="plays"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x v="2877"/>
    <n v="59"/>
    <x v="1"/>
    <s v="plays"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x v="109"/>
    <n v="0"/>
    <x v="1"/>
    <s v="plays"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x v="2878"/>
    <n v="14.333333333333334"/>
    <x v="1"/>
    <s v="plays"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x v="2879"/>
    <n v="15.666666666666666"/>
    <x v="1"/>
    <s v="plays"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x v="167"/>
    <n v="1"/>
    <x v="1"/>
    <s v="plays"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7"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2940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t="default"/>
      </items>
    </pivotField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Category" fld="15" subtotal="count" baseField="0" baseItem="0"/>
  </dataFields>
  <formats count="1">
    <format dxfId="11">
      <pivotArea type="all" dataOnly="0" outline="0" fieldPosition="0"/>
    </format>
  </formats>
  <pivotTableStyleInfo name="PivotStyleMedium2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1" colPageCount="1"/>
  <pivotFields count="17">
    <pivotField showAll="0"/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numFmtId="10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Sub-Category" fld="16" subtotal="count" baseField="0" baseItem="0"/>
  </dataFields>
  <formats count="1">
    <format dxfId="12">
      <pivotArea type="all" dataOnly="0" outline="0" fieldPosition="0"/>
    </format>
  </formats>
  <pivotTableStyleInfo name="PivotStyleDark10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8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64" showAll="0"/>
    <pivotField axis="axisPage" showAll="0" defaultSubtotal="0">
      <items count="11">
        <item x="0"/>
        <item x="1"/>
        <item sd="0" x="2"/>
        <item sd="0"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5" hier="-1"/>
  </pageFields>
  <dataFields count="1">
    <dataField name="Count of state" fld="4" subtotal="count" baseField="0" baseItem="0"/>
  </dataFields>
  <pivotTableStyleInfo name="PivotStyleLight17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T4115"/>
  <sheetViews>
    <sheetView tabSelected="1" workbookViewId="0">
      <selection activeCell="C8" sqref="C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style="6" customWidth="1"/>
    <col min="16" max="16" width="22.33203125" style="19" customWidth="1"/>
    <col min="17" max="17" width="21.83203125" customWidth="1"/>
    <col min="18" max="18" width="24.83203125" customWidth="1"/>
    <col min="19" max="19" width="21" customWidth="1"/>
    <col min="20" max="20" width="19.6640625" customWidth="1"/>
  </cols>
  <sheetData>
    <row r="1" spans="1:20" x14ac:dyDescent="0.2">
      <c r="A1" s="1">
        <v>0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18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 s="19">
        <f>IF(L2&gt;0,E2/L2,0)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">
      <c r="A3">
        <v>0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</f>
        <v>1.4260827250608272</v>
      </c>
      <c r="P3" s="19">
        <f t="shared" ref="P3:P66" si="1">IF(L3&gt;0,E3/L3,0)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6">
        <f t="shared" ref="S3:S66" si="4">(((J3/60)/60)/24)+DATE(1970,1,1)</f>
        <v>42766.600497685184</v>
      </c>
      <c r="T3" s="16">
        <f t="shared" ref="T3:T66" si="5">(((I3/60)/60)/24)+DATE(1970,1,1)</f>
        <v>42796.600497685184</v>
      </c>
    </row>
    <row r="4" spans="1:20" ht="45" x14ac:dyDescent="0.2">
      <c r="A4">
        <v>0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19">
        <f t="shared" si="1"/>
        <v>15</v>
      </c>
      <c r="Q4" t="str">
        <f t="shared" si="2"/>
        <v>film &amp; video</v>
      </c>
      <c r="R4" t="str">
        <f t="shared" si="3"/>
        <v>television</v>
      </c>
      <c r="S4" s="16">
        <f t="shared" si="4"/>
        <v>42405.702349537038</v>
      </c>
      <c r="T4" s="16">
        <f t="shared" si="5"/>
        <v>42415.702349537038</v>
      </c>
    </row>
    <row r="5" spans="1:20" ht="30" x14ac:dyDescent="0.2">
      <c r="A5">
        <v>0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1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6">
        <f t="shared" si="4"/>
        <v>41828.515127314815</v>
      </c>
      <c r="T5" s="16">
        <f t="shared" si="5"/>
        <v>41858.515127314815</v>
      </c>
    </row>
    <row r="6" spans="1:20" ht="60" x14ac:dyDescent="0.2">
      <c r="A6">
        <v>0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1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6">
        <f t="shared" si="4"/>
        <v>42327.834247685183</v>
      </c>
      <c r="T6" s="16">
        <f t="shared" si="5"/>
        <v>42357.834247685183</v>
      </c>
    </row>
    <row r="7" spans="1:20" ht="45" x14ac:dyDescent="0.2">
      <c r="A7">
        <v>0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1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6">
        <f t="shared" si="4"/>
        <v>42563.932951388888</v>
      </c>
      <c r="T7" s="16">
        <f t="shared" si="5"/>
        <v>42580.232638888891</v>
      </c>
    </row>
    <row r="8" spans="1:20" ht="45" x14ac:dyDescent="0.2">
      <c r="A8">
        <v>0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1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6">
        <f t="shared" si="4"/>
        <v>41794.072337962964</v>
      </c>
      <c r="T8" s="16">
        <f t="shared" si="5"/>
        <v>41804.072337962964</v>
      </c>
    </row>
    <row r="9" spans="1:20" ht="45" x14ac:dyDescent="0.2">
      <c r="A9">
        <v>0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1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6">
        <f t="shared" si="4"/>
        <v>42516.047071759262</v>
      </c>
      <c r="T9" s="16">
        <f t="shared" si="5"/>
        <v>42556.047071759262</v>
      </c>
    </row>
    <row r="10" spans="1:20" x14ac:dyDescent="0.2">
      <c r="A10">
        <v>0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1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6">
        <f t="shared" si="4"/>
        <v>42468.94458333333</v>
      </c>
      <c r="T10" s="16">
        <f t="shared" si="5"/>
        <v>42475.875</v>
      </c>
    </row>
    <row r="11" spans="1:20" ht="45" x14ac:dyDescent="0.2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1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6">
        <f t="shared" si="4"/>
        <v>42447.103518518517</v>
      </c>
      <c r="T11" s="16">
        <f t="shared" si="5"/>
        <v>42477.103518518517</v>
      </c>
    </row>
    <row r="12" spans="1:20" ht="45" x14ac:dyDescent="0.2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1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6">
        <f t="shared" si="4"/>
        <v>41780.068043981482</v>
      </c>
      <c r="T12" s="16">
        <f t="shared" si="5"/>
        <v>41815.068043981482</v>
      </c>
    </row>
    <row r="13" spans="1:20" ht="45" x14ac:dyDescent="0.2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1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6">
        <f t="shared" si="4"/>
        <v>42572.778495370367</v>
      </c>
      <c r="T13" s="16">
        <f t="shared" si="5"/>
        <v>42604.125</v>
      </c>
    </row>
    <row r="14" spans="1:20" ht="45" x14ac:dyDescent="0.2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1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6">
        <f t="shared" si="4"/>
        <v>41791.713252314818</v>
      </c>
      <c r="T14" s="16">
        <f t="shared" si="5"/>
        <v>41836.125</v>
      </c>
    </row>
    <row r="15" spans="1:20" ht="30" x14ac:dyDescent="0.2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1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6">
        <f t="shared" si="4"/>
        <v>42508.677187499998</v>
      </c>
      <c r="T15" s="16">
        <f t="shared" si="5"/>
        <v>42544.852083333331</v>
      </c>
    </row>
    <row r="16" spans="1:20" ht="30" x14ac:dyDescent="0.2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1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6">
        <f t="shared" si="4"/>
        <v>41808.02648148148</v>
      </c>
      <c r="T16" s="16">
        <f t="shared" si="5"/>
        <v>41833.582638888889</v>
      </c>
    </row>
    <row r="17" spans="1:20" ht="45" x14ac:dyDescent="0.2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1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6">
        <f t="shared" si="4"/>
        <v>42256.391875000001</v>
      </c>
      <c r="T17" s="16">
        <f t="shared" si="5"/>
        <v>42274.843055555553</v>
      </c>
    </row>
    <row r="18" spans="1:20" ht="45" x14ac:dyDescent="0.2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1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6">
        <f t="shared" si="4"/>
        <v>41760.796423611115</v>
      </c>
      <c r="T18" s="16">
        <f t="shared" si="5"/>
        <v>41806.229166666664</v>
      </c>
    </row>
    <row r="19" spans="1:20" ht="45" x14ac:dyDescent="0.2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6">
        <f t="shared" si="4"/>
        <v>41917.731736111113</v>
      </c>
      <c r="T19" s="16">
        <f t="shared" si="5"/>
        <v>41947.773402777777</v>
      </c>
    </row>
    <row r="20" spans="1:20" ht="45" x14ac:dyDescent="0.2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1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6">
        <f t="shared" si="4"/>
        <v>41869.542314814818</v>
      </c>
      <c r="T20" s="16">
        <f t="shared" si="5"/>
        <v>41899.542314814818</v>
      </c>
    </row>
    <row r="21" spans="1:20" ht="45" x14ac:dyDescent="0.2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1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6">
        <f t="shared" si="4"/>
        <v>42175.816365740742</v>
      </c>
      <c r="T21" s="16">
        <f t="shared" si="5"/>
        <v>42205.816365740742</v>
      </c>
    </row>
    <row r="22" spans="1:20" ht="45" x14ac:dyDescent="0.2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1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6">
        <f t="shared" si="4"/>
        <v>42200.758240740746</v>
      </c>
      <c r="T22" s="16">
        <f t="shared" si="5"/>
        <v>42260.758240740746</v>
      </c>
    </row>
    <row r="23" spans="1:20" ht="45" x14ac:dyDescent="0.2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1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6">
        <f t="shared" si="4"/>
        <v>41878.627187500002</v>
      </c>
      <c r="T23" s="16">
        <f t="shared" si="5"/>
        <v>41908.627187500002</v>
      </c>
    </row>
    <row r="24" spans="1:20" ht="30" x14ac:dyDescent="0.2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1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6">
        <f t="shared" si="4"/>
        <v>41989.91134259259</v>
      </c>
      <c r="T24" s="16">
        <f t="shared" si="5"/>
        <v>42005.332638888889</v>
      </c>
    </row>
    <row r="25" spans="1:20" ht="45" x14ac:dyDescent="0.2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1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6">
        <f t="shared" si="4"/>
        <v>42097.778946759259</v>
      </c>
      <c r="T25" s="16">
        <f t="shared" si="5"/>
        <v>42124.638888888891</v>
      </c>
    </row>
    <row r="26" spans="1:20" ht="30" x14ac:dyDescent="0.2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1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6">
        <f t="shared" si="4"/>
        <v>42229.820173611108</v>
      </c>
      <c r="T26" s="16">
        <f t="shared" si="5"/>
        <v>42262.818750000006</v>
      </c>
    </row>
    <row r="27" spans="1:20" ht="45" x14ac:dyDescent="0.2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1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6">
        <f t="shared" si="4"/>
        <v>42318.025011574078</v>
      </c>
      <c r="T27" s="16">
        <f t="shared" si="5"/>
        <v>42378.025011574078</v>
      </c>
    </row>
    <row r="28" spans="1:20" ht="30" x14ac:dyDescent="0.2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1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6">
        <f t="shared" si="4"/>
        <v>41828.515555555554</v>
      </c>
      <c r="T28" s="16">
        <f t="shared" si="5"/>
        <v>41868.515555555554</v>
      </c>
    </row>
    <row r="29" spans="1:20" ht="45" x14ac:dyDescent="0.2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1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6">
        <f t="shared" si="4"/>
        <v>41929.164733796293</v>
      </c>
      <c r="T29" s="16">
        <f t="shared" si="5"/>
        <v>41959.206400462965</v>
      </c>
    </row>
    <row r="30" spans="1:20" ht="30" x14ac:dyDescent="0.2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1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6">
        <f t="shared" si="4"/>
        <v>42324.96393518518</v>
      </c>
      <c r="T30" s="16">
        <f t="shared" si="5"/>
        <v>42354.96393518518</v>
      </c>
    </row>
    <row r="31" spans="1:20" ht="45" x14ac:dyDescent="0.2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1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6">
        <f t="shared" si="4"/>
        <v>41812.67324074074</v>
      </c>
      <c r="T31" s="16">
        <f t="shared" si="5"/>
        <v>41842.67324074074</v>
      </c>
    </row>
    <row r="32" spans="1:20" ht="45" x14ac:dyDescent="0.2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1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6">
        <f t="shared" si="4"/>
        <v>41842.292997685188</v>
      </c>
      <c r="T32" s="16">
        <f t="shared" si="5"/>
        <v>41872.292997685188</v>
      </c>
    </row>
    <row r="33" spans="1:20" ht="45" x14ac:dyDescent="0.2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19">
        <f t="shared" si="1"/>
        <v>13</v>
      </c>
      <c r="Q33" t="str">
        <f t="shared" si="2"/>
        <v>film &amp; video</v>
      </c>
      <c r="R33" t="str">
        <f t="shared" si="3"/>
        <v>television</v>
      </c>
      <c r="S33" s="16">
        <f t="shared" si="4"/>
        <v>42376.79206018518</v>
      </c>
      <c r="T33" s="16">
        <f t="shared" si="5"/>
        <v>42394.79206018518</v>
      </c>
    </row>
    <row r="34" spans="1:20" ht="45" x14ac:dyDescent="0.2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1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6">
        <f t="shared" si="4"/>
        <v>42461.627511574072</v>
      </c>
      <c r="T34" s="16">
        <f t="shared" si="5"/>
        <v>42503.165972222225</v>
      </c>
    </row>
    <row r="35" spans="1:20" ht="45" x14ac:dyDescent="0.2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1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6">
        <f t="shared" si="4"/>
        <v>42286.660891203705</v>
      </c>
      <c r="T35" s="16">
        <f t="shared" si="5"/>
        <v>42316.702557870376</v>
      </c>
    </row>
    <row r="36" spans="1:20" ht="45" x14ac:dyDescent="0.2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1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6">
        <f t="shared" si="4"/>
        <v>41841.321770833332</v>
      </c>
      <c r="T36" s="16">
        <f t="shared" si="5"/>
        <v>41856.321770833332</v>
      </c>
    </row>
    <row r="37" spans="1:20" ht="30" x14ac:dyDescent="0.2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1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6">
        <f t="shared" si="4"/>
        <v>42098.291828703703</v>
      </c>
      <c r="T37" s="16">
        <f t="shared" si="5"/>
        <v>42122</v>
      </c>
    </row>
    <row r="38" spans="1:20" ht="30" x14ac:dyDescent="0.2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1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6">
        <f t="shared" si="4"/>
        <v>42068.307002314818</v>
      </c>
      <c r="T38" s="16">
        <f t="shared" si="5"/>
        <v>42098.265335648146</v>
      </c>
    </row>
    <row r="39" spans="1:20" ht="45" x14ac:dyDescent="0.2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1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6">
        <f t="shared" si="4"/>
        <v>42032.693043981482</v>
      </c>
      <c r="T39" s="16">
        <f t="shared" si="5"/>
        <v>42062.693043981482</v>
      </c>
    </row>
    <row r="40" spans="1:20" ht="45" x14ac:dyDescent="0.2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1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6">
        <f t="shared" si="4"/>
        <v>41375.057222222218</v>
      </c>
      <c r="T40" s="16">
        <f t="shared" si="5"/>
        <v>41405.057222222218</v>
      </c>
    </row>
    <row r="41" spans="1:20" ht="45" x14ac:dyDescent="0.2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1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6">
        <f t="shared" si="4"/>
        <v>41754.047083333331</v>
      </c>
      <c r="T41" s="16">
        <f t="shared" si="5"/>
        <v>41784.957638888889</v>
      </c>
    </row>
    <row r="42" spans="1:20" ht="45" x14ac:dyDescent="0.2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1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6">
        <f t="shared" si="4"/>
        <v>41789.21398148148</v>
      </c>
      <c r="T42" s="16">
        <f t="shared" si="5"/>
        <v>41809.166666666664</v>
      </c>
    </row>
    <row r="43" spans="1:20" ht="45" x14ac:dyDescent="0.2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1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6">
        <f t="shared" si="4"/>
        <v>41887.568912037037</v>
      </c>
      <c r="T43" s="16">
        <f t="shared" si="5"/>
        <v>41917.568912037037</v>
      </c>
    </row>
    <row r="44" spans="1:20" ht="45" x14ac:dyDescent="0.2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1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6">
        <f t="shared" si="4"/>
        <v>41971.639189814814</v>
      </c>
      <c r="T44" s="16">
        <f t="shared" si="5"/>
        <v>42001.639189814814</v>
      </c>
    </row>
    <row r="45" spans="1:20" ht="45" x14ac:dyDescent="0.2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1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6">
        <f t="shared" si="4"/>
        <v>41802.790347222224</v>
      </c>
      <c r="T45" s="16">
        <f t="shared" si="5"/>
        <v>41833</v>
      </c>
    </row>
    <row r="46" spans="1:20" ht="45" x14ac:dyDescent="0.2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1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6">
        <f t="shared" si="4"/>
        <v>41874.098807870374</v>
      </c>
      <c r="T46" s="16">
        <f t="shared" si="5"/>
        <v>41919.098807870374</v>
      </c>
    </row>
    <row r="47" spans="1:20" ht="45" x14ac:dyDescent="0.2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1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6">
        <f t="shared" si="4"/>
        <v>42457.623923611114</v>
      </c>
      <c r="T47" s="16">
        <f t="shared" si="5"/>
        <v>42487.623923611114</v>
      </c>
    </row>
    <row r="48" spans="1:20" ht="45" x14ac:dyDescent="0.2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1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6">
        <f t="shared" si="4"/>
        <v>42323.964976851858</v>
      </c>
      <c r="T48" s="16">
        <f t="shared" si="5"/>
        <v>42353.964976851858</v>
      </c>
    </row>
    <row r="49" spans="1:20" ht="45" x14ac:dyDescent="0.2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1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6">
        <f t="shared" si="4"/>
        <v>41932.819525462961</v>
      </c>
      <c r="T49" s="16">
        <f t="shared" si="5"/>
        <v>41992.861192129625</v>
      </c>
    </row>
    <row r="50" spans="1:20" ht="45" x14ac:dyDescent="0.2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1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6">
        <f t="shared" si="4"/>
        <v>42033.516898148147</v>
      </c>
      <c r="T50" s="16">
        <f t="shared" si="5"/>
        <v>42064.5</v>
      </c>
    </row>
    <row r="51" spans="1:20" x14ac:dyDescent="0.2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1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6">
        <f t="shared" si="4"/>
        <v>42271.176446759258</v>
      </c>
      <c r="T51" s="16">
        <f t="shared" si="5"/>
        <v>42301.176446759258</v>
      </c>
    </row>
    <row r="52" spans="1:20" ht="45" x14ac:dyDescent="0.2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1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6">
        <f t="shared" si="4"/>
        <v>41995.752986111111</v>
      </c>
      <c r="T52" s="16">
        <f t="shared" si="5"/>
        <v>42034.708333333328</v>
      </c>
    </row>
    <row r="53" spans="1:20" ht="45" x14ac:dyDescent="0.2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1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6">
        <f t="shared" si="4"/>
        <v>42196.928668981483</v>
      </c>
      <c r="T53" s="16">
        <f t="shared" si="5"/>
        <v>42226.928668981483</v>
      </c>
    </row>
    <row r="54" spans="1:20" ht="45" x14ac:dyDescent="0.2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1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6">
        <f t="shared" si="4"/>
        <v>41807.701921296299</v>
      </c>
      <c r="T54" s="16">
        <f t="shared" si="5"/>
        <v>41837.701921296299</v>
      </c>
    </row>
    <row r="55" spans="1:20" ht="30" x14ac:dyDescent="0.2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1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6">
        <f t="shared" si="4"/>
        <v>41719.549131944441</v>
      </c>
      <c r="T55" s="16">
        <f t="shared" si="5"/>
        <v>41733.916666666664</v>
      </c>
    </row>
    <row r="56" spans="1:20" ht="45" x14ac:dyDescent="0.2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1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6">
        <f t="shared" si="4"/>
        <v>42333.713206018518</v>
      </c>
      <c r="T56" s="16">
        <f t="shared" si="5"/>
        <v>42363.713206018518</v>
      </c>
    </row>
    <row r="57" spans="1:20" ht="45" x14ac:dyDescent="0.2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1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6">
        <f t="shared" si="4"/>
        <v>42496.968935185185</v>
      </c>
      <c r="T57" s="16">
        <f t="shared" si="5"/>
        <v>42517.968935185185</v>
      </c>
    </row>
    <row r="58" spans="1:20" ht="30" x14ac:dyDescent="0.2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1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6">
        <f t="shared" si="4"/>
        <v>42149.548888888887</v>
      </c>
      <c r="T58" s="16">
        <f t="shared" si="5"/>
        <v>42163.666666666672</v>
      </c>
    </row>
    <row r="59" spans="1:20" ht="45" x14ac:dyDescent="0.2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1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6">
        <f t="shared" si="4"/>
        <v>42089.83289351852</v>
      </c>
      <c r="T59" s="16">
        <f t="shared" si="5"/>
        <v>42119.83289351852</v>
      </c>
    </row>
    <row r="60" spans="1:20" ht="30" x14ac:dyDescent="0.2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1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6">
        <f t="shared" si="4"/>
        <v>41932.745046296295</v>
      </c>
      <c r="T60" s="16">
        <f t="shared" si="5"/>
        <v>41962.786712962959</v>
      </c>
    </row>
    <row r="61" spans="1:20" ht="45" x14ac:dyDescent="0.2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1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6">
        <f t="shared" si="4"/>
        <v>42230.23583333334</v>
      </c>
      <c r="T61" s="16">
        <f t="shared" si="5"/>
        <v>42261.875</v>
      </c>
    </row>
    <row r="62" spans="1:20" ht="45" x14ac:dyDescent="0.2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1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6">
        <f t="shared" si="4"/>
        <v>41701.901817129627</v>
      </c>
      <c r="T62" s="16">
        <f t="shared" si="5"/>
        <v>41721</v>
      </c>
    </row>
    <row r="63" spans="1:20" ht="45" x14ac:dyDescent="0.2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1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6">
        <f t="shared" si="4"/>
        <v>41409.814317129632</v>
      </c>
      <c r="T63" s="16">
        <f t="shared" si="5"/>
        <v>41431.814317129632</v>
      </c>
    </row>
    <row r="64" spans="1:20" ht="45" x14ac:dyDescent="0.2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1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6">
        <f t="shared" si="4"/>
        <v>41311.799513888887</v>
      </c>
      <c r="T64" s="16">
        <f t="shared" si="5"/>
        <v>41336.799513888887</v>
      </c>
    </row>
    <row r="65" spans="1:20" ht="45" x14ac:dyDescent="0.2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1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6">
        <f t="shared" si="4"/>
        <v>41612.912187499998</v>
      </c>
      <c r="T65" s="16">
        <f t="shared" si="5"/>
        <v>41636.207638888889</v>
      </c>
    </row>
    <row r="66" spans="1:20" ht="45" x14ac:dyDescent="0.2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 s="1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6">
        <f t="shared" si="4"/>
        <v>41433.01829861111</v>
      </c>
      <c r="T66" s="16">
        <f t="shared" si="5"/>
        <v>41463.01829861111</v>
      </c>
    </row>
    <row r="67" spans="1:20" ht="30" x14ac:dyDescent="0.2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E67/D67</f>
        <v>1.0752857142857142</v>
      </c>
      <c r="P67" s="19">
        <f t="shared" ref="P67:P130" si="7">IF(L67&gt;0,E67/L67,0)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6">
        <f t="shared" ref="S67:S130" si="10">(((J67/60)/60)/24)+DATE(1970,1,1)</f>
        <v>41835.821226851855</v>
      </c>
      <c r="T67" s="16">
        <f t="shared" ref="T67:T130" si="11">(((I67/60)/60)/24)+DATE(1970,1,1)</f>
        <v>41862.249305555553</v>
      </c>
    </row>
    <row r="68" spans="1:20" ht="30" x14ac:dyDescent="0.2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1.1859999999999999</v>
      </c>
      <c r="P68" s="1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6">
        <f t="shared" si="10"/>
        <v>42539.849768518514</v>
      </c>
      <c r="T68" s="16">
        <f t="shared" si="11"/>
        <v>42569.849768518514</v>
      </c>
    </row>
    <row r="69" spans="1:20" ht="45" x14ac:dyDescent="0.2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1.1625000000000001</v>
      </c>
      <c r="P69" s="19">
        <f t="shared" si="7"/>
        <v>116.25</v>
      </c>
      <c r="Q69" t="str">
        <f t="shared" si="8"/>
        <v>film &amp; video</v>
      </c>
      <c r="R69" t="str">
        <f t="shared" si="9"/>
        <v>shorts</v>
      </c>
      <c r="S69" s="16">
        <f t="shared" si="10"/>
        <v>41075.583379629628</v>
      </c>
      <c r="T69" s="16">
        <f t="shared" si="11"/>
        <v>41105.583379629628</v>
      </c>
    </row>
    <row r="70" spans="1:20" ht="60" x14ac:dyDescent="0.2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1.2716666666666667</v>
      </c>
      <c r="P70" s="1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6">
        <f t="shared" si="10"/>
        <v>41663.569340277776</v>
      </c>
      <c r="T70" s="16">
        <f t="shared" si="11"/>
        <v>41693.569340277776</v>
      </c>
    </row>
    <row r="71" spans="1:20" ht="45" x14ac:dyDescent="0.2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1.109423</v>
      </c>
      <c r="P71" s="1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6">
        <f t="shared" si="10"/>
        <v>40786.187789351854</v>
      </c>
      <c r="T71" s="16">
        <f t="shared" si="11"/>
        <v>40818.290972222225</v>
      </c>
    </row>
    <row r="72" spans="1:20" ht="45" x14ac:dyDescent="0.2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1.272</v>
      </c>
      <c r="P72" s="1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6">
        <f t="shared" si="10"/>
        <v>40730.896354166667</v>
      </c>
      <c r="T72" s="16">
        <f t="shared" si="11"/>
        <v>40790.896354166667</v>
      </c>
    </row>
    <row r="73" spans="1:20" ht="45" x14ac:dyDescent="0.2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1.2394444444444443</v>
      </c>
      <c r="P73" s="1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6">
        <f t="shared" si="10"/>
        <v>40997.271493055552</v>
      </c>
      <c r="T73" s="16">
        <f t="shared" si="11"/>
        <v>41057.271493055552</v>
      </c>
    </row>
    <row r="74" spans="1:20" ht="45" x14ac:dyDescent="0.2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1.084090909090909</v>
      </c>
      <c r="P74" s="1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6">
        <f t="shared" si="10"/>
        <v>41208.010196759256</v>
      </c>
      <c r="T74" s="16">
        <f t="shared" si="11"/>
        <v>41228</v>
      </c>
    </row>
    <row r="75" spans="1:20" ht="45" x14ac:dyDescent="0.2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</v>
      </c>
      <c r="P75" s="19">
        <f t="shared" si="7"/>
        <v>50</v>
      </c>
      <c r="Q75" t="str">
        <f t="shared" si="8"/>
        <v>film &amp; video</v>
      </c>
      <c r="R75" t="str">
        <f t="shared" si="9"/>
        <v>shorts</v>
      </c>
      <c r="S75" s="16">
        <f t="shared" si="10"/>
        <v>40587.75675925926</v>
      </c>
      <c r="T75" s="16">
        <f t="shared" si="11"/>
        <v>40666.165972222225</v>
      </c>
    </row>
    <row r="76" spans="1:20" ht="45" x14ac:dyDescent="0.2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1.1293199999999999</v>
      </c>
      <c r="P76" s="1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6">
        <f t="shared" si="10"/>
        <v>42360.487210648149</v>
      </c>
      <c r="T76" s="16">
        <f t="shared" si="11"/>
        <v>42390.487210648149</v>
      </c>
    </row>
    <row r="77" spans="1:20" ht="45" x14ac:dyDescent="0.2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1.1542857142857144</v>
      </c>
      <c r="P77" s="1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6">
        <f t="shared" si="10"/>
        <v>41357.209166666667</v>
      </c>
      <c r="T77" s="16">
        <f t="shared" si="11"/>
        <v>41387.209166666667</v>
      </c>
    </row>
    <row r="78" spans="1:20" ht="45" x14ac:dyDescent="0.2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1.5333333333333334</v>
      </c>
      <c r="P78" s="1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6">
        <f t="shared" si="10"/>
        <v>40844.691643518519</v>
      </c>
      <c r="T78" s="16">
        <f t="shared" si="11"/>
        <v>40904.733310185184</v>
      </c>
    </row>
    <row r="79" spans="1:20" ht="45" x14ac:dyDescent="0.2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3.9249999999999998</v>
      </c>
      <c r="P79" s="1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6">
        <f t="shared" si="10"/>
        <v>40997.144872685189</v>
      </c>
      <c r="T79" s="16">
        <f t="shared" si="11"/>
        <v>41050.124305555553</v>
      </c>
    </row>
    <row r="80" spans="1:20" ht="90" x14ac:dyDescent="0.2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27.02</v>
      </c>
      <c r="P80" s="19">
        <f t="shared" si="7"/>
        <v>38.6</v>
      </c>
      <c r="Q80" t="str">
        <f t="shared" si="8"/>
        <v>film &amp; video</v>
      </c>
      <c r="R80" t="str">
        <f t="shared" si="9"/>
        <v>shorts</v>
      </c>
      <c r="S80" s="16">
        <f t="shared" si="10"/>
        <v>42604.730567129634</v>
      </c>
      <c r="T80" s="16">
        <f t="shared" si="11"/>
        <v>42614.730567129634</v>
      </c>
    </row>
    <row r="81" spans="1:20" ht="45" x14ac:dyDescent="0.2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1.27</v>
      </c>
      <c r="P81" s="1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6">
        <f t="shared" si="10"/>
        <v>41724.776539351849</v>
      </c>
      <c r="T81" s="16">
        <f t="shared" si="11"/>
        <v>41754.776539351849</v>
      </c>
    </row>
    <row r="82" spans="1:20" ht="45" x14ac:dyDescent="0.2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1.0725</v>
      </c>
      <c r="P82" s="1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6">
        <f t="shared" si="10"/>
        <v>41583.083981481483</v>
      </c>
      <c r="T82" s="16">
        <f t="shared" si="11"/>
        <v>41618.083981481483</v>
      </c>
    </row>
    <row r="83" spans="1:20" ht="45" x14ac:dyDescent="0.2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1.98</v>
      </c>
      <c r="P83" s="1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6">
        <f t="shared" si="10"/>
        <v>41100.158877314818</v>
      </c>
      <c r="T83" s="16">
        <f t="shared" si="11"/>
        <v>41104.126388888886</v>
      </c>
    </row>
    <row r="84" spans="1:20" ht="45" x14ac:dyDescent="0.2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1.0001249999999999</v>
      </c>
      <c r="P84" s="1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6">
        <f t="shared" si="10"/>
        <v>40795.820150462961</v>
      </c>
      <c r="T84" s="16">
        <f t="shared" si="11"/>
        <v>40825.820150462961</v>
      </c>
    </row>
    <row r="85" spans="1:20" ht="45" x14ac:dyDescent="0.2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1.0249999999999999</v>
      </c>
      <c r="P85" s="1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6">
        <f t="shared" si="10"/>
        <v>42042.615613425922</v>
      </c>
      <c r="T85" s="16">
        <f t="shared" si="11"/>
        <v>42057.479166666672</v>
      </c>
    </row>
    <row r="86" spans="1:20" ht="45" x14ac:dyDescent="0.2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</v>
      </c>
      <c r="P86" s="1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6">
        <f t="shared" si="10"/>
        <v>40648.757939814815</v>
      </c>
      <c r="T86" s="16">
        <f t="shared" si="11"/>
        <v>40678.757939814815</v>
      </c>
    </row>
    <row r="87" spans="1:20" ht="45" x14ac:dyDescent="0.2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1.2549999999999999</v>
      </c>
      <c r="P87" s="1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6">
        <f t="shared" si="10"/>
        <v>40779.125428240739</v>
      </c>
      <c r="T87" s="16">
        <f t="shared" si="11"/>
        <v>40809.125428240739</v>
      </c>
    </row>
    <row r="88" spans="1:20" ht="45" x14ac:dyDescent="0.2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1.0646666666666667</v>
      </c>
      <c r="P88" s="1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6">
        <f t="shared" si="10"/>
        <v>42291.556076388893</v>
      </c>
      <c r="T88" s="16">
        <f t="shared" si="11"/>
        <v>42365.59774305555</v>
      </c>
    </row>
    <row r="89" spans="1:20" ht="45" x14ac:dyDescent="0.2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1.046</v>
      </c>
      <c r="P89" s="19">
        <f t="shared" si="7"/>
        <v>104.6</v>
      </c>
      <c r="Q89" t="str">
        <f t="shared" si="8"/>
        <v>film &amp; video</v>
      </c>
      <c r="R89" t="str">
        <f t="shared" si="9"/>
        <v>shorts</v>
      </c>
      <c r="S89" s="16">
        <f t="shared" si="10"/>
        <v>40322.53938657407</v>
      </c>
      <c r="T89" s="16">
        <f t="shared" si="11"/>
        <v>40332.070138888892</v>
      </c>
    </row>
    <row r="90" spans="1:20" ht="45" x14ac:dyDescent="0.2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1.0285714285714285</v>
      </c>
      <c r="P90" s="19">
        <f t="shared" si="7"/>
        <v>60</v>
      </c>
      <c r="Q90" t="str">
        <f t="shared" si="8"/>
        <v>film &amp; video</v>
      </c>
      <c r="R90" t="str">
        <f t="shared" si="9"/>
        <v>shorts</v>
      </c>
      <c r="S90" s="16">
        <f t="shared" si="10"/>
        <v>41786.65892361111</v>
      </c>
      <c r="T90" s="16">
        <f t="shared" si="11"/>
        <v>41812.65892361111</v>
      </c>
    </row>
    <row r="91" spans="1:20" ht="45" x14ac:dyDescent="0.2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1.1506666666666667</v>
      </c>
      <c r="P91" s="1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6">
        <f t="shared" si="10"/>
        <v>41402.752222222225</v>
      </c>
      <c r="T91" s="16">
        <f t="shared" si="11"/>
        <v>41427.752222222225</v>
      </c>
    </row>
    <row r="92" spans="1:20" ht="30" x14ac:dyDescent="0.2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1.004</v>
      </c>
      <c r="P92" s="19">
        <f t="shared" si="7"/>
        <v>31.375</v>
      </c>
      <c r="Q92" t="str">
        <f t="shared" si="8"/>
        <v>film &amp; video</v>
      </c>
      <c r="R92" t="str">
        <f t="shared" si="9"/>
        <v>shorts</v>
      </c>
      <c r="S92" s="16">
        <f t="shared" si="10"/>
        <v>40706.297442129631</v>
      </c>
      <c r="T92" s="16">
        <f t="shared" si="11"/>
        <v>40736.297442129631</v>
      </c>
    </row>
    <row r="93" spans="1:20" ht="45" x14ac:dyDescent="0.2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1.2</v>
      </c>
      <c r="P93" s="1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6">
        <f t="shared" si="10"/>
        <v>40619.402361111112</v>
      </c>
      <c r="T93" s="16">
        <f t="shared" si="11"/>
        <v>40680.402361111112</v>
      </c>
    </row>
    <row r="94" spans="1:20" ht="45" x14ac:dyDescent="0.2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1.052</v>
      </c>
      <c r="P94" s="1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6">
        <f t="shared" si="10"/>
        <v>42721.198877314819</v>
      </c>
      <c r="T94" s="16">
        <f t="shared" si="11"/>
        <v>42767.333333333328</v>
      </c>
    </row>
    <row r="95" spans="1:20" ht="45" x14ac:dyDescent="0.2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1.1060000000000001</v>
      </c>
      <c r="P95" s="1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6">
        <f t="shared" si="10"/>
        <v>41065.858067129629</v>
      </c>
      <c r="T95" s="16">
        <f t="shared" si="11"/>
        <v>41093.875</v>
      </c>
    </row>
    <row r="96" spans="1:20" ht="45" x14ac:dyDescent="0.2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1.04</v>
      </c>
      <c r="P96" s="1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6">
        <f t="shared" si="10"/>
        <v>41716.717847222222</v>
      </c>
      <c r="T96" s="16">
        <f t="shared" si="11"/>
        <v>41736.717847222222</v>
      </c>
    </row>
    <row r="97" spans="1:20" ht="45" x14ac:dyDescent="0.2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1.3142857142857143</v>
      </c>
      <c r="P97" s="1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6">
        <f t="shared" si="10"/>
        <v>40935.005104166667</v>
      </c>
      <c r="T97" s="16">
        <f t="shared" si="11"/>
        <v>40965.005104166667</v>
      </c>
    </row>
    <row r="98" spans="1:20" ht="45" x14ac:dyDescent="0.2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1.1466666666666667</v>
      </c>
      <c r="P98" s="1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6">
        <f t="shared" si="10"/>
        <v>40324.662511574075</v>
      </c>
      <c r="T98" s="16">
        <f t="shared" si="11"/>
        <v>40391.125</v>
      </c>
    </row>
    <row r="99" spans="1:20" ht="45" x14ac:dyDescent="0.2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1.0625</v>
      </c>
      <c r="P99" s="19">
        <f t="shared" si="7"/>
        <v>53.125</v>
      </c>
      <c r="Q99" t="str">
        <f t="shared" si="8"/>
        <v>film &amp; video</v>
      </c>
      <c r="R99" t="str">
        <f t="shared" si="9"/>
        <v>shorts</v>
      </c>
      <c r="S99" s="16">
        <f t="shared" si="10"/>
        <v>40706.135208333333</v>
      </c>
      <c r="T99" s="16">
        <f t="shared" si="11"/>
        <v>40736.135208333333</v>
      </c>
    </row>
    <row r="100" spans="1:20" ht="45" x14ac:dyDescent="0.2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1.0625</v>
      </c>
      <c r="P100" s="1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6">
        <f t="shared" si="10"/>
        <v>41214.79483796296</v>
      </c>
      <c r="T100" s="16">
        <f t="shared" si="11"/>
        <v>41250.979166666664</v>
      </c>
    </row>
    <row r="101" spans="1:20" ht="30" x14ac:dyDescent="0.2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1.0601933333333333</v>
      </c>
      <c r="P101" s="1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6">
        <f t="shared" si="10"/>
        <v>41631.902766203704</v>
      </c>
      <c r="T101" s="16">
        <f t="shared" si="11"/>
        <v>41661.902766203704</v>
      </c>
    </row>
    <row r="102" spans="1:20" ht="45" x14ac:dyDescent="0.2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</v>
      </c>
      <c r="P102" s="1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6">
        <f t="shared" si="10"/>
        <v>41197.753310185188</v>
      </c>
      <c r="T102" s="16">
        <f t="shared" si="11"/>
        <v>41217.794976851852</v>
      </c>
    </row>
    <row r="103" spans="1:20" ht="45" x14ac:dyDescent="0.2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</v>
      </c>
      <c r="P103" s="19">
        <f t="shared" si="7"/>
        <v>100</v>
      </c>
      <c r="Q103" t="str">
        <f t="shared" si="8"/>
        <v>film &amp; video</v>
      </c>
      <c r="R103" t="str">
        <f t="shared" si="9"/>
        <v>shorts</v>
      </c>
      <c r="S103" s="16">
        <f t="shared" si="10"/>
        <v>41274.776736111111</v>
      </c>
      <c r="T103" s="16">
        <f t="shared" si="11"/>
        <v>41298.776736111111</v>
      </c>
    </row>
    <row r="104" spans="1:20" ht="45" x14ac:dyDescent="0.2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1.2775000000000001</v>
      </c>
      <c r="P104" s="1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6">
        <f t="shared" si="10"/>
        <v>40505.131168981483</v>
      </c>
      <c r="T104" s="16">
        <f t="shared" si="11"/>
        <v>40535.131168981483</v>
      </c>
    </row>
    <row r="105" spans="1:20" ht="30" x14ac:dyDescent="0.2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1.0515384615384615</v>
      </c>
      <c r="P105" s="1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6">
        <f t="shared" si="10"/>
        <v>41682.805902777778</v>
      </c>
      <c r="T105" s="16">
        <f t="shared" si="11"/>
        <v>41705.805902777778</v>
      </c>
    </row>
    <row r="106" spans="1:20" ht="30" x14ac:dyDescent="0.2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1.2</v>
      </c>
      <c r="P106" s="19">
        <f t="shared" si="7"/>
        <v>60</v>
      </c>
      <c r="Q106" t="str">
        <f t="shared" si="8"/>
        <v>film &amp; video</v>
      </c>
      <c r="R106" t="str">
        <f t="shared" si="9"/>
        <v>shorts</v>
      </c>
      <c r="S106" s="16">
        <f t="shared" si="10"/>
        <v>40612.695208333331</v>
      </c>
      <c r="T106" s="16">
        <f t="shared" si="11"/>
        <v>40636.041666666664</v>
      </c>
    </row>
    <row r="107" spans="1:20" ht="45" x14ac:dyDescent="0.2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1.074090909090909</v>
      </c>
      <c r="P107" s="1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6">
        <f t="shared" si="10"/>
        <v>42485.724768518514</v>
      </c>
      <c r="T107" s="16">
        <f t="shared" si="11"/>
        <v>42504</v>
      </c>
    </row>
    <row r="108" spans="1:20" x14ac:dyDescent="0.2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1.0049999999999999</v>
      </c>
      <c r="P108" s="1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6">
        <f t="shared" si="10"/>
        <v>40987.776631944449</v>
      </c>
      <c r="T108" s="16">
        <f t="shared" si="11"/>
        <v>41001.776631944449</v>
      </c>
    </row>
    <row r="109" spans="1:20" ht="45" x14ac:dyDescent="0.2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1.0246666666666666</v>
      </c>
      <c r="P109" s="1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6">
        <f t="shared" si="10"/>
        <v>40635.982488425929</v>
      </c>
      <c r="T109" s="16">
        <f t="shared" si="11"/>
        <v>40657.982488425929</v>
      </c>
    </row>
    <row r="110" spans="1:20" ht="45" x14ac:dyDescent="0.2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2.4666666666666668</v>
      </c>
      <c r="P110" s="1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6">
        <f t="shared" si="10"/>
        <v>41365.613078703704</v>
      </c>
      <c r="T110" s="16">
        <f t="shared" si="11"/>
        <v>41425.613078703704</v>
      </c>
    </row>
    <row r="111" spans="1:20" ht="45" x14ac:dyDescent="0.2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2.1949999999999998</v>
      </c>
      <c r="P111" s="1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6">
        <f t="shared" si="10"/>
        <v>40570.025810185187</v>
      </c>
      <c r="T111" s="16">
        <f t="shared" si="11"/>
        <v>40600.025810185187</v>
      </c>
    </row>
    <row r="112" spans="1:20" ht="45" x14ac:dyDescent="0.2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1.3076923076923077</v>
      </c>
      <c r="P112" s="1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6">
        <f t="shared" si="10"/>
        <v>41557.949687500004</v>
      </c>
      <c r="T112" s="16">
        <f t="shared" si="11"/>
        <v>41592.249305555553</v>
      </c>
    </row>
    <row r="113" spans="1:20" ht="45" x14ac:dyDescent="0.2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1.5457142857142858</v>
      </c>
      <c r="P113" s="1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6">
        <f t="shared" si="10"/>
        <v>42125.333182870367</v>
      </c>
      <c r="T113" s="16">
        <f t="shared" si="11"/>
        <v>42155.333182870367</v>
      </c>
    </row>
    <row r="114" spans="1:20" ht="45" x14ac:dyDescent="0.2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1.04</v>
      </c>
      <c r="P114" s="1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6">
        <f t="shared" si="10"/>
        <v>41718.043032407404</v>
      </c>
      <c r="T114" s="16">
        <f t="shared" si="11"/>
        <v>41742.083333333336</v>
      </c>
    </row>
    <row r="115" spans="1:20" ht="30" x14ac:dyDescent="0.2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1.41</v>
      </c>
      <c r="P115" s="1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6">
        <f t="shared" si="10"/>
        <v>40753.758425925924</v>
      </c>
      <c r="T115" s="16">
        <f t="shared" si="11"/>
        <v>40761.625</v>
      </c>
    </row>
    <row r="116" spans="1:20" ht="45" x14ac:dyDescent="0.2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1.0333333333333334</v>
      </c>
      <c r="P116" s="1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6">
        <f t="shared" si="10"/>
        <v>40861.27416666667</v>
      </c>
      <c r="T116" s="16">
        <f t="shared" si="11"/>
        <v>40921.27416666667</v>
      </c>
    </row>
    <row r="117" spans="1:20" x14ac:dyDescent="0.2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1.4044444444444444</v>
      </c>
      <c r="P117" s="1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6">
        <f t="shared" si="10"/>
        <v>40918.738935185182</v>
      </c>
      <c r="T117" s="16">
        <f t="shared" si="11"/>
        <v>40943.738935185182</v>
      </c>
    </row>
    <row r="118" spans="1:20" ht="45" x14ac:dyDescent="0.2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1.1365714285714286</v>
      </c>
      <c r="P118" s="1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6">
        <f t="shared" si="10"/>
        <v>40595.497164351851</v>
      </c>
      <c r="T118" s="16">
        <f t="shared" si="11"/>
        <v>40641.455497685187</v>
      </c>
    </row>
    <row r="119" spans="1:20" ht="45" x14ac:dyDescent="0.2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1.0049377777777779</v>
      </c>
      <c r="P119" s="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6">
        <f t="shared" si="10"/>
        <v>40248.834999999999</v>
      </c>
      <c r="T119" s="16">
        <f t="shared" si="11"/>
        <v>40338.791666666664</v>
      </c>
    </row>
    <row r="120" spans="1:20" ht="30" x14ac:dyDescent="0.2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1.1303159999999999</v>
      </c>
      <c r="P120" s="1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6">
        <f t="shared" si="10"/>
        <v>40723.053657407407</v>
      </c>
      <c r="T120" s="16">
        <f t="shared" si="11"/>
        <v>40753.053657407407</v>
      </c>
    </row>
    <row r="121" spans="1:20" ht="45" x14ac:dyDescent="0.2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1.0455692307692308</v>
      </c>
      <c r="P121" s="1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6">
        <f t="shared" si="10"/>
        <v>40739.069282407407</v>
      </c>
      <c r="T121" s="16">
        <f t="shared" si="11"/>
        <v>40768.958333333336</v>
      </c>
    </row>
    <row r="122" spans="1:20" ht="45" x14ac:dyDescent="0.2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1.4285714285714287E-4</v>
      </c>
      <c r="P122" s="1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6">
        <f t="shared" si="10"/>
        <v>42616.049849537041</v>
      </c>
      <c r="T122" s="16">
        <f t="shared" si="11"/>
        <v>42646.049849537041</v>
      </c>
    </row>
    <row r="123" spans="1:20" ht="45" x14ac:dyDescent="0.2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3.3333333333333332E-4</v>
      </c>
      <c r="P123" s="1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6">
        <f t="shared" si="10"/>
        <v>42096.704976851848</v>
      </c>
      <c r="T123" s="16">
        <f t="shared" si="11"/>
        <v>42112.427777777775</v>
      </c>
    </row>
    <row r="124" spans="1:20" ht="30" x14ac:dyDescent="0.2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19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6">
        <f t="shared" si="10"/>
        <v>42593.431793981479</v>
      </c>
      <c r="T124" s="16">
        <f t="shared" si="11"/>
        <v>42653.431793981479</v>
      </c>
    </row>
    <row r="125" spans="1:20" ht="45" x14ac:dyDescent="0.2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2.7454545454545453E-3</v>
      </c>
      <c r="P125" s="1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6">
        <f t="shared" si="10"/>
        <v>41904.781990740739</v>
      </c>
      <c r="T125" s="16">
        <f t="shared" si="11"/>
        <v>41940.916666666664</v>
      </c>
    </row>
    <row r="126" spans="1:20" ht="45" x14ac:dyDescent="0.2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19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6">
        <f t="shared" si="10"/>
        <v>42114.928726851853</v>
      </c>
      <c r="T126" s="16">
        <f t="shared" si="11"/>
        <v>42139.928726851853</v>
      </c>
    </row>
    <row r="127" spans="1:20" ht="45" x14ac:dyDescent="0.2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0.14000000000000001</v>
      </c>
      <c r="P127" s="1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6">
        <f t="shared" si="10"/>
        <v>42709.993981481486</v>
      </c>
      <c r="T127" s="16">
        <f t="shared" si="11"/>
        <v>42769.993981481486</v>
      </c>
    </row>
    <row r="128" spans="1:20" ht="45" x14ac:dyDescent="0.2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5.5480000000000002E-2</v>
      </c>
      <c r="P128" s="1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6">
        <f t="shared" si="10"/>
        <v>42135.589548611111</v>
      </c>
      <c r="T128" s="16">
        <f t="shared" si="11"/>
        <v>42166.083333333328</v>
      </c>
    </row>
    <row r="129" spans="1:20" ht="45" x14ac:dyDescent="0.2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2.375E-2</v>
      </c>
      <c r="P129" s="1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6">
        <f t="shared" si="10"/>
        <v>42067.62431712963</v>
      </c>
      <c r="T129" s="16">
        <f t="shared" si="11"/>
        <v>42097.582650462966</v>
      </c>
    </row>
    <row r="130" spans="1:20" ht="30" x14ac:dyDescent="0.2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1.8669999999999999E-2</v>
      </c>
      <c r="P130" s="1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6">
        <f t="shared" si="10"/>
        <v>42628.22792824074</v>
      </c>
      <c r="T130" s="16">
        <f t="shared" si="11"/>
        <v>42663.22792824074</v>
      </c>
    </row>
    <row r="131" spans="1:20" ht="45" x14ac:dyDescent="0.2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E131/D131</f>
        <v>0</v>
      </c>
      <c r="P131" s="19">
        <f t="shared" ref="P131:P194" si="13">IF(L131&gt;0,E131/L131,0)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6">
        <f t="shared" ref="S131:S194" si="16">(((J131/60)/60)/24)+DATE(1970,1,1)</f>
        <v>41882.937303240738</v>
      </c>
      <c r="T131" s="16">
        <f t="shared" ref="T131:T194" si="17">(((I131/60)/60)/24)+DATE(1970,1,1)</f>
        <v>41942.937303240738</v>
      </c>
    </row>
    <row r="132" spans="1:20" ht="45" x14ac:dyDescent="0.2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s="19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6">
        <f t="shared" si="16"/>
        <v>41778.915416666663</v>
      </c>
      <c r="T132" s="16">
        <f t="shared" si="17"/>
        <v>41806.844444444447</v>
      </c>
    </row>
    <row r="133" spans="1:20" x14ac:dyDescent="0.2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s="19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6">
        <f t="shared" si="16"/>
        <v>42541.837511574078</v>
      </c>
      <c r="T133" s="16">
        <f t="shared" si="17"/>
        <v>42557</v>
      </c>
    </row>
    <row r="134" spans="1:20" ht="45" x14ac:dyDescent="0.2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9.5687499999999995E-2</v>
      </c>
      <c r="P134" s="1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6">
        <f t="shared" si="16"/>
        <v>41905.812581018516</v>
      </c>
      <c r="T134" s="16">
        <f t="shared" si="17"/>
        <v>41950.854247685187</v>
      </c>
    </row>
    <row r="135" spans="1:20" ht="30" x14ac:dyDescent="0.2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s="19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6">
        <f t="shared" si="16"/>
        <v>42491.80768518518</v>
      </c>
      <c r="T135" s="16">
        <f t="shared" si="17"/>
        <v>42521.729861111111</v>
      </c>
    </row>
    <row r="136" spans="1:20" ht="30" x14ac:dyDescent="0.2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s="19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6">
        <f t="shared" si="16"/>
        <v>42221.909930555557</v>
      </c>
      <c r="T136" s="16">
        <f t="shared" si="17"/>
        <v>42251.708333333328</v>
      </c>
    </row>
    <row r="137" spans="1:20" ht="45" x14ac:dyDescent="0.2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0.13433333333333333</v>
      </c>
      <c r="P137" s="1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6">
        <f t="shared" si="16"/>
        <v>41788.381909722222</v>
      </c>
      <c r="T137" s="16">
        <f t="shared" si="17"/>
        <v>41821.791666666664</v>
      </c>
    </row>
    <row r="138" spans="1:20" ht="45" x14ac:dyDescent="0.2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s="19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6">
        <f t="shared" si="16"/>
        <v>42096.410115740742</v>
      </c>
      <c r="T138" s="16">
        <f t="shared" si="17"/>
        <v>42140.427777777775</v>
      </c>
    </row>
    <row r="139" spans="1:20" ht="45" x14ac:dyDescent="0.2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s="1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6">
        <f t="shared" si="16"/>
        <v>42239.573993055557</v>
      </c>
      <c r="T139" s="16">
        <f t="shared" si="17"/>
        <v>42289.573993055557</v>
      </c>
    </row>
    <row r="140" spans="1:20" ht="45" x14ac:dyDescent="0.2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3.1413333333333335E-2</v>
      </c>
      <c r="P140" s="1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6">
        <f t="shared" si="16"/>
        <v>42186.257418981477</v>
      </c>
      <c r="T140" s="16">
        <f t="shared" si="17"/>
        <v>42217.207638888889</v>
      </c>
    </row>
    <row r="141" spans="1:20" ht="30" x14ac:dyDescent="0.2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</v>
      </c>
      <c r="P141" s="1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6">
        <f t="shared" si="16"/>
        <v>42187.920972222222</v>
      </c>
      <c r="T141" s="16">
        <f t="shared" si="17"/>
        <v>42197.920972222222</v>
      </c>
    </row>
    <row r="142" spans="1:20" ht="45" x14ac:dyDescent="0.2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s="19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6">
        <f t="shared" si="16"/>
        <v>42053.198287037041</v>
      </c>
      <c r="T142" s="16">
        <f t="shared" si="17"/>
        <v>42083.15662037037</v>
      </c>
    </row>
    <row r="143" spans="1:20" ht="45" x14ac:dyDescent="0.2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0.10775</v>
      </c>
      <c r="P143" s="1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6">
        <f t="shared" si="16"/>
        <v>42110.153043981481</v>
      </c>
      <c r="T143" s="16">
        <f t="shared" si="17"/>
        <v>42155.153043981481</v>
      </c>
    </row>
    <row r="144" spans="1:20" ht="45" x14ac:dyDescent="0.2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3.3333333333333335E-3</v>
      </c>
      <c r="P144" s="1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6">
        <f t="shared" si="16"/>
        <v>41938.893263888887</v>
      </c>
      <c r="T144" s="16">
        <f t="shared" si="17"/>
        <v>41959.934930555552</v>
      </c>
    </row>
    <row r="145" spans="1:20" ht="45" x14ac:dyDescent="0.2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s="19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6">
        <f t="shared" si="16"/>
        <v>42559.064143518524</v>
      </c>
      <c r="T145" s="16">
        <f t="shared" si="17"/>
        <v>42616.246527777781</v>
      </c>
    </row>
    <row r="146" spans="1:20" ht="45" x14ac:dyDescent="0.2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0.27600000000000002</v>
      </c>
      <c r="P146" s="1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6">
        <f t="shared" si="16"/>
        <v>42047.762407407412</v>
      </c>
      <c r="T146" s="16">
        <f t="shared" si="17"/>
        <v>42107.72074074074</v>
      </c>
    </row>
    <row r="147" spans="1:20" ht="45" x14ac:dyDescent="0.2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7.5111111111111115E-2</v>
      </c>
      <c r="P147" s="1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6">
        <f t="shared" si="16"/>
        <v>42200.542268518519</v>
      </c>
      <c r="T147" s="16">
        <f t="shared" si="17"/>
        <v>42227.542268518519</v>
      </c>
    </row>
    <row r="148" spans="1:20" ht="45" x14ac:dyDescent="0.2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5.7499999999999999E-3</v>
      </c>
      <c r="P148" s="1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6">
        <f t="shared" si="16"/>
        <v>42693.016180555554</v>
      </c>
      <c r="T148" s="16">
        <f t="shared" si="17"/>
        <v>42753.016180555554</v>
      </c>
    </row>
    <row r="149" spans="1:20" ht="30" x14ac:dyDescent="0.2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s="1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6">
        <f t="shared" si="16"/>
        <v>41969.767824074079</v>
      </c>
      <c r="T149" s="16">
        <f t="shared" si="17"/>
        <v>42012.762499999997</v>
      </c>
    </row>
    <row r="150" spans="1:20" ht="45" x14ac:dyDescent="0.2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8.0000000000000004E-4</v>
      </c>
      <c r="P150" s="1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6">
        <f t="shared" si="16"/>
        <v>42397.281666666662</v>
      </c>
      <c r="T150" s="16">
        <f t="shared" si="17"/>
        <v>42427.281666666662</v>
      </c>
    </row>
    <row r="151" spans="1:20" ht="45" x14ac:dyDescent="0.2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9.1999999999999998E-3</v>
      </c>
      <c r="P151" s="1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6">
        <f t="shared" si="16"/>
        <v>41968.172106481477</v>
      </c>
      <c r="T151" s="16">
        <f t="shared" si="17"/>
        <v>41998.333333333328</v>
      </c>
    </row>
    <row r="152" spans="1:20" ht="45" x14ac:dyDescent="0.2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0.23163076923076922</v>
      </c>
      <c r="P152" s="1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6">
        <f t="shared" si="16"/>
        <v>42090.161828703705</v>
      </c>
      <c r="T152" s="16">
        <f t="shared" si="17"/>
        <v>42150.161828703705</v>
      </c>
    </row>
    <row r="153" spans="1:20" ht="45" x14ac:dyDescent="0.2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5.5999999999999995E-4</v>
      </c>
      <c r="P153" s="1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6">
        <f t="shared" si="16"/>
        <v>42113.550821759258</v>
      </c>
      <c r="T153" s="16">
        <f t="shared" si="17"/>
        <v>42173.550821759258</v>
      </c>
    </row>
    <row r="154" spans="1:20" ht="30" x14ac:dyDescent="0.2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7.8947368421052633E-5</v>
      </c>
      <c r="P154" s="1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6">
        <f t="shared" si="16"/>
        <v>41875.077546296299</v>
      </c>
      <c r="T154" s="16">
        <f t="shared" si="17"/>
        <v>41905.077546296299</v>
      </c>
    </row>
    <row r="155" spans="1:20" ht="45" x14ac:dyDescent="0.2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7.1799999999999998E-3</v>
      </c>
      <c r="P155" s="1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6">
        <f t="shared" si="16"/>
        <v>41933.586157407408</v>
      </c>
      <c r="T155" s="16">
        <f t="shared" si="17"/>
        <v>41975.627824074079</v>
      </c>
    </row>
    <row r="156" spans="1:20" ht="30" x14ac:dyDescent="0.2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2.6666666666666668E-2</v>
      </c>
      <c r="P156" s="1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6">
        <f t="shared" si="16"/>
        <v>42115.547395833331</v>
      </c>
      <c r="T156" s="16">
        <f t="shared" si="17"/>
        <v>42158.547395833331</v>
      </c>
    </row>
    <row r="157" spans="1:20" ht="60" x14ac:dyDescent="0.2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6.0000000000000002E-5</v>
      </c>
      <c r="P157" s="1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6">
        <f t="shared" si="16"/>
        <v>42168.559432870374</v>
      </c>
      <c r="T157" s="16">
        <f t="shared" si="17"/>
        <v>42208.559432870374</v>
      </c>
    </row>
    <row r="158" spans="1:20" ht="45" x14ac:dyDescent="0.2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5.0999999999999997E-2</v>
      </c>
      <c r="P158" s="1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6">
        <f t="shared" si="16"/>
        <v>41794.124953703707</v>
      </c>
      <c r="T158" s="16">
        <f t="shared" si="17"/>
        <v>41854.124953703707</v>
      </c>
    </row>
    <row r="159" spans="1:20" ht="45" x14ac:dyDescent="0.2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2.671118530884808E-3</v>
      </c>
      <c r="P159" s="1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6">
        <f t="shared" si="16"/>
        <v>42396.911712962959</v>
      </c>
      <c r="T159" s="16">
        <f t="shared" si="17"/>
        <v>42426.911712962959</v>
      </c>
    </row>
    <row r="160" spans="1:20" ht="45" x14ac:dyDescent="0.2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s="19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6">
        <f t="shared" si="16"/>
        <v>41904.07671296296</v>
      </c>
      <c r="T160" s="16">
        <f t="shared" si="17"/>
        <v>41934.07671296296</v>
      </c>
    </row>
    <row r="161" spans="1:20" ht="45" x14ac:dyDescent="0.2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2.0000000000000002E-5</v>
      </c>
      <c r="P161" s="1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6">
        <f t="shared" si="16"/>
        <v>42514.434548611112</v>
      </c>
      <c r="T161" s="16">
        <f t="shared" si="17"/>
        <v>42554.434548611112</v>
      </c>
    </row>
    <row r="162" spans="1:20" ht="45" x14ac:dyDescent="0.2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s="19">
        <f t="shared" si="13"/>
        <v>0</v>
      </c>
      <c r="Q162" t="str">
        <f t="shared" si="14"/>
        <v>film &amp; video</v>
      </c>
      <c r="R162" t="str">
        <f t="shared" si="15"/>
        <v>drama</v>
      </c>
      <c r="S162" s="16">
        <f t="shared" si="16"/>
        <v>42171.913090277783</v>
      </c>
      <c r="T162" s="16">
        <f t="shared" si="17"/>
        <v>42231.913090277783</v>
      </c>
    </row>
    <row r="163" spans="1:20" ht="45" x14ac:dyDescent="0.2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1E-4</v>
      </c>
      <c r="P163" s="19">
        <f t="shared" si="13"/>
        <v>5</v>
      </c>
      <c r="Q163" t="str">
        <f t="shared" si="14"/>
        <v>film &amp; video</v>
      </c>
      <c r="R163" t="str">
        <f t="shared" si="15"/>
        <v>drama</v>
      </c>
      <c r="S163" s="16">
        <f t="shared" si="16"/>
        <v>41792.687442129631</v>
      </c>
      <c r="T163" s="16">
        <f t="shared" si="17"/>
        <v>41822.687442129631</v>
      </c>
    </row>
    <row r="164" spans="1:20" ht="45" x14ac:dyDescent="0.2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0.15535714285714286</v>
      </c>
      <c r="P164" s="1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6">
        <f t="shared" si="16"/>
        <v>41835.126805555556</v>
      </c>
      <c r="T164" s="16">
        <f t="shared" si="17"/>
        <v>41867.987500000003</v>
      </c>
    </row>
    <row r="165" spans="1:20" ht="60" x14ac:dyDescent="0.2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s="19">
        <f t="shared" si="13"/>
        <v>0</v>
      </c>
      <c r="Q165" t="str">
        <f t="shared" si="14"/>
        <v>film &amp; video</v>
      </c>
      <c r="R165" t="str">
        <f t="shared" si="15"/>
        <v>drama</v>
      </c>
      <c r="S165" s="16">
        <f t="shared" si="16"/>
        <v>42243.961273148147</v>
      </c>
      <c r="T165" s="16">
        <f t="shared" si="17"/>
        <v>42278</v>
      </c>
    </row>
    <row r="166" spans="1:20" ht="45" x14ac:dyDescent="0.2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5.3333333333333332E-3</v>
      </c>
      <c r="P166" s="1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6">
        <f t="shared" si="16"/>
        <v>41841.762743055559</v>
      </c>
      <c r="T166" s="16">
        <f t="shared" si="17"/>
        <v>41901.762743055559</v>
      </c>
    </row>
    <row r="167" spans="1:20" ht="30" x14ac:dyDescent="0.2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s="19">
        <f t="shared" si="13"/>
        <v>0</v>
      </c>
      <c r="Q167" t="str">
        <f t="shared" si="14"/>
        <v>film &amp; video</v>
      </c>
      <c r="R167" t="str">
        <f t="shared" si="15"/>
        <v>drama</v>
      </c>
      <c r="S167" s="16">
        <f t="shared" si="16"/>
        <v>42351.658842592587</v>
      </c>
      <c r="T167" s="16">
        <f t="shared" si="17"/>
        <v>42381.658842592587</v>
      </c>
    </row>
    <row r="168" spans="1:20" ht="45" x14ac:dyDescent="0.2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0.6</v>
      </c>
      <c r="P168" s="1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6">
        <f t="shared" si="16"/>
        <v>42721.075949074075</v>
      </c>
      <c r="T168" s="16">
        <f t="shared" si="17"/>
        <v>42751.075949074075</v>
      </c>
    </row>
    <row r="169" spans="1:20" ht="45" x14ac:dyDescent="0.2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1E-4</v>
      </c>
      <c r="P169" s="1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6">
        <f t="shared" si="16"/>
        <v>42160.927488425921</v>
      </c>
      <c r="T169" s="16">
        <f t="shared" si="17"/>
        <v>42220.927488425921</v>
      </c>
    </row>
    <row r="170" spans="1:20" ht="45" x14ac:dyDescent="0.2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4.0625000000000001E-2</v>
      </c>
      <c r="P170" s="1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6">
        <f t="shared" si="16"/>
        <v>42052.83530092593</v>
      </c>
      <c r="T170" s="16">
        <f t="shared" si="17"/>
        <v>42082.793634259258</v>
      </c>
    </row>
    <row r="171" spans="1:20" ht="45" x14ac:dyDescent="0.2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0.224</v>
      </c>
      <c r="P171" s="1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6">
        <f t="shared" si="16"/>
        <v>41900.505312499998</v>
      </c>
      <c r="T171" s="16">
        <f t="shared" si="17"/>
        <v>41930.505312499998</v>
      </c>
    </row>
    <row r="172" spans="1:20" ht="45" x14ac:dyDescent="0.2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3.2500000000000001E-2</v>
      </c>
      <c r="P172" s="1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6">
        <f t="shared" si="16"/>
        <v>42216.977812500001</v>
      </c>
      <c r="T172" s="16">
        <f t="shared" si="17"/>
        <v>42246.227777777778</v>
      </c>
    </row>
    <row r="173" spans="1:20" ht="45" x14ac:dyDescent="0.2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2.0000000000000002E-5</v>
      </c>
      <c r="P173" s="19">
        <f t="shared" si="13"/>
        <v>1</v>
      </c>
      <c r="Q173" t="str">
        <f t="shared" si="14"/>
        <v>film &amp; video</v>
      </c>
      <c r="R173" t="str">
        <f t="shared" si="15"/>
        <v>drama</v>
      </c>
      <c r="S173" s="16">
        <f t="shared" si="16"/>
        <v>42534.180717592593</v>
      </c>
      <c r="T173" s="16">
        <f t="shared" si="17"/>
        <v>42594.180717592593</v>
      </c>
    </row>
    <row r="174" spans="1:20" ht="45" x14ac:dyDescent="0.2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s="19">
        <f t="shared" si="13"/>
        <v>0</v>
      </c>
      <c r="Q174" t="str">
        <f t="shared" si="14"/>
        <v>film &amp; video</v>
      </c>
      <c r="R174" t="str">
        <f t="shared" si="15"/>
        <v>drama</v>
      </c>
      <c r="S174" s="16">
        <f t="shared" si="16"/>
        <v>42047.394942129627</v>
      </c>
      <c r="T174" s="16">
        <f t="shared" si="17"/>
        <v>42082.353275462956</v>
      </c>
    </row>
    <row r="175" spans="1:20" ht="45" x14ac:dyDescent="0.2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s="19">
        <f t="shared" si="13"/>
        <v>0</v>
      </c>
      <c r="Q175" t="str">
        <f t="shared" si="14"/>
        <v>film &amp; video</v>
      </c>
      <c r="R175" t="str">
        <f t="shared" si="15"/>
        <v>drama</v>
      </c>
      <c r="S175" s="16">
        <f t="shared" si="16"/>
        <v>42033.573009259257</v>
      </c>
      <c r="T175" s="16">
        <f t="shared" si="17"/>
        <v>42063.573009259257</v>
      </c>
    </row>
    <row r="176" spans="1:20" ht="45" x14ac:dyDescent="0.2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s="19">
        <f t="shared" si="13"/>
        <v>0</v>
      </c>
      <c r="Q176" t="str">
        <f t="shared" si="14"/>
        <v>film &amp; video</v>
      </c>
      <c r="R176" t="str">
        <f t="shared" si="15"/>
        <v>drama</v>
      </c>
      <c r="S176" s="16">
        <f t="shared" si="16"/>
        <v>42072.758981481486</v>
      </c>
      <c r="T176" s="16">
        <f t="shared" si="17"/>
        <v>42132.758981481486</v>
      </c>
    </row>
    <row r="177" spans="1:20" ht="45" x14ac:dyDescent="0.2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6.4850000000000005E-2</v>
      </c>
      <c r="P177" s="1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6">
        <f t="shared" si="16"/>
        <v>41855.777905092589</v>
      </c>
      <c r="T177" s="16">
        <f t="shared" si="17"/>
        <v>41880.777905092589</v>
      </c>
    </row>
    <row r="178" spans="1:20" ht="45" x14ac:dyDescent="0.2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s="19">
        <f t="shared" si="13"/>
        <v>0</v>
      </c>
      <c r="Q178" t="str">
        <f t="shared" si="14"/>
        <v>film &amp; video</v>
      </c>
      <c r="R178" t="str">
        <f t="shared" si="15"/>
        <v>drama</v>
      </c>
      <c r="S178" s="16">
        <f t="shared" si="16"/>
        <v>42191.824062500003</v>
      </c>
      <c r="T178" s="16">
        <f t="shared" si="17"/>
        <v>42221.824062500003</v>
      </c>
    </row>
    <row r="179" spans="1:20" ht="30" x14ac:dyDescent="0.2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0.4</v>
      </c>
      <c r="P179" s="1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6">
        <f t="shared" si="16"/>
        <v>42070.047754629632</v>
      </c>
      <c r="T179" s="16">
        <f t="shared" si="17"/>
        <v>42087.00608796296</v>
      </c>
    </row>
    <row r="180" spans="1:20" ht="30" x14ac:dyDescent="0.2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s="19">
        <f t="shared" si="13"/>
        <v>0</v>
      </c>
      <c r="Q180" t="str">
        <f t="shared" si="14"/>
        <v>film &amp; video</v>
      </c>
      <c r="R180" t="str">
        <f t="shared" si="15"/>
        <v>drama</v>
      </c>
      <c r="S180" s="16">
        <f t="shared" si="16"/>
        <v>42304.955381944441</v>
      </c>
      <c r="T180" s="16">
        <f t="shared" si="17"/>
        <v>42334.997048611112</v>
      </c>
    </row>
    <row r="181" spans="1:20" ht="30" x14ac:dyDescent="0.2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0.2</v>
      </c>
      <c r="P181" s="1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6">
        <f t="shared" si="16"/>
        <v>42403.080497685187</v>
      </c>
      <c r="T181" s="16">
        <f t="shared" si="17"/>
        <v>42433.080497685187</v>
      </c>
    </row>
    <row r="182" spans="1:20" ht="45" x14ac:dyDescent="0.2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0.33416666666666667</v>
      </c>
      <c r="P182" s="1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6">
        <f t="shared" si="16"/>
        <v>42067.991238425922</v>
      </c>
      <c r="T182" s="16">
        <f t="shared" si="17"/>
        <v>42107.791666666672</v>
      </c>
    </row>
    <row r="183" spans="1:20" ht="45" x14ac:dyDescent="0.2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0.21092608822670172</v>
      </c>
      <c r="P183" s="1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6">
        <f t="shared" si="16"/>
        <v>42147.741840277777</v>
      </c>
      <c r="T183" s="16">
        <f t="shared" si="17"/>
        <v>42177.741840277777</v>
      </c>
    </row>
    <row r="184" spans="1:20" ht="45" x14ac:dyDescent="0.2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s="19">
        <f t="shared" si="13"/>
        <v>0</v>
      </c>
      <c r="Q184" t="str">
        <f t="shared" si="14"/>
        <v>film &amp; video</v>
      </c>
      <c r="R184" t="str">
        <f t="shared" si="15"/>
        <v>drama</v>
      </c>
      <c r="S184" s="16">
        <f t="shared" si="16"/>
        <v>42712.011944444443</v>
      </c>
      <c r="T184" s="16">
        <f t="shared" si="17"/>
        <v>42742.011944444443</v>
      </c>
    </row>
    <row r="185" spans="1:20" x14ac:dyDescent="0.2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0.35855999999999999</v>
      </c>
      <c r="P185" s="1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6">
        <f t="shared" si="16"/>
        <v>41939.810300925928</v>
      </c>
      <c r="T185" s="16">
        <f t="shared" si="17"/>
        <v>41969.851967592593</v>
      </c>
    </row>
    <row r="186" spans="1:20" ht="45" x14ac:dyDescent="0.2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3.4000000000000002E-2</v>
      </c>
      <c r="P186" s="1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6">
        <f t="shared" si="16"/>
        <v>41825.791226851856</v>
      </c>
      <c r="T186" s="16">
        <f t="shared" si="17"/>
        <v>41883.165972222225</v>
      </c>
    </row>
    <row r="187" spans="1:20" x14ac:dyDescent="0.2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5.5E-2</v>
      </c>
      <c r="P187" s="1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6">
        <f t="shared" si="16"/>
        <v>42570.91133101852</v>
      </c>
      <c r="T187" s="16">
        <f t="shared" si="17"/>
        <v>42600.91133101852</v>
      </c>
    </row>
    <row r="188" spans="1:20" ht="45" x14ac:dyDescent="0.2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s="19">
        <f t="shared" si="13"/>
        <v>0</v>
      </c>
      <c r="Q188" t="str">
        <f t="shared" si="14"/>
        <v>film &amp; video</v>
      </c>
      <c r="R188" t="str">
        <f t="shared" si="15"/>
        <v>drama</v>
      </c>
      <c r="S188" s="16">
        <f t="shared" si="16"/>
        <v>42767.812893518523</v>
      </c>
      <c r="T188" s="16">
        <f t="shared" si="17"/>
        <v>42797.833333333328</v>
      </c>
    </row>
    <row r="189" spans="1:20" ht="30" x14ac:dyDescent="0.2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0.16</v>
      </c>
      <c r="P189" s="1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6">
        <f t="shared" si="16"/>
        <v>42182.234456018516</v>
      </c>
      <c r="T189" s="16">
        <f t="shared" si="17"/>
        <v>42206.290972222225</v>
      </c>
    </row>
    <row r="190" spans="1:20" ht="45" x14ac:dyDescent="0.2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s="19">
        <f t="shared" si="13"/>
        <v>0</v>
      </c>
      <c r="Q190" t="str">
        <f t="shared" si="14"/>
        <v>film &amp; video</v>
      </c>
      <c r="R190" t="str">
        <f t="shared" si="15"/>
        <v>drama</v>
      </c>
      <c r="S190" s="16">
        <f t="shared" si="16"/>
        <v>41857.18304398148</v>
      </c>
      <c r="T190" s="16">
        <f t="shared" si="17"/>
        <v>41887.18304398148</v>
      </c>
    </row>
    <row r="191" spans="1:20" ht="45" x14ac:dyDescent="0.2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6.8999999999999997E-4</v>
      </c>
      <c r="P191" s="1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6">
        <f t="shared" si="16"/>
        <v>42556.690706018519</v>
      </c>
      <c r="T191" s="16">
        <f t="shared" si="17"/>
        <v>42616.690706018519</v>
      </c>
    </row>
    <row r="192" spans="1:20" x14ac:dyDescent="0.2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4.1666666666666666E-3</v>
      </c>
      <c r="P192" s="1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6">
        <f t="shared" si="16"/>
        <v>42527.650995370372</v>
      </c>
      <c r="T192" s="16">
        <f t="shared" si="17"/>
        <v>42537.650995370372</v>
      </c>
    </row>
    <row r="193" spans="1:20" ht="45" x14ac:dyDescent="0.2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0.05</v>
      </c>
      <c r="P193" s="1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6">
        <f t="shared" si="16"/>
        <v>42239.441412037035</v>
      </c>
      <c r="T193" s="16">
        <f t="shared" si="17"/>
        <v>42279.441412037035</v>
      </c>
    </row>
    <row r="194" spans="1:20" ht="45" x14ac:dyDescent="0.2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1.7E-5</v>
      </c>
      <c r="P194" s="1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6">
        <f t="shared" si="16"/>
        <v>41899.792037037041</v>
      </c>
      <c r="T194" s="16">
        <f t="shared" si="17"/>
        <v>41929.792037037041</v>
      </c>
    </row>
    <row r="195" spans="1:20" ht="45" x14ac:dyDescent="0.2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E195/D195</f>
        <v>0</v>
      </c>
      <c r="P195" s="19">
        <f t="shared" ref="P195:P258" si="19">IF(L195&gt;0,E195/L195,0)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6">
        <f t="shared" ref="S195:S258" si="22">(((J195/60)/60)/24)+DATE(1970,1,1)</f>
        <v>41911.934791666667</v>
      </c>
      <c r="T195" s="16">
        <f t="shared" ref="T195:T258" si="23">(((I195/60)/60)/24)+DATE(1970,1,1)</f>
        <v>41971.976458333331</v>
      </c>
    </row>
    <row r="196" spans="1:20" ht="45" x14ac:dyDescent="0.2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1.1999999999999999E-3</v>
      </c>
      <c r="P196" s="19">
        <f t="shared" si="19"/>
        <v>1</v>
      </c>
      <c r="Q196" t="str">
        <f t="shared" si="20"/>
        <v>film &amp; video</v>
      </c>
      <c r="R196" t="str">
        <f t="shared" si="21"/>
        <v>drama</v>
      </c>
      <c r="S196" s="16">
        <f t="shared" si="22"/>
        <v>42375.996886574074</v>
      </c>
      <c r="T196" s="16">
        <f t="shared" si="23"/>
        <v>42435.996886574074</v>
      </c>
    </row>
    <row r="197" spans="1:20" ht="45" x14ac:dyDescent="0.2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s="19">
        <f t="shared" si="19"/>
        <v>0</v>
      </c>
      <c r="Q197" t="str">
        <f t="shared" si="20"/>
        <v>film &amp; video</v>
      </c>
      <c r="R197" t="str">
        <f t="shared" si="21"/>
        <v>drama</v>
      </c>
      <c r="S197" s="16">
        <f t="shared" si="22"/>
        <v>42135.67050925926</v>
      </c>
      <c r="T197" s="16">
        <f t="shared" si="23"/>
        <v>42195.67050925926</v>
      </c>
    </row>
    <row r="198" spans="1:20" ht="45" x14ac:dyDescent="0.2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0.41857142857142859</v>
      </c>
      <c r="P198" s="1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6">
        <f t="shared" si="22"/>
        <v>42259.542800925927</v>
      </c>
      <c r="T198" s="16">
        <f t="shared" si="23"/>
        <v>42287.875</v>
      </c>
    </row>
    <row r="199" spans="1:20" ht="45" x14ac:dyDescent="0.2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0.1048</v>
      </c>
      <c r="P199" s="1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6">
        <f t="shared" si="22"/>
        <v>42741.848379629635</v>
      </c>
      <c r="T199" s="16">
        <f t="shared" si="23"/>
        <v>42783.875</v>
      </c>
    </row>
    <row r="200" spans="1:20" ht="45" x14ac:dyDescent="0.2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1.116E-2</v>
      </c>
      <c r="P200" s="1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6">
        <f t="shared" si="22"/>
        <v>41887.383356481485</v>
      </c>
      <c r="T200" s="16">
        <f t="shared" si="23"/>
        <v>41917.383356481485</v>
      </c>
    </row>
    <row r="201" spans="1:20" ht="45" x14ac:dyDescent="0.2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s="19">
        <f t="shared" si="19"/>
        <v>0</v>
      </c>
      <c r="Q201" t="str">
        <f t="shared" si="20"/>
        <v>film &amp; video</v>
      </c>
      <c r="R201" t="str">
        <f t="shared" si="21"/>
        <v>drama</v>
      </c>
      <c r="S201" s="16">
        <f t="shared" si="22"/>
        <v>42584.123865740738</v>
      </c>
      <c r="T201" s="16">
        <f t="shared" si="23"/>
        <v>42614.123865740738</v>
      </c>
    </row>
    <row r="202" spans="1:20" ht="30" x14ac:dyDescent="0.2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0.26192500000000002</v>
      </c>
      <c r="P202" s="1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6">
        <f t="shared" si="22"/>
        <v>41867.083368055559</v>
      </c>
      <c r="T202" s="16">
        <f t="shared" si="23"/>
        <v>41897.083368055559</v>
      </c>
    </row>
    <row r="203" spans="1:20" ht="45" x14ac:dyDescent="0.2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0.58461538461538465</v>
      </c>
      <c r="P203" s="1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6">
        <f t="shared" si="22"/>
        <v>42023.818622685183</v>
      </c>
      <c r="T203" s="16">
        <f t="shared" si="23"/>
        <v>42043.818622685183</v>
      </c>
    </row>
    <row r="204" spans="1:20" x14ac:dyDescent="0.2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s="19">
        <f t="shared" si="19"/>
        <v>0</v>
      </c>
      <c r="Q204" t="str">
        <f t="shared" si="20"/>
        <v>film &amp; video</v>
      </c>
      <c r="R204" t="str">
        <f t="shared" si="21"/>
        <v>drama</v>
      </c>
      <c r="S204" s="16">
        <f t="shared" si="22"/>
        <v>42255.927824074075</v>
      </c>
      <c r="T204" s="16">
        <f t="shared" si="23"/>
        <v>42285.874305555553</v>
      </c>
    </row>
    <row r="205" spans="1:20" ht="45" x14ac:dyDescent="0.2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0.2984</v>
      </c>
      <c r="P205" s="1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6">
        <f t="shared" si="22"/>
        <v>41973.847962962958</v>
      </c>
      <c r="T205" s="16">
        <f t="shared" si="23"/>
        <v>42033.847962962958</v>
      </c>
    </row>
    <row r="206" spans="1:20" ht="45" x14ac:dyDescent="0.2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0.50721666666666665</v>
      </c>
      <c r="P206" s="1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6">
        <f t="shared" si="22"/>
        <v>42556.583368055552</v>
      </c>
      <c r="T206" s="16">
        <f t="shared" si="23"/>
        <v>42586.583368055552</v>
      </c>
    </row>
    <row r="207" spans="1:20" ht="45" x14ac:dyDescent="0.2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0.16250000000000001</v>
      </c>
      <c r="P207" s="1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6">
        <f t="shared" si="22"/>
        <v>42248.632199074069</v>
      </c>
      <c r="T207" s="16">
        <f t="shared" si="23"/>
        <v>42283.632199074069</v>
      </c>
    </row>
    <row r="208" spans="1:20" ht="45" x14ac:dyDescent="0.2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s="19">
        <f t="shared" si="19"/>
        <v>0</v>
      </c>
      <c r="Q208" t="str">
        <f t="shared" si="20"/>
        <v>film &amp; video</v>
      </c>
      <c r="R208" t="str">
        <f t="shared" si="21"/>
        <v>drama</v>
      </c>
      <c r="S208" s="16">
        <f t="shared" si="22"/>
        <v>42567.004432870366</v>
      </c>
      <c r="T208" s="16">
        <f t="shared" si="23"/>
        <v>42588.004432870366</v>
      </c>
    </row>
    <row r="209" spans="1:20" ht="45" x14ac:dyDescent="0.2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0.15214285714285714</v>
      </c>
      <c r="P209" s="1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6">
        <f t="shared" si="22"/>
        <v>41978.197199074071</v>
      </c>
      <c r="T209" s="16">
        <f t="shared" si="23"/>
        <v>42008.197199074071</v>
      </c>
    </row>
    <row r="210" spans="1:20" ht="45" x14ac:dyDescent="0.2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s="19">
        <f t="shared" si="19"/>
        <v>0</v>
      </c>
      <c r="Q210" t="str">
        <f t="shared" si="20"/>
        <v>film &amp; video</v>
      </c>
      <c r="R210" t="str">
        <f t="shared" si="21"/>
        <v>drama</v>
      </c>
      <c r="S210" s="16">
        <f t="shared" si="22"/>
        <v>41959.369988425926</v>
      </c>
      <c r="T210" s="16">
        <f t="shared" si="23"/>
        <v>41989.369988425926</v>
      </c>
    </row>
    <row r="211" spans="1:20" ht="45" x14ac:dyDescent="0.2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s="19">
        <f t="shared" si="19"/>
        <v>0</v>
      </c>
      <c r="Q211" t="str">
        <f t="shared" si="20"/>
        <v>film &amp; video</v>
      </c>
      <c r="R211" t="str">
        <f t="shared" si="21"/>
        <v>drama</v>
      </c>
      <c r="S211" s="16">
        <f t="shared" si="22"/>
        <v>42165.922858796301</v>
      </c>
      <c r="T211" s="16">
        <f t="shared" si="23"/>
        <v>42195.922858796301</v>
      </c>
    </row>
    <row r="212" spans="1:20" ht="45" x14ac:dyDescent="0.2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0.2525</v>
      </c>
      <c r="P212" s="1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6">
        <f t="shared" si="22"/>
        <v>42249.064722222218</v>
      </c>
      <c r="T212" s="16">
        <f t="shared" si="23"/>
        <v>42278.208333333328</v>
      </c>
    </row>
    <row r="213" spans="1:20" ht="45" x14ac:dyDescent="0.2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0.44600000000000001</v>
      </c>
      <c r="P213" s="1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6">
        <f t="shared" si="22"/>
        <v>42236.159918981488</v>
      </c>
      <c r="T213" s="16">
        <f t="shared" si="23"/>
        <v>42266.159918981488</v>
      </c>
    </row>
    <row r="214" spans="1:20" ht="30" x14ac:dyDescent="0.2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1.5873015873015873E-4</v>
      </c>
      <c r="P214" s="19">
        <f t="shared" si="19"/>
        <v>1</v>
      </c>
      <c r="Q214" t="str">
        <f t="shared" si="20"/>
        <v>film &amp; video</v>
      </c>
      <c r="R214" t="str">
        <f t="shared" si="21"/>
        <v>drama</v>
      </c>
      <c r="S214" s="16">
        <f t="shared" si="22"/>
        <v>42416.881018518514</v>
      </c>
      <c r="T214" s="16">
        <f t="shared" si="23"/>
        <v>42476.839351851857</v>
      </c>
    </row>
    <row r="215" spans="1:20" ht="30" x14ac:dyDescent="0.2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4.0000000000000002E-4</v>
      </c>
      <c r="P215" s="1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6">
        <f t="shared" si="22"/>
        <v>42202.594293981485</v>
      </c>
      <c r="T215" s="16">
        <f t="shared" si="23"/>
        <v>42232.587974537033</v>
      </c>
    </row>
    <row r="216" spans="1:20" ht="45" x14ac:dyDescent="0.2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8.0000000000000007E-5</v>
      </c>
      <c r="P216" s="19">
        <f t="shared" si="19"/>
        <v>1</v>
      </c>
      <c r="Q216" t="str">
        <f t="shared" si="20"/>
        <v>film &amp; video</v>
      </c>
      <c r="R216" t="str">
        <f t="shared" si="21"/>
        <v>drama</v>
      </c>
      <c r="S216" s="16">
        <f t="shared" si="22"/>
        <v>42009.64061342593</v>
      </c>
      <c r="T216" s="16">
        <f t="shared" si="23"/>
        <v>42069.64061342593</v>
      </c>
    </row>
    <row r="217" spans="1:20" ht="45" x14ac:dyDescent="0.2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2.2727272727272726E-3</v>
      </c>
      <c r="P217" s="1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6">
        <f t="shared" si="22"/>
        <v>42375.230115740742</v>
      </c>
      <c r="T217" s="16">
        <f t="shared" si="23"/>
        <v>42417.999305555553</v>
      </c>
    </row>
    <row r="218" spans="1:20" ht="45" x14ac:dyDescent="0.2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0.55698440000000005</v>
      </c>
      <c r="P218" s="1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6">
        <f t="shared" si="22"/>
        <v>42066.958761574075</v>
      </c>
      <c r="T218" s="16">
        <f t="shared" si="23"/>
        <v>42116.917094907403</v>
      </c>
    </row>
    <row r="219" spans="1:20" x14ac:dyDescent="0.2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0.11942999999999999</v>
      </c>
      <c r="P219" s="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6">
        <f t="shared" si="22"/>
        <v>41970.64061342593</v>
      </c>
      <c r="T219" s="16">
        <f t="shared" si="23"/>
        <v>42001.64061342593</v>
      </c>
    </row>
    <row r="220" spans="1:20" ht="45" x14ac:dyDescent="0.2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0.02</v>
      </c>
      <c r="P220" s="1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6">
        <f t="shared" si="22"/>
        <v>42079.628344907411</v>
      </c>
      <c r="T220" s="16">
        <f t="shared" si="23"/>
        <v>42139.628344907411</v>
      </c>
    </row>
    <row r="221" spans="1:20" ht="30" x14ac:dyDescent="0.2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0.17630000000000001</v>
      </c>
      <c r="P221" s="1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6">
        <f t="shared" si="22"/>
        <v>42429.326678240745</v>
      </c>
      <c r="T221" s="16">
        <f t="shared" si="23"/>
        <v>42461.290972222225</v>
      </c>
    </row>
    <row r="222" spans="1:20" ht="45" x14ac:dyDescent="0.2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7.1999999999999998E-3</v>
      </c>
      <c r="P222" s="1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6">
        <f t="shared" si="22"/>
        <v>42195.643865740742</v>
      </c>
      <c r="T222" s="16">
        <f t="shared" si="23"/>
        <v>42236.837499999994</v>
      </c>
    </row>
    <row r="223" spans="1:20" x14ac:dyDescent="0.2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s="19">
        <f t="shared" si="19"/>
        <v>0</v>
      </c>
      <c r="Q223" t="str">
        <f t="shared" si="20"/>
        <v>film &amp; video</v>
      </c>
      <c r="R223" t="str">
        <f t="shared" si="21"/>
        <v>drama</v>
      </c>
      <c r="S223" s="16">
        <f t="shared" si="22"/>
        <v>42031.837546296301</v>
      </c>
      <c r="T223" s="16">
        <f t="shared" si="23"/>
        <v>42091.79587962963</v>
      </c>
    </row>
    <row r="224" spans="1:20" ht="45" x14ac:dyDescent="0.2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0.13</v>
      </c>
      <c r="P224" s="1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6">
        <f t="shared" si="22"/>
        <v>42031.769884259258</v>
      </c>
      <c r="T224" s="16">
        <f t="shared" si="23"/>
        <v>42090.110416666663</v>
      </c>
    </row>
    <row r="225" spans="1:20" ht="45" x14ac:dyDescent="0.2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s="19">
        <f t="shared" si="19"/>
        <v>0</v>
      </c>
      <c r="Q225" t="str">
        <f t="shared" si="20"/>
        <v>film &amp; video</v>
      </c>
      <c r="R225" t="str">
        <f t="shared" si="21"/>
        <v>drama</v>
      </c>
      <c r="S225" s="16">
        <f t="shared" si="22"/>
        <v>42482.048032407409</v>
      </c>
      <c r="T225" s="16">
        <f t="shared" si="23"/>
        <v>42512.045138888891</v>
      </c>
    </row>
    <row r="226" spans="1:20" ht="45" x14ac:dyDescent="0.2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s="19">
        <f t="shared" si="19"/>
        <v>0</v>
      </c>
      <c r="Q226" t="str">
        <f t="shared" si="20"/>
        <v>film &amp; video</v>
      </c>
      <c r="R226" t="str">
        <f t="shared" si="21"/>
        <v>drama</v>
      </c>
      <c r="S226" s="16">
        <f t="shared" si="22"/>
        <v>42135.235254629632</v>
      </c>
      <c r="T226" s="16">
        <f t="shared" si="23"/>
        <v>42195.235254629632</v>
      </c>
    </row>
    <row r="227" spans="1:20" ht="45" x14ac:dyDescent="0.2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s="19">
        <f t="shared" si="19"/>
        <v>0</v>
      </c>
      <c r="Q227" t="str">
        <f t="shared" si="20"/>
        <v>film &amp; video</v>
      </c>
      <c r="R227" t="str">
        <f t="shared" si="21"/>
        <v>drama</v>
      </c>
      <c r="S227" s="16">
        <f t="shared" si="22"/>
        <v>42438.961273148147</v>
      </c>
      <c r="T227" s="16">
        <f t="shared" si="23"/>
        <v>42468.919606481482</v>
      </c>
    </row>
    <row r="228" spans="1:20" ht="30" x14ac:dyDescent="0.2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8.6206896551724137E-3</v>
      </c>
      <c r="P228" s="1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6">
        <f t="shared" si="22"/>
        <v>42106.666018518517</v>
      </c>
      <c r="T228" s="16">
        <f t="shared" si="23"/>
        <v>42155.395138888889</v>
      </c>
    </row>
    <row r="229" spans="1:20" ht="45" x14ac:dyDescent="0.2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s="19">
        <f t="shared" si="19"/>
        <v>0</v>
      </c>
      <c r="Q229" t="str">
        <f t="shared" si="20"/>
        <v>film &amp; video</v>
      </c>
      <c r="R229" t="str">
        <f t="shared" si="21"/>
        <v>drama</v>
      </c>
      <c r="S229" s="16">
        <f t="shared" si="22"/>
        <v>42164.893993055557</v>
      </c>
      <c r="T229" s="16">
        <f t="shared" si="23"/>
        <v>42194.893993055557</v>
      </c>
    </row>
    <row r="230" spans="1:20" ht="30" x14ac:dyDescent="0.2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s="19">
        <f t="shared" si="19"/>
        <v>0</v>
      </c>
      <c r="Q230" t="str">
        <f t="shared" si="20"/>
        <v>film &amp; video</v>
      </c>
      <c r="R230" t="str">
        <f t="shared" si="21"/>
        <v>drama</v>
      </c>
      <c r="S230" s="16">
        <f t="shared" si="22"/>
        <v>42096.686400462961</v>
      </c>
      <c r="T230" s="16">
        <f t="shared" si="23"/>
        <v>42156.686400462961</v>
      </c>
    </row>
    <row r="231" spans="1:20" ht="45" x14ac:dyDescent="0.2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s="19">
        <f t="shared" si="19"/>
        <v>0</v>
      </c>
      <c r="Q231" t="str">
        <f t="shared" si="20"/>
        <v>film &amp; video</v>
      </c>
      <c r="R231" t="str">
        <f t="shared" si="21"/>
        <v>drama</v>
      </c>
      <c r="S231" s="16">
        <f t="shared" si="22"/>
        <v>42383.933993055558</v>
      </c>
      <c r="T231" s="16">
        <f t="shared" si="23"/>
        <v>42413.933993055558</v>
      </c>
    </row>
    <row r="232" spans="1:20" ht="45" x14ac:dyDescent="0.2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4.0000000000000001E-3</v>
      </c>
      <c r="P232" s="1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6">
        <f t="shared" si="22"/>
        <v>42129.777210648142</v>
      </c>
      <c r="T232" s="16">
        <f t="shared" si="23"/>
        <v>42159.777210648142</v>
      </c>
    </row>
    <row r="233" spans="1:20" ht="45" x14ac:dyDescent="0.2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s="19">
        <f t="shared" si="19"/>
        <v>0</v>
      </c>
      <c r="Q233" t="str">
        <f t="shared" si="20"/>
        <v>film &amp; video</v>
      </c>
      <c r="R233" t="str">
        <f t="shared" si="21"/>
        <v>drama</v>
      </c>
      <c r="S233" s="16">
        <f t="shared" si="22"/>
        <v>42341.958923611113</v>
      </c>
      <c r="T233" s="16">
        <f t="shared" si="23"/>
        <v>42371.958923611113</v>
      </c>
    </row>
    <row r="234" spans="1:20" ht="45" x14ac:dyDescent="0.2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2.75E-2</v>
      </c>
      <c r="P234" s="1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6">
        <f t="shared" si="22"/>
        <v>42032.82576388889</v>
      </c>
      <c r="T234" s="16">
        <f t="shared" si="23"/>
        <v>42062.82576388889</v>
      </c>
    </row>
    <row r="235" spans="1:20" ht="45" x14ac:dyDescent="0.2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s="19">
        <f t="shared" si="19"/>
        <v>0</v>
      </c>
      <c r="Q235" t="str">
        <f t="shared" si="20"/>
        <v>film &amp; video</v>
      </c>
      <c r="R235" t="str">
        <f t="shared" si="21"/>
        <v>drama</v>
      </c>
      <c r="S235" s="16">
        <f t="shared" si="22"/>
        <v>42612.911712962959</v>
      </c>
      <c r="T235" s="16">
        <f t="shared" si="23"/>
        <v>42642.911712962959</v>
      </c>
    </row>
    <row r="236" spans="1:20" ht="45" x14ac:dyDescent="0.2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0.40100000000000002</v>
      </c>
      <c r="P236" s="1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6">
        <f t="shared" si="22"/>
        <v>42136.035405092596</v>
      </c>
      <c r="T236" s="16">
        <f t="shared" si="23"/>
        <v>42176.035405092596</v>
      </c>
    </row>
    <row r="237" spans="1:20" ht="30" x14ac:dyDescent="0.2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s="19">
        <f t="shared" si="19"/>
        <v>0</v>
      </c>
      <c r="Q237" t="str">
        <f t="shared" si="20"/>
        <v>film &amp; video</v>
      </c>
      <c r="R237" t="str">
        <f t="shared" si="21"/>
        <v>drama</v>
      </c>
      <c r="S237" s="16">
        <f t="shared" si="22"/>
        <v>42164.908530092594</v>
      </c>
      <c r="T237" s="16">
        <f t="shared" si="23"/>
        <v>42194.908530092594</v>
      </c>
    </row>
    <row r="238" spans="1:20" ht="45" x14ac:dyDescent="0.2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s="19">
        <f t="shared" si="19"/>
        <v>0</v>
      </c>
      <c r="Q238" t="str">
        <f t="shared" si="20"/>
        <v>film &amp; video</v>
      </c>
      <c r="R238" t="str">
        <f t="shared" si="21"/>
        <v>drama</v>
      </c>
      <c r="S238" s="16">
        <f t="shared" si="22"/>
        <v>42321.08447916666</v>
      </c>
      <c r="T238" s="16">
        <f t="shared" si="23"/>
        <v>42374</v>
      </c>
    </row>
    <row r="239" spans="1:20" x14ac:dyDescent="0.2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3.3333333333333335E-3</v>
      </c>
      <c r="P239" s="1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6">
        <f t="shared" si="22"/>
        <v>42377.577187499999</v>
      </c>
      <c r="T239" s="16">
        <f t="shared" si="23"/>
        <v>42437.577187499999</v>
      </c>
    </row>
    <row r="240" spans="1:20" ht="45" x14ac:dyDescent="0.2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s="19">
        <f t="shared" si="19"/>
        <v>0</v>
      </c>
      <c r="Q240" t="str">
        <f t="shared" si="20"/>
        <v>film &amp; video</v>
      </c>
      <c r="R240" t="str">
        <f t="shared" si="21"/>
        <v>drama</v>
      </c>
      <c r="S240" s="16">
        <f t="shared" si="22"/>
        <v>42713.962499999994</v>
      </c>
      <c r="T240" s="16">
        <f t="shared" si="23"/>
        <v>42734.375</v>
      </c>
    </row>
    <row r="241" spans="1:20" ht="45" x14ac:dyDescent="0.2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0.25</v>
      </c>
      <c r="P241" s="1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6">
        <f t="shared" si="22"/>
        <v>42297.110300925924</v>
      </c>
      <c r="T241" s="16">
        <f t="shared" si="23"/>
        <v>42316.5</v>
      </c>
    </row>
    <row r="242" spans="1:20" ht="45" x14ac:dyDescent="0.2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1.0763413333333334</v>
      </c>
      <c r="P242" s="1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6">
        <f t="shared" si="22"/>
        <v>41354.708460648151</v>
      </c>
      <c r="T242" s="16">
        <f t="shared" si="23"/>
        <v>41399.708460648151</v>
      </c>
    </row>
    <row r="243" spans="1:20" ht="45" x14ac:dyDescent="0.2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1.1263736263736264</v>
      </c>
      <c r="P243" s="1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6">
        <f t="shared" si="22"/>
        <v>41949.697962962964</v>
      </c>
      <c r="T243" s="16">
        <f t="shared" si="23"/>
        <v>41994.697962962964</v>
      </c>
    </row>
    <row r="244" spans="1:20" ht="45" x14ac:dyDescent="0.2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1.1346153846153846</v>
      </c>
      <c r="P244" s="1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6">
        <f t="shared" si="22"/>
        <v>40862.492939814816</v>
      </c>
      <c r="T244" s="16">
        <f t="shared" si="23"/>
        <v>40897.492939814816</v>
      </c>
    </row>
    <row r="245" spans="1:20" ht="45" x14ac:dyDescent="0.2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1.0259199999999999</v>
      </c>
      <c r="P245" s="1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6">
        <f t="shared" si="22"/>
        <v>41662.047500000001</v>
      </c>
      <c r="T245" s="16">
        <f t="shared" si="23"/>
        <v>41692.047500000001</v>
      </c>
    </row>
    <row r="246" spans="1:20" ht="45" x14ac:dyDescent="0.2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1.1375714285714287</v>
      </c>
      <c r="P246" s="1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6">
        <f t="shared" si="22"/>
        <v>40213.323599537034</v>
      </c>
      <c r="T246" s="16">
        <f t="shared" si="23"/>
        <v>40253.29583333333</v>
      </c>
    </row>
    <row r="247" spans="1:20" ht="45" x14ac:dyDescent="0.2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1.0371999999999999</v>
      </c>
      <c r="P247" s="1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6">
        <f t="shared" si="22"/>
        <v>41107.053067129629</v>
      </c>
      <c r="T247" s="16">
        <f t="shared" si="23"/>
        <v>41137.053067129629</v>
      </c>
    </row>
    <row r="248" spans="1:20" ht="45" x14ac:dyDescent="0.2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3.0546000000000002</v>
      </c>
      <c r="P248" s="1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6">
        <f t="shared" si="22"/>
        <v>40480.363483796296</v>
      </c>
      <c r="T248" s="16">
        <f t="shared" si="23"/>
        <v>40530.405150462961</v>
      </c>
    </row>
    <row r="249" spans="1:20" ht="60" x14ac:dyDescent="0.2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1.341</v>
      </c>
      <c r="P249" s="1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6">
        <f t="shared" si="22"/>
        <v>40430.604328703703</v>
      </c>
      <c r="T249" s="16">
        <f t="shared" si="23"/>
        <v>40467.152083333334</v>
      </c>
    </row>
    <row r="250" spans="1:20" ht="45" x14ac:dyDescent="0.2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1.0133294117647058</v>
      </c>
      <c r="P250" s="1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6">
        <f t="shared" si="22"/>
        <v>40870.774409722224</v>
      </c>
      <c r="T250" s="16">
        <f t="shared" si="23"/>
        <v>40915.774409722224</v>
      </c>
    </row>
    <row r="251" spans="1:20" ht="45" x14ac:dyDescent="0.2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1.1292</v>
      </c>
      <c r="P251" s="1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6">
        <f t="shared" si="22"/>
        <v>40332.923842592594</v>
      </c>
      <c r="T251" s="16">
        <f t="shared" si="23"/>
        <v>40412.736111111109</v>
      </c>
    </row>
    <row r="252" spans="1:20" ht="45" x14ac:dyDescent="0.2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1.0558333333333334</v>
      </c>
      <c r="P252" s="1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6">
        <f t="shared" si="22"/>
        <v>41401.565868055557</v>
      </c>
      <c r="T252" s="16">
        <f t="shared" si="23"/>
        <v>41431.565868055557</v>
      </c>
    </row>
    <row r="253" spans="1:20" ht="45" x14ac:dyDescent="0.2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1.2557142857142858</v>
      </c>
      <c r="P253" s="1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6">
        <f t="shared" si="22"/>
        <v>41013.787569444445</v>
      </c>
      <c r="T253" s="16">
        <f t="shared" si="23"/>
        <v>41045.791666666664</v>
      </c>
    </row>
    <row r="254" spans="1:20" ht="45" x14ac:dyDescent="0.2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1.8455999999999999</v>
      </c>
      <c r="P254" s="1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6">
        <f t="shared" si="22"/>
        <v>40266.662708333337</v>
      </c>
      <c r="T254" s="16">
        <f t="shared" si="23"/>
        <v>40330.165972222225</v>
      </c>
    </row>
    <row r="255" spans="1:20" ht="45" x14ac:dyDescent="0.2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1.0073333333333334</v>
      </c>
      <c r="P255" s="1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6">
        <f t="shared" si="22"/>
        <v>40924.650868055556</v>
      </c>
      <c r="T255" s="16">
        <f t="shared" si="23"/>
        <v>40954.650868055556</v>
      </c>
    </row>
    <row r="256" spans="1:20" ht="45" x14ac:dyDescent="0.2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1.1694724999999999</v>
      </c>
      <c r="P256" s="1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6">
        <f t="shared" si="22"/>
        <v>42263.952662037031</v>
      </c>
      <c r="T256" s="16">
        <f t="shared" si="23"/>
        <v>42294.083333333328</v>
      </c>
    </row>
    <row r="257" spans="1:20" ht="30" x14ac:dyDescent="0.2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1.0673325</v>
      </c>
      <c r="P257" s="1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6">
        <f t="shared" si="22"/>
        <v>40588.526412037041</v>
      </c>
      <c r="T257" s="16">
        <f t="shared" si="23"/>
        <v>40618.48474537037</v>
      </c>
    </row>
    <row r="258" spans="1:20" ht="45" x14ac:dyDescent="0.2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1.391</v>
      </c>
      <c r="P258" s="1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6">
        <f t="shared" si="22"/>
        <v>41319.769293981481</v>
      </c>
      <c r="T258" s="16">
        <f t="shared" si="23"/>
        <v>41349.769293981481</v>
      </c>
    </row>
    <row r="259" spans="1:20" ht="45" x14ac:dyDescent="0.2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E259/D259</f>
        <v>1.0672648571428571</v>
      </c>
      <c r="P259" s="19">
        <f t="shared" ref="P259:P322" si="25">IF(L259&gt;0,E259/L259,0)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6">
        <f t="shared" ref="S259:S322" si="28">(((J259/60)/60)/24)+DATE(1970,1,1)</f>
        <v>42479.626875000002</v>
      </c>
      <c r="T259" s="16">
        <f t="shared" ref="T259:T322" si="29">(((I259/60)/60)/24)+DATE(1970,1,1)</f>
        <v>42509.626875000002</v>
      </c>
    </row>
    <row r="260" spans="1:20" ht="45" x14ac:dyDescent="0.2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1.9114</v>
      </c>
      <c r="P260" s="1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6">
        <f t="shared" si="28"/>
        <v>40682.051689814813</v>
      </c>
      <c r="T260" s="16">
        <f t="shared" si="29"/>
        <v>40712.051689814813</v>
      </c>
    </row>
    <row r="261" spans="1:20" ht="45" x14ac:dyDescent="0.2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1.3193789333333332</v>
      </c>
      <c r="P261" s="1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6">
        <f t="shared" si="28"/>
        <v>42072.738067129627</v>
      </c>
      <c r="T261" s="16">
        <f t="shared" si="29"/>
        <v>42102.738067129627</v>
      </c>
    </row>
    <row r="262" spans="1:20" ht="30" x14ac:dyDescent="0.2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1.0640000000000001</v>
      </c>
      <c r="P262" s="1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6">
        <f t="shared" si="28"/>
        <v>40330.755543981482</v>
      </c>
      <c r="T262" s="16">
        <f t="shared" si="29"/>
        <v>40376.415972222225</v>
      </c>
    </row>
    <row r="263" spans="1:20" ht="30" x14ac:dyDescent="0.2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1.0740000000000001</v>
      </c>
      <c r="P263" s="1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6">
        <f t="shared" si="28"/>
        <v>41017.885462962964</v>
      </c>
      <c r="T263" s="16">
        <f t="shared" si="29"/>
        <v>41067.621527777781</v>
      </c>
    </row>
    <row r="264" spans="1:20" ht="30" x14ac:dyDescent="0.2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2.4</v>
      </c>
      <c r="P264" s="1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6">
        <f t="shared" si="28"/>
        <v>40555.24800925926</v>
      </c>
      <c r="T264" s="16">
        <f t="shared" si="29"/>
        <v>40600.24800925926</v>
      </c>
    </row>
    <row r="265" spans="1:20" ht="60" x14ac:dyDescent="0.2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1.1808107999999999</v>
      </c>
      <c r="P265" s="1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6">
        <f t="shared" si="28"/>
        <v>41149.954791666663</v>
      </c>
      <c r="T265" s="16">
        <f t="shared" si="29"/>
        <v>41179.954791666663</v>
      </c>
    </row>
    <row r="266" spans="1:20" ht="60" x14ac:dyDescent="0.2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1.1819999999999999</v>
      </c>
      <c r="P266" s="1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6">
        <f t="shared" si="28"/>
        <v>41010.620312500003</v>
      </c>
      <c r="T266" s="16">
        <f t="shared" si="29"/>
        <v>41040.620312500003</v>
      </c>
    </row>
    <row r="267" spans="1:20" ht="45" x14ac:dyDescent="0.2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1.111</v>
      </c>
      <c r="P267" s="1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6">
        <f t="shared" si="28"/>
        <v>40267.245717592588</v>
      </c>
      <c r="T267" s="16">
        <f t="shared" si="29"/>
        <v>40308.844444444447</v>
      </c>
    </row>
    <row r="268" spans="1:20" ht="45" x14ac:dyDescent="0.2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1.4550000000000001</v>
      </c>
      <c r="P268" s="1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6">
        <f t="shared" si="28"/>
        <v>40205.174849537041</v>
      </c>
      <c r="T268" s="16">
        <f t="shared" si="29"/>
        <v>40291.160416666666</v>
      </c>
    </row>
    <row r="269" spans="1:20" ht="45" x14ac:dyDescent="0.2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1.3162883248730965</v>
      </c>
      <c r="P269" s="1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6">
        <f t="shared" si="28"/>
        <v>41785.452534722222</v>
      </c>
      <c r="T269" s="16">
        <f t="shared" si="29"/>
        <v>41815.452534722222</v>
      </c>
    </row>
    <row r="270" spans="1:20" ht="45" x14ac:dyDescent="0.2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1.1140000000000001</v>
      </c>
      <c r="P270" s="1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6">
        <f t="shared" si="28"/>
        <v>40809.15252314815</v>
      </c>
      <c r="T270" s="16">
        <f t="shared" si="29"/>
        <v>40854.194189814814</v>
      </c>
    </row>
    <row r="271" spans="1:20" ht="45" x14ac:dyDescent="0.2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1.4723377</v>
      </c>
      <c r="P271" s="1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6">
        <f t="shared" si="28"/>
        <v>42758.197013888886</v>
      </c>
      <c r="T271" s="16">
        <f t="shared" si="29"/>
        <v>42788.197013888886</v>
      </c>
    </row>
    <row r="272" spans="1:20" ht="45" x14ac:dyDescent="0.2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1.5260869565217392</v>
      </c>
      <c r="P272" s="1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6">
        <f t="shared" si="28"/>
        <v>40637.866550925923</v>
      </c>
      <c r="T272" s="16">
        <f t="shared" si="29"/>
        <v>40688.166666666664</v>
      </c>
    </row>
    <row r="273" spans="1:20" ht="45" x14ac:dyDescent="0.2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1.0468</v>
      </c>
      <c r="P273" s="1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6">
        <f t="shared" si="28"/>
        <v>41612.10024305556</v>
      </c>
      <c r="T273" s="16">
        <f t="shared" si="29"/>
        <v>41641.333333333336</v>
      </c>
    </row>
    <row r="274" spans="1:20" ht="45" x14ac:dyDescent="0.2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1.7743366666666667</v>
      </c>
      <c r="P274" s="1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6">
        <f t="shared" si="28"/>
        <v>40235.900358796294</v>
      </c>
      <c r="T274" s="16">
        <f t="shared" si="29"/>
        <v>40296.78402777778</v>
      </c>
    </row>
    <row r="275" spans="1:20" ht="45" x14ac:dyDescent="0.2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1.077758</v>
      </c>
      <c r="P275" s="1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6">
        <f t="shared" si="28"/>
        <v>40697.498449074075</v>
      </c>
      <c r="T275" s="16">
        <f t="shared" si="29"/>
        <v>40727.498449074075</v>
      </c>
    </row>
    <row r="276" spans="1:20" ht="45" x14ac:dyDescent="0.2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1.56</v>
      </c>
      <c r="P276" s="1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6">
        <f t="shared" si="28"/>
        <v>40969.912372685183</v>
      </c>
      <c r="T276" s="16">
        <f t="shared" si="29"/>
        <v>41004.290972222225</v>
      </c>
    </row>
    <row r="277" spans="1:20" ht="45" x14ac:dyDescent="0.2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1.08395</v>
      </c>
      <c r="P277" s="1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6">
        <f t="shared" si="28"/>
        <v>41193.032013888893</v>
      </c>
      <c r="T277" s="16">
        <f t="shared" si="29"/>
        <v>41223.073680555557</v>
      </c>
    </row>
    <row r="278" spans="1:20" ht="45" x14ac:dyDescent="0.2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1.476</v>
      </c>
      <c r="P278" s="1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6">
        <f t="shared" si="28"/>
        <v>40967.081874999996</v>
      </c>
      <c r="T278" s="16">
        <f t="shared" si="29"/>
        <v>41027.040208333332</v>
      </c>
    </row>
    <row r="279" spans="1:20" ht="45" x14ac:dyDescent="0.2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1.1038153846153846</v>
      </c>
      <c r="P279" s="1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6">
        <f t="shared" si="28"/>
        <v>42117.891423611116</v>
      </c>
      <c r="T279" s="16">
        <f t="shared" si="29"/>
        <v>42147.891423611116</v>
      </c>
    </row>
    <row r="280" spans="1:20" ht="30" x14ac:dyDescent="0.2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1.5034814814814814</v>
      </c>
      <c r="P280" s="1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6">
        <f t="shared" si="28"/>
        <v>41164.040960648148</v>
      </c>
      <c r="T280" s="16">
        <f t="shared" si="29"/>
        <v>41194.040960648148</v>
      </c>
    </row>
    <row r="281" spans="1:20" ht="45" x14ac:dyDescent="0.2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1.5731829411764706</v>
      </c>
      <c r="P281" s="1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6">
        <f t="shared" si="28"/>
        <v>42759.244166666671</v>
      </c>
      <c r="T281" s="16">
        <f t="shared" si="29"/>
        <v>42793.084027777775</v>
      </c>
    </row>
    <row r="282" spans="1:20" ht="45" x14ac:dyDescent="0.2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1.5614399999999999</v>
      </c>
      <c r="P282" s="1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6">
        <f t="shared" si="28"/>
        <v>41744.590682870366</v>
      </c>
      <c r="T282" s="16">
        <f t="shared" si="29"/>
        <v>41789.590682870366</v>
      </c>
    </row>
    <row r="283" spans="1:20" ht="45" x14ac:dyDescent="0.2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1.2058763636363636</v>
      </c>
      <c r="P283" s="1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6">
        <f t="shared" si="28"/>
        <v>39950.163344907407</v>
      </c>
      <c r="T283" s="16">
        <f t="shared" si="29"/>
        <v>40035.80972222222</v>
      </c>
    </row>
    <row r="284" spans="1:20" ht="45" x14ac:dyDescent="0.2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1.0118888888888888</v>
      </c>
      <c r="P284" s="1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6">
        <f t="shared" si="28"/>
        <v>40194.920046296298</v>
      </c>
      <c r="T284" s="16">
        <f t="shared" si="29"/>
        <v>40231.916666666664</v>
      </c>
    </row>
    <row r="285" spans="1:20" ht="30" x14ac:dyDescent="0.2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1.142725</v>
      </c>
      <c r="P285" s="1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6">
        <f t="shared" si="28"/>
        <v>40675.71</v>
      </c>
      <c r="T285" s="16">
        <f t="shared" si="29"/>
        <v>40695.207638888889</v>
      </c>
    </row>
    <row r="286" spans="1:20" ht="45" x14ac:dyDescent="0.2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1.0462615</v>
      </c>
      <c r="P286" s="1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6">
        <f t="shared" si="28"/>
        <v>40904.738194444442</v>
      </c>
      <c r="T286" s="16">
        <f t="shared" si="29"/>
        <v>40929.738194444442</v>
      </c>
    </row>
    <row r="287" spans="1:20" ht="45" x14ac:dyDescent="0.2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2.2882507142857142</v>
      </c>
      <c r="P287" s="1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6">
        <f t="shared" si="28"/>
        <v>41506.756111111114</v>
      </c>
      <c r="T287" s="16">
        <f t="shared" si="29"/>
        <v>41536.756111111114</v>
      </c>
    </row>
    <row r="288" spans="1:20" ht="45" x14ac:dyDescent="0.2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1.0915333333333332</v>
      </c>
      <c r="P288" s="1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6">
        <f t="shared" si="28"/>
        <v>41313.816249999996</v>
      </c>
      <c r="T288" s="16">
        <f t="shared" si="29"/>
        <v>41358.774583333332</v>
      </c>
    </row>
    <row r="289" spans="1:20" ht="30" x14ac:dyDescent="0.2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1.7629999999999999</v>
      </c>
      <c r="P289" s="1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6">
        <f t="shared" si="28"/>
        <v>41184.277986111112</v>
      </c>
      <c r="T289" s="16">
        <f t="shared" si="29"/>
        <v>41215.166666666664</v>
      </c>
    </row>
    <row r="290" spans="1:20" ht="45" x14ac:dyDescent="0.2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1.0321061999999999</v>
      </c>
      <c r="P290" s="1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6">
        <f t="shared" si="28"/>
        <v>41051.168900462959</v>
      </c>
      <c r="T290" s="16">
        <f t="shared" si="29"/>
        <v>41086.168900462959</v>
      </c>
    </row>
    <row r="291" spans="1:20" ht="45" x14ac:dyDescent="0.2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1.0482</v>
      </c>
      <c r="P291" s="1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6">
        <f t="shared" si="28"/>
        <v>41550.456412037034</v>
      </c>
      <c r="T291" s="16">
        <f t="shared" si="29"/>
        <v>41580.456412037034</v>
      </c>
    </row>
    <row r="292" spans="1:20" ht="30" x14ac:dyDescent="0.2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1.0668444444444445</v>
      </c>
      <c r="P292" s="1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6">
        <f t="shared" si="28"/>
        <v>40526.36917824074</v>
      </c>
      <c r="T292" s="16">
        <f t="shared" si="29"/>
        <v>40576.332638888889</v>
      </c>
    </row>
    <row r="293" spans="1:20" ht="45" x14ac:dyDescent="0.2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1.2001999999999999</v>
      </c>
      <c r="P293" s="1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6">
        <f t="shared" si="28"/>
        <v>41376.769050925926</v>
      </c>
      <c r="T293" s="16">
        <f t="shared" si="29"/>
        <v>41395.000694444447</v>
      </c>
    </row>
    <row r="294" spans="1:20" ht="45" x14ac:dyDescent="0.2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1.0150693333333334</v>
      </c>
      <c r="P294" s="1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6">
        <f t="shared" si="28"/>
        <v>40812.803229166668</v>
      </c>
      <c r="T294" s="16">
        <f t="shared" si="29"/>
        <v>40845.165972222225</v>
      </c>
    </row>
    <row r="295" spans="1:20" ht="45" x14ac:dyDescent="0.2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1.0138461538461538</v>
      </c>
      <c r="P295" s="1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6">
        <f t="shared" si="28"/>
        <v>41719.667986111112</v>
      </c>
      <c r="T295" s="16">
        <f t="shared" si="29"/>
        <v>41749.667986111112</v>
      </c>
    </row>
    <row r="296" spans="1:20" ht="45" x14ac:dyDescent="0.2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</v>
      </c>
      <c r="P296" s="1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6">
        <f t="shared" si="28"/>
        <v>40343.084421296298</v>
      </c>
      <c r="T296" s="16">
        <f t="shared" si="29"/>
        <v>40378.666666666664</v>
      </c>
    </row>
    <row r="297" spans="1:20" ht="45" x14ac:dyDescent="0.2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1.3310911999999999</v>
      </c>
      <c r="P297" s="1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6">
        <f t="shared" si="28"/>
        <v>41519.004733796297</v>
      </c>
      <c r="T297" s="16">
        <f t="shared" si="29"/>
        <v>41579</v>
      </c>
    </row>
    <row r="298" spans="1:20" ht="45" x14ac:dyDescent="0.2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1.187262</v>
      </c>
      <c r="P298" s="1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6">
        <f t="shared" si="28"/>
        <v>41134.475497685184</v>
      </c>
      <c r="T298" s="16">
        <f t="shared" si="29"/>
        <v>41159.475497685184</v>
      </c>
    </row>
    <row r="299" spans="1:20" ht="45" x14ac:dyDescent="0.2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1.0064</v>
      </c>
      <c r="P299" s="1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6">
        <f t="shared" si="28"/>
        <v>42089.72802083334</v>
      </c>
      <c r="T299" s="16">
        <f t="shared" si="29"/>
        <v>42125.165972222225</v>
      </c>
    </row>
    <row r="300" spans="1:20" ht="30" x14ac:dyDescent="0.2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1.089324126984127</v>
      </c>
      <c r="P300" s="1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6">
        <f t="shared" si="28"/>
        <v>41709.463518518518</v>
      </c>
      <c r="T300" s="16">
        <f t="shared" si="29"/>
        <v>41768.875</v>
      </c>
    </row>
    <row r="301" spans="1:20" ht="45" x14ac:dyDescent="0.2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1.789525</v>
      </c>
      <c r="P301" s="1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6">
        <f t="shared" si="28"/>
        <v>40469.225231481483</v>
      </c>
      <c r="T301" s="16">
        <f t="shared" si="29"/>
        <v>40499.266898148147</v>
      </c>
    </row>
    <row r="302" spans="1:20" ht="45" x14ac:dyDescent="0.2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1.0172264</v>
      </c>
      <c r="P302" s="1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6">
        <f t="shared" si="28"/>
        <v>40626.959930555553</v>
      </c>
      <c r="T302" s="16">
        <f t="shared" si="29"/>
        <v>40657.959930555553</v>
      </c>
    </row>
    <row r="303" spans="1:20" ht="45" x14ac:dyDescent="0.2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1.1873499999999999</v>
      </c>
      <c r="P303" s="1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6">
        <f t="shared" si="28"/>
        <v>41312.737673611111</v>
      </c>
      <c r="T303" s="16">
        <f t="shared" si="29"/>
        <v>41352.696006944447</v>
      </c>
    </row>
    <row r="304" spans="1:20" ht="45" x14ac:dyDescent="0.2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1.0045999999999999</v>
      </c>
      <c r="P304" s="1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6">
        <f t="shared" si="28"/>
        <v>40933.856921296298</v>
      </c>
      <c r="T304" s="16">
        <f t="shared" si="29"/>
        <v>40963.856921296298</v>
      </c>
    </row>
    <row r="305" spans="1:20" ht="45" x14ac:dyDescent="0.2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1.3746666666666667</v>
      </c>
      <c r="P305" s="1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6">
        <f t="shared" si="28"/>
        <v>41032.071134259262</v>
      </c>
      <c r="T305" s="16">
        <f t="shared" si="29"/>
        <v>41062.071134259262</v>
      </c>
    </row>
    <row r="306" spans="1:20" ht="30" x14ac:dyDescent="0.2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2.3164705882352941</v>
      </c>
      <c r="P306" s="1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6">
        <f t="shared" si="28"/>
        <v>41114.094872685186</v>
      </c>
      <c r="T306" s="16">
        <f t="shared" si="29"/>
        <v>41153.083333333336</v>
      </c>
    </row>
    <row r="307" spans="1:20" ht="30" x14ac:dyDescent="0.2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1.3033333333333332</v>
      </c>
      <c r="P307" s="1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6">
        <f t="shared" si="28"/>
        <v>40948.630196759259</v>
      </c>
      <c r="T307" s="16">
        <f t="shared" si="29"/>
        <v>40978.630196759259</v>
      </c>
    </row>
    <row r="308" spans="1:20" ht="30" x14ac:dyDescent="0.2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2.9289999999999998</v>
      </c>
      <c r="P308" s="1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6">
        <f t="shared" si="28"/>
        <v>41333.837187500001</v>
      </c>
      <c r="T308" s="16">
        <f t="shared" si="29"/>
        <v>41353.795520833337</v>
      </c>
    </row>
    <row r="309" spans="1:20" x14ac:dyDescent="0.2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1.1131818181818183</v>
      </c>
      <c r="P309" s="1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6">
        <f t="shared" si="28"/>
        <v>41282.944456018515</v>
      </c>
      <c r="T309" s="16">
        <f t="shared" si="29"/>
        <v>41312.944456018515</v>
      </c>
    </row>
    <row r="310" spans="1:20" ht="45" x14ac:dyDescent="0.2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1.0556666666666668</v>
      </c>
      <c r="P310" s="1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6">
        <f t="shared" si="28"/>
        <v>40567.694560185184</v>
      </c>
      <c r="T310" s="16">
        <f t="shared" si="29"/>
        <v>40612.694560185184</v>
      </c>
    </row>
    <row r="311" spans="1:20" ht="45" x14ac:dyDescent="0.2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1.1894444444444445</v>
      </c>
      <c r="P311" s="1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6">
        <f t="shared" si="28"/>
        <v>41134.751550925925</v>
      </c>
      <c r="T311" s="16">
        <f t="shared" si="29"/>
        <v>41155.751550925925</v>
      </c>
    </row>
    <row r="312" spans="1:20" ht="45" x14ac:dyDescent="0.2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1.04129</v>
      </c>
      <c r="P312" s="1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6">
        <f t="shared" si="28"/>
        <v>40821.183136574073</v>
      </c>
      <c r="T312" s="16">
        <f t="shared" si="29"/>
        <v>40836.083333333336</v>
      </c>
    </row>
    <row r="313" spans="1:20" ht="30" x14ac:dyDescent="0.2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1.0410165</v>
      </c>
      <c r="P313" s="1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6">
        <f t="shared" si="28"/>
        <v>40868.219814814816</v>
      </c>
      <c r="T313" s="16">
        <f t="shared" si="29"/>
        <v>40909.332638888889</v>
      </c>
    </row>
    <row r="314" spans="1:20" ht="45" x14ac:dyDescent="0.2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1.1187499999999999</v>
      </c>
      <c r="P314" s="1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6">
        <f t="shared" si="28"/>
        <v>41348.877685185187</v>
      </c>
      <c r="T314" s="16">
        <f t="shared" si="29"/>
        <v>41378.877685185187</v>
      </c>
    </row>
    <row r="315" spans="1:20" ht="45" x14ac:dyDescent="0.2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1.0473529411764706</v>
      </c>
      <c r="P315" s="1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6">
        <f t="shared" si="28"/>
        <v>40357.227939814817</v>
      </c>
      <c r="T315" s="16">
        <f t="shared" si="29"/>
        <v>40401.665972222225</v>
      </c>
    </row>
    <row r="316" spans="1:20" ht="45" x14ac:dyDescent="0.2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3.8515000000000001</v>
      </c>
      <c r="P316" s="1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6">
        <f t="shared" si="28"/>
        <v>41304.833194444444</v>
      </c>
      <c r="T316" s="16">
        <f t="shared" si="29"/>
        <v>41334.833194444444</v>
      </c>
    </row>
    <row r="317" spans="1:20" ht="45" x14ac:dyDescent="0.2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1.01248</v>
      </c>
      <c r="P317" s="1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6">
        <f t="shared" si="28"/>
        <v>41113.77238425926</v>
      </c>
      <c r="T317" s="16">
        <f t="shared" si="29"/>
        <v>41143.77238425926</v>
      </c>
    </row>
    <row r="318" spans="1:20" ht="30" x14ac:dyDescent="0.2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1.1377333333333333</v>
      </c>
      <c r="P318" s="1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6">
        <f t="shared" si="28"/>
        <v>41950.923576388886</v>
      </c>
      <c r="T318" s="16">
        <f t="shared" si="29"/>
        <v>41984.207638888889</v>
      </c>
    </row>
    <row r="319" spans="1:20" ht="30" x14ac:dyDescent="0.2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1.0080333333333333</v>
      </c>
      <c r="P319" s="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6">
        <f t="shared" si="28"/>
        <v>41589.676886574074</v>
      </c>
      <c r="T319" s="16">
        <f t="shared" si="29"/>
        <v>41619.676886574074</v>
      </c>
    </row>
    <row r="320" spans="1:20" ht="45" x14ac:dyDescent="0.2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2.8332000000000002</v>
      </c>
      <c r="P320" s="1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6">
        <f t="shared" si="28"/>
        <v>41330.038784722223</v>
      </c>
      <c r="T320" s="16">
        <f t="shared" si="29"/>
        <v>41359.997118055559</v>
      </c>
    </row>
    <row r="321" spans="1:20" ht="60" x14ac:dyDescent="0.2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1.1268</v>
      </c>
      <c r="P321" s="1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6">
        <f t="shared" si="28"/>
        <v>40123.83829861111</v>
      </c>
      <c r="T321" s="16">
        <f t="shared" si="29"/>
        <v>40211.332638888889</v>
      </c>
    </row>
    <row r="322" spans="1:20" ht="45" x14ac:dyDescent="0.2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1.0658000000000001</v>
      </c>
      <c r="P322" s="1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6">
        <f t="shared" si="28"/>
        <v>42331.551307870366</v>
      </c>
      <c r="T322" s="16">
        <f t="shared" si="29"/>
        <v>42360.958333333328</v>
      </c>
    </row>
    <row r="323" spans="1:20" ht="45" x14ac:dyDescent="0.2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E323/D323</f>
        <v>1.0266285714285714</v>
      </c>
      <c r="P323" s="19">
        <f t="shared" ref="P323:P386" si="31">IF(L323&gt;0,E323/L323,0)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6">
        <f t="shared" ref="S323:S386" si="34">(((J323/60)/60)/24)+DATE(1970,1,1)</f>
        <v>42647.446597222224</v>
      </c>
      <c r="T323" s="16">
        <f t="shared" ref="T323:T386" si="35">(((I323/60)/60)/24)+DATE(1970,1,1)</f>
        <v>42682.488263888896</v>
      </c>
    </row>
    <row r="324" spans="1:20" ht="45" x14ac:dyDescent="0.2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1.0791200000000001</v>
      </c>
      <c r="P324" s="1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6">
        <f t="shared" si="34"/>
        <v>42473.57</v>
      </c>
      <c r="T324" s="16">
        <f t="shared" si="35"/>
        <v>42503.57</v>
      </c>
    </row>
    <row r="325" spans="1:20" ht="45" x14ac:dyDescent="0.2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1.2307407407407407</v>
      </c>
      <c r="P325" s="1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6">
        <f t="shared" si="34"/>
        <v>42697.32136574074</v>
      </c>
      <c r="T325" s="16">
        <f t="shared" si="35"/>
        <v>42725.332638888889</v>
      </c>
    </row>
    <row r="326" spans="1:20" ht="45" x14ac:dyDescent="0.2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1.016</v>
      </c>
      <c r="P326" s="1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6">
        <f t="shared" si="34"/>
        <v>42184.626250000001</v>
      </c>
      <c r="T326" s="16">
        <f t="shared" si="35"/>
        <v>42217.626250000001</v>
      </c>
    </row>
    <row r="327" spans="1:20" ht="45" x14ac:dyDescent="0.2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1.04396</v>
      </c>
      <c r="P327" s="1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6">
        <f t="shared" si="34"/>
        <v>42689.187881944439</v>
      </c>
      <c r="T327" s="16">
        <f t="shared" si="35"/>
        <v>42724.187881944439</v>
      </c>
    </row>
    <row r="328" spans="1:20" ht="45" x14ac:dyDescent="0.2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1.1292973333333334</v>
      </c>
      <c r="P328" s="1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6">
        <f t="shared" si="34"/>
        <v>42775.314884259264</v>
      </c>
      <c r="T328" s="16">
        <f t="shared" si="35"/>
        <v>42808.956250000003</v>
      </c>
    </row>
    <row r="329" spans="1:20" ht="45" x14ac:dyDescent="0.2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1.3640000000000001</v>
      </c>
      <c r="P329" s="1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6">
        <f t="shared" si="34"/>
        <v>42058.235289351855</v>
      </c>
      <c r="T329" s="16">
        <f t="shared" si="35"/>
        <v>42085.333333333328</v>
      </c>
    </row>
    <row r="330" spans="1:20" ht="45" x14ac:dyDescent="0.2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1.036144</v>
      </c>
      <c r="P330" s="1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6">
        <f t="shared" si="34"/>
        <v>42278.946620370371</v>
      </c>
      <c r="T330" s="16">
        <f t="shared" si="35"/>
        <v>42309.166666666672</v>
      </c>
    </row>
    <row r="331" spans="1:20" ht="45" x14ac:dyDescent="0.2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1.0549999999999999</v>
      </c>
      <c r="P331" s="1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6">
        <f t="shared" si="34"/>
        <v>42291.46674768519</v>
      </c>
      <c r="T331" s="16">
        <f t="shared" si="35"/>
        <v>42315.166666666672</v>
      </c>
    </row>
    <row r="332" spans="1:20" ht="45" x14ac:dyDescent="0.2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1.0182857142857142</v>
      </c>
      <c r="P332" s="1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6">
        <f t="shared" si="34"/>
        <v>41379.515775462962</v>
      </c>
      <c r="T332" s="16">
        <f t="shared" si="35"/>
        <v>41411.165972222225</v>
      </c>
    </row>
    <row r="333" spans="1:20" ht="45" x14ac:dyDescent="0.2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1.0660499999999999</v>
      </c>
      <c r="P333" s="1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6">
        <f t="shared" si="34"/>
        <v>42507.581412037034</v>
      </c>
      <c r="T333" s="16">
        <f t="shared" si="35"/>
        <v>42538.581412037034</v>
      </c>
    </row>
    <row r="334" spans="1:20" ht="45" x14ac:dyDescent="0.2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1.13015</v>
      </c>
      <c r="P334" s="1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6">
        <f t="shared" si="34"/>
        <v>42263.680289351847</v>
      </c>
      <c r="T334" s="16">
        <f t="shared" si="35"/>
        <v>42305.333333333328</v>
      </c>
    </row>
    <row r="335" spans="1:20" ht="45" x14ac:dyDescent="0.2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1.252275</v>
      </c>
      <c r="P335" s="1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6">
        <f t="shared" si="34"/>
        <v>42437.636469907404</v>
      </c>
      <c r="T335" s="16">
        <f t="shared" si="35"/>
        <v>42467.59480324074</v>
      </c>
    </row>
    <row r="336" spans="1:20" ht="45" x14ac:dyDescent="0.2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1.0119</v>
      </c>
      <c r="P336" s="1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6">
        <f t="shared" si="34"/>
        <v>42101.682372685187</v>
      </c>
      <c r="T336" s="16">
        <f t="shared" si="35"/>
        <v>42139.791666666672</v>
      </c>
    </row>
    <row r="337" spans="1:20" ht="45" x14ac:dyDescent="0.2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1.0276470588235294</v>
      </c>
      <c r="P337" s="1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6">
        <f t="shared" si="34"/>
        <v>42101.737442129626</v>
      </c>
      <c r="T337" s="16">
        <f t="shared" si="35"/>
        <v>42132.916666666672</v>
      </c>
    </row>
    <row r="338" spans="1:20" ht="45" x14ac:dyDescent="0.2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1.1683911999999999</v>
      </c>
      <c r="P338" s="1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6">
        <f t="shared" si="34"/>
        <v>42291.596273148149</v>
      </c>
      <c r="T338" s="16">
        <f t="shared" si="35"/>
        <v>42321.637939814813</v>
      </c>
    </row>
    <row r="339" spans="1:20" ht="45" x14ac:dyDescent="0.2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1.0116833333333335</v>
      </c>
      <c r="P339" s="1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6">
        <f t="shared" si="34"/>
        <v>42047.128564814819</v>
      </c>
      <c r="T339" s="16">
        <f t="shared" si="35"/>
        <v>42077.086898148147</v>
      </c>
    </row>
    <row r="340" spans="1:20" ht="45" x14ac:dyDescent="0.2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1.1013360000000001</v>
      </c>
      <c r="P340" s="1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6">
        <f t="shared" si="34"/>
        <v>42559.755671296298</v>
      </c>
      <c r="T340" s="16">
        <f t="shared" si="35"/>
        <v>42616.041666666672</v>
      </c>
    </row>
    <row r="341" spans="1:20" ht="45" x14ac:dyDescent="0.2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1.0808333333333333</v>
      </c>
      <c r="P341" s="1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6">
        <f t="shared" si="34"/>
        <v>42093.760046296295</v>
      </c>
      <c r="T341" s="16">
        <f t="shared" si="35"/>
        <v>42123.760046296295</v>
      </c>
    </row>
    <row r="342" spans="1:20" ht="45" x14ac:dyDescent="0.2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1.2502285714285715</v>
      </c>
      <c r="P342" s="1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6">
        <f t="shared" si="34"/>
        <v>42772.669062500005</v>
      </c>
      <c r="T342" s="16">
        <f t="shared" si="35"/>
        <v>42802.875</v>
      </c>
    </row>
    <row r="343" spans="1:20" ht="45" x14ac:dyDescent="0.2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1.0671428571428572</v>
      </c>
      <c r="P343" s="1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6">
        <f t="shared" si="34"/>
        <v>41894.879606481481</v>
      </c>
      <c r="T343" s="16">
        <f t="shared" si="35"/>
        <v>41913.165972222225</v>
      </c>
    </row>
    <row r="344" spans="1:20" ht="30" x14ac:dyDescent="0.2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1.0036639999999999</v>
      </c>
      <c r="P344" s="1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6">
        <f t="shared" si="34"/>
        <v>42459.780844907407</v>
      </c>
      <c r="T344" s="16">
        <f t="shared" si="35"/>
        <v>42489.780844907407</v>
      </c>
    </row>
    <row r="345" spans="1:20" ht="45" x14ac:dyDescent="0.2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1.0202863333333334</v>
      </c>
      <c r="P345" s="1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6">
        <f t="shared" si="34"/>
        <v>41926.73778935185</v>
      </c>
      <c r="T345" s="16">
        <f t="shared" si="35"/>
        <v>41957.125</v>
      </c>
    </row>
    <row r="346" spans="1:20" ht="45" x14ac:dyDescent="0.2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1.0208358208955224</v>
      </c>
      <c r="P346" s="1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6">
        <f t="shared" si="34"/>
        <v>42111.970995370371</v>
      </c>
      <c r="T346" s="16">
        <f t="shared" si="35"/>
        <v>42156.097222222219</v>
      </c>
    </row>
    <row r="347" spans="1:20" ht="45" x14ac:dyDescent="0.2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1.2327586206896552</v>
      </c>
      <c r="P347" s="1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6">
        <f t="shared" si="34"/>
        <v>42114.944328703699</v>
      </c>
      <c r="T347" s="16">
        <f t="shared" si="35"/>
        <v>42144.944328703699</v>
      </c>
    </row>
    <row r="348" spans="1:20" ht="45" x14ac:dyDescent="0.2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1.7028880000000002</v>
      </c>
      <c r="P348" s="1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6">
        <f t="shared" si="34"/>
        <v>42261.500243055561</v>
      </c>
      <c r="T348" s="16">
        <f t="shared" si="35"/>
        <v>42291.500243055561</v>
      </c>
    </row>
    <row r="349" spans="1:20" ht="45" x14ac:dyDescent="0.2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1.1159049999999999</v>
      </c>
      <c r="P349" s="1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6">
        <f t="shared" si="34"/>
        <v>42292.495474537034</v>
      </c>
      <c r="T349" s="16">
        <f t="shared" si="35"/>
        <v>42322.537141203706</v>
      </c>
    </row>
    <row r="350" spans="1:20" ht="45" x14ac:dyDescent="0.2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1.03</v>
      </c>
      <c r="P350" s="1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6">
        <f t="shared" si="34"/>
        <v>42207.58699074074</v>
      </c>
      <c r="T350" s="16">
        <f t="shared" si="35"/>
        <v>42237.58699074074</v>
      </c>
    </row>
    <row r="351" spans="1:20" ht="30" x14ac:dyDescent="0.2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1.0663570159857905</v>
      </c>
      <c r="P351" s="1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6">
        <f t="shared" si="34"/>
        <v>42760.498935185184</v>
      </c>
      <c r="T351" s="16">
        <f t="shared" si="35"/>
        <v>42790.498935185184</v>
      </c>
    </row>
    <row r="352" spans="1:20" ht="45" x14ac:dyDescent="0.2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1.1476</v>
      </c>
      <c r="P352" s="1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6">
        <f t="shared" si="34"/>
        <v>42586.066076388888</v>
      </c>
      <c r="T352" s="16">
        <f t="shared" si="35"/>
        <v>42624.165972222225</v>
      </c>
    </row>
    <row r="353" spans="1:20" ht="45" x14ac:dyDescent="0.2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1.2734117647058822</v>
      </c>
      <c r="P353" s="1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6">
        <f t="shared" si="34"/>
        <v>42427.964745370366</v>
      </c>
      <c r="T353" s="16">
        <f t="shared" si="35"/>
        <v>42467.923078703709</v>
      </c>
    </row>
    <row r="354" spans="1:20" ht="45" x14ac:dyDescent="0.2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1.1656</v>
      </c>
      <c r="P354" s="1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6">
        <f t="shared" si="34"/>
        <v>41890.167453703703</v>
      </c>
      <c r="T354" s="16">
        <f t="shared" si="35"/>
        <v>41920.167453703703</v>
      </c>
    </row>
    <row r="355" spans="1:20" ht="45" x14ac:dyDescent="0.2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1.0861819426615318</v>
      </c>
      <c r="P355" s="1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6">
        <f t="shared" si="34"/>
        <v>42297.791886574079</v>
      </c>
      <c r="T355" s="16">
        <f t="shared" si="35"/>
        <v>42327.833553240736</v>
      </c>
    </row>
    <row r="356" spans="1:20" ht="45" x14ac:dyDescent="0.2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1.0394285714285714</v>
      </c>
      <c r="P356" s="1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6">
        <f t="shared" si="34"/>
        <v>42438.827789351853</v>
      </c>
      <c r="T356" s="16">
        <f t="shared" si="35"/>
        <v>42468.786122685182</v>
      </c>
    </row>
    <row r="357" spans="1:20" ht="30" x14ac:dyDescent="0.2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1.1625714285714286</v>
      </c>
      <c r="P357" s="1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6">
        <f t="shared" si="34"/>
        <v>41943.293912037036</v>
      </c>
      <c r="T357" s="16">
        <f t="shared" si="35"/>
        <v>41974.3355787037</v>
      </c>
    </row>
    <row r="358" spans="1:20" ht="30" x14ac:dyDescent="0.2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1.0269239999999999</v>
      </c>
      <c r="P358" s="1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6">
        <f t="shared" si="34"/>
        <v>42415.803159722222</v>
      </c>
      <c r="T358" s="16">
        <f t="shared" si="35"/>
        <v>42445.761493055557</v>
      </c>
    </row>
    <row r="359" spans="1:20" ht="45" x14ac:dyDescent="0.2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1.74</v>
      </c>
      <c r="P359" s="1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6">
        <f t="shared" si="34"/>
        <v>42078.222187499996</v>
      </c>
      <c r="T359" s="16">
        <f t="shared" si="35"/>
        <v>42118.222187499996</v>
      </c>
    </row>
    <row r="360" spans="1:20" ht="45" x14ac:dyDescent="0.2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1.03088</v>
      </c>
      <c r="P360" s="1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6">
        <f t="shared" si="34"/>
        <v>42507.860196759255</v>
      </c>
      <c r="T360" s="16">
        <f t="shared" si="35"/>
        <v>42536.625</v>
      </c>
    </row>
    <row r="361" spans="1:20" ht="45" x14ac:dyDescent="0.2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1.0485537190082646</v>
      </c>
      <c r="P361" s="1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6">
        <f t="shared" si="34"/>
        <v>41935.070486111108</v>
      </c>
      <c r="T361" s="16">
        <f t="shared" si="35"/>
        <v>41957.216666666667</v>
      </c>
    </row>
    <row r="362" spans="1:20" ht="45" x14ac:dyDescent="0.2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1.0137499999999999</v>
      </c>
      <c r="P362" s="1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6">
        <f t="shared" si="34"/>
        <v>42163.897916666669</v>
      </c>
      <c r="T362" s="16">
        <f t="shared" si="35"/>
        <v>42208.132638888885</v>
      </c>
    </row>
    <row r="363" spans="1:20" ht="45" x14ac:dyDescent="0.2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1.1107699999999998</v>
      </c>
      <c r="P363" s="1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6">
        <f t="shared" si="34"/>
        <v>41936.001226851848</v>
      </c>
      <c r="T363" s="16">
        <f t="shared" si="35"/>
        <v>41966.042893518519</v>
      </c>
    </row>
    <row r="364" spans="1:20" ht="45" x14ac:dyDescent="0.2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1.2415933781686497</v>
      </c>
      <c r="P364" s="1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6">
        <f t="shared" si="34"/>
        <v>41837.210543981484</v>
      </c>
      <c r="T364" s="16">
        <f t="shared" si="35"/>
        <v>41859</v>
      </c>
    </row>
    <row r="365" spans="1:20" ht="45" x14ac:dyDescent="0.2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1.0133333333333334</v>
      </c>
      <c r="P365" s="1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6">
        <f t="shared" si="34"/>
        <v>40255.744629629626</v>
      </c>
      <c r="T365" s="16">
        <f t="shared" si="35"/>
        <v>40300.806944444441</v>
      </c>
    </row>
    <row r="366" spans="1:20" ht="45" x14ac:dyDescent="0.2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1.1016142857142857</v>
      </c>
      <c r="P366" s="1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6">
        <f t="shared" si="34"/>
        <v>41780.859629629631</v>
      </c>
      <c r="T366" s="16">
        <f t="shared" si="35"/>
        <v>41811.165972222225</v>
      </c>
    </row>
    <row r="367" spans="1:20" ht="45" x14ac:dyDescent="0.2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1.0397333333333334</v>
      </c>
      <c r="P367" s="1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6">
        <f t="shared" si="34"/>
        <v>41668.606469907405</v>
      </c>
      <c r="T367" s="16">
        <f t="shared" si="35"/>
        <v>41698.606469907405</v>
      </c>
    </row>
    <row r="368" spans="1:20" ht="45" x14ac:dyDescent="0.2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1.013157894736842</v>
      </c>
      <c r="P368" s="1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6">
        <f t="shared" si="34"/>
        <v>41019.793032407404</v>
      </c>
      <c r="T368" s="16">
        <f t="shared" si="35"/>
        <v>41049.793032407404</v>
      </c>
    </row>
    <row r="369" spans="1:20" ht="45" x14ac:dyDescent="0.2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1.033501</v>
      </c>
      <c r="P369" s="1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6">
        <f t="shared" si="34"/>
        <v>41355.577291666668</v>
      </c>
      <c r="T369" s="16">
        <f t="shared" si="35"/>
        <v>41395.207638888889</v>
      </c>
    </row>
    <row r="370" spans="1:20" ht="45" x14ac:dyDescent="0.2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1.04112</v>
      </c>
      <c r="P370" s="1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6">
        <f t="shared" si="34"/>
        <v>42043.605578703704</v>
      </c>
      <c r="T370" s="16">
        <f t="shared" si="35"/>
        <v>42078.563912037032</v>
      </c>
    </row>
    <row r="371" spans="1:20" ht="45" x14ac:dyDescent="0.2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1.1015569230769231</v>
      </c>
      <c r="P371" s="1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6">
        <f t="shared" si="34"/>
        <v>40893.551724537036</v>
      </c>
      <c r="T371" s="16">
        <f t="shared" si="35"/>
        <v>40923.551724537036</v>
      </c>
    </row>
    <row r="372" spans="1:20" ht="45" x14ac:dyDescent="0.2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1.2202</v>
      </c>
      <c r="P372" s="1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6">
        <f t="shared" si="34"/>
        <v>42711.795138888891</v>
      </c>
      <c r="T372" s="16">
        <f t="shared" si="35"/>
        <v>42741.795138888891</v>
      </c>
    </row>
    <row r="373" spans="1:20" ht="45" x14ac:dyDescent="0.2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1.1416866666666667</v>
      </c>
      <c r="P373" s="1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6">
        <f t="shared" si="34"/>
        <v>41261.767812500002</v>
      </c>
      <c r="T373" s="16">
        <f t="shared" si="35"/>
        <v>41306.767812500002</v>
      </c>
    </row>
    <row r="374" spans="1:20" ht="30" x14ac:dyDescent="0.2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1.2533333333333334</v>
      </c>
      <c r="P374" s="1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6">
        <f t="shared" si="34"/>
        <v>42425.576898148152</v>
      </c>
      <c r="T374" s="16">
        <f t="shared" si="35"/>
        <v>42465.666666666672</v>
      </c>
    </row>
    <row r="375" spans="1:20" ht="45" x14ac:dyDescent="0.2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1.0666666666666667</v>
      </c>
      <c r="P375" s="1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6">
        <f t="shared" si="34"/>
        <v>41078.91201388889</v>
      </c>
      <c r="T375" s="16">
        <f t="shared" si="35"/>
        <v>41108.91201388889</v>
      </c>
    </row>
    <row r="376" spans="1:20" ht="45" x14ac:dyDescent="0.2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1.3065</v>
      </c>
      <c r="P376" s="1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6">
        <f t="shared" si="34"/>
        <v>40757.889247685183</v>
      </c>
      <c r="T376" s="16">
        <f t="shared" si="35"/>
        <v>40802.889247685183</v>
      </c>
    </row>
    <row r="377" spans="1:20" ht="45" x14ac:dyDescent="0.2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1.2</v>
      </c>
      <c r="P377" s="1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6">
        <f t="shared" si="34"/>
        <v>41657.985081018516</v>
      </c>
      <c r="T377" s="16">
        <f t="shared" si="35"/>
        <v>41699.720833333333</v>
      </c>
    </row>
    <row r="378" spans="1:20" ht="45" x14ac:dyDescent="0.2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1.0595918367346939</v>
      </c>
      <c r="P378" s="1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6">
        <f t="shared" si="34"/>
        <v>42576.452731481477</v>
      </c>
      <c r="T378" s="16">
        <f t="shared" si="35"/>
        <v>42607.452731481477</v>
      </c>
    </row>
    <row r="379" spans="1:20" ht="45" x14ac:dyDescent="0.2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1.1439999999999999</v>
      </c>
      <c r="P379" s="1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6">
        <f t="shared" si="34"/>
        <v>42292.250787037032</v>
      </c>
      <c r="T379" s="16">
        <f t="shared" si="35"/>
        <v>42322.292361111111</v>
      </c>
    </row>
    <row r="380" spans="1:20" ht="45" x14ac:dyDescent="0.2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1.1176666666666666</v>
      </c>
      <c r="P380" s="1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6">
        <f t="shared" si="34"/>
        <v>42370.571851851855</v>
      </c>
      <c r="T380" s="16">
        <f t="shared" si="35"/>
        <v>42394.994444444441</v>
      </c>
    </row>
    <row r="381" spans="1:20" ht="45" x14ac:dyDescent="0.2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1.1608000000000001</v>
      </c>
      <c r="P381" s="1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6">
        <f t="shared" si="34"/>
        <v>40987.688333333332</v>
      </c>
      <c r="T381" s="16">
        <f t="shared" si="35"/>
        <v>41032.688333333332</v>
      </c>
    </row>
    <row r="382" spans="1:20" ht="45" x14ac:dyDescent="0.2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1.415</v>
      </c>
      <c r="P382" s="1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6">
        <f t="shared" si="34"/>
        <v>42367.719814814816</v>
      </c>
      <c r="T382" s="16">
        <f t="shared" si="35"/>
        <v>42392.719814814816</v>
      </c>
    </row>
    <row r="383" spans="1:20" ht="45" x14ac:dyDescent="0.2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1.0472999999999999</v>
      </c>
      <c r="P383" s="1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6">
        <f t="shared" si="34"/>
        <v>41085.698113425926</v>
      </c>
      <c r="T383" s="16">
        <f t="shared" si="35"/>
        <v>41120.208333333336</v>
      </c>
    </row>
    <row r="384" spans="1:20" ht="45" x14ac:dyDescent="0.2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2.5583333333333331</v>
      </c>
      <c r="P384" s="1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6">
        <f t="shared" si="34"/>
        <v>41144.709490740745</v>
      </c>
      <c r="T384" s="16">
        <f t="shared" si="35"/>
        <v>41158.709490740745</v>
      </c>
    </row>
    <row r="385" spans="1:20" ht="45" x14ac:dyDescent="0.2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2.0670670670670672</v>
      </c>
      <c r="P385" s="1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6">
        <f t="shared" si="34"/>
        <v>41755.117581018516</v>
      </c>
      <c r="T385" s="16">
        <f t="shared" si="35"/>
        <v>41778.117581018516</v>
      </c>
    </row>
    <row r="386" spans="1:20" ht="45" x14ac:dyDescent="0.2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1.1210500000000001</v>
      </c>
      <c r="P386" s="1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6">
        <f t="shared" si="34"/>
        <v>41980.781793981485</v>
      </c>
      <c r="T386" s="16">
        <f t="shared" si="35"/>
        <v>42010.781793981485</v>
      </c>
    </row>
    <row r="387" spans="1:20" ht="45" x14ac:dyDescent="0.2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E387/D387</f>
        <v>1.05982</v>
      </c>
      <c r="P387" s="19">
        <f t="shared" ref="P387:P450" si="37">IF(L387&gt;0,E387/L387,0)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6">
        <f t="shared" ref="S387:S450" si="40">(((J387/60)/60)/24)+DATE(1970,1,1)</f>
        <v>41934.584502314814</v>
      </c>
      <c r="T387" s="16">
        <f t="shared" ref="T387:T450" si="41">(((I387/60)/60)/24)+DATE(1970,1,1)</f>
        <v>41964.626168981486</v>
      </c>
    </row>
    <row r="388" spans="1:20" ht="45" x14ac:dyDescent="0.2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1.0016666666666667</v>
      </c>
      <c r="P388" s="1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6">
        <f t="shared" si="40"/>
        <v>42211.951284722221</v>
      </c>
      <c r="T388" s="16">
        <f t="shared" si="41"/>
        <v>42226.951284722221</v>
      </c>
    </row>
    <row r="389" spans="1:20" ht="45" x14ac:dyDescent="0.2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2.1398947368421051</v>
      </c>
      <c r="P389" s="1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6">
        <f t="shared" si="40"/>
        <v>42200.67659722222</v>
      </c>
      <c r="T389" s="16">
        <f t="shared" si="41"/>
        <v>42231.25</v>
      </c>
    </row>
    <row r="390" spans="1:20" ht="45" x14ac:dyDescent="0.2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1.2616000000000001</v>
      </c>
      <c r="P390" s="1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6">
        <f t="shared" si="40"/>
        <v>42549.076157407413</v>
      </c>
      <c r="T390" s="16">
        <f t="shared" si="41"/>
        <v>42579.076157407413</v>
      </c>
    </row>
    <row r="391" spans="1:20" ht="45" x14ac:dyDescent="0.2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1.8153547058823529</v>
      </c>
      <c r="P391" s="1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6">
        <f t="shared" si="40"/>
        <v>41674.063078703701</v>
      </c>
      <c r="T391" s="16">
        <f t="shared" si="41"/>
        <v>41705.957638888889</v>
      </c>
    </row>
    <row r="392" spans="1:20" ht="45" x14ac:dyDescent="0.2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</v>
      </c>
      <c r="P392" s="1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6">
        <f t="shared" si="40"/>
        <v>42112.036712962959</v>
      </c>
      <c r="T392" s="16">
        <f t="shared" si="41"/>
        <v>42132.036712962959</v>
      </c>
    </row>
    <row r="393" spans="1:20" ht="45" x14ac:dyDescent="0.2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1.0061</v>
      </c>
      <c r="P393" s="1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6">
        <f t="shared" si="40"/>
        <v>40865.042256944449</v>
      </c>
      <c r="T393" s="16">
        <f t="shared" si="41"/>
        <v>40895.040972222225</v>
      </c>
    </row>
    <row r="394" spans="1:20" ht="45" x14ac:dyDescent="0.2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1.009027027027027</v>
      </c>
      <c r="P394" s="1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6">
        <f t="shared" si="40"/>
        <v>40763.717256944445</v>
      </c>
      <c r="T394" s="16">
        <f t="shared" si="41"/>
        <v>40794.125</v>
      </c>
    </row>
    <row r="395" spans="1:20" ht="30" x14ac:dyDescent="0.2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1.10446</v>
      </c>
      <c r="P395" s="1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6">
        <f t="shared" si="40"/>
        <v>41526.708935185183</v>
      </c>
      <c r="T395" s="16">
        <f t="shared" si="41"/>
        <v>41557.708935185183</v>
      </c>
    </row>
    <row r="396" spans="1:20" ht="45" x14ac:dyDescent="0.2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1.118936170212766</v>
      </c>
      <c r="P396" s="1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6">
        <f t="shared" si="40"/>
        <v>42417.818078703705</v>
      </c>
      <c r="T396" s="16">
        <f t="shared" si="41"/>
        <v>42477.776412037041</v>
      </c>
    </row>
    <row r="397" spans="1:20" ht="45" x14ac:dyDescent="0.2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1.0804450000000001</v>
      </c>
      <c r="P397" s="1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6">
        <f t="shared" si="40"/>
        <v>40990.909259259257</v>
      </c>
      <c r="T397" s="16">
        <f t="shared" si="41"/>
        <v>41026.897222222222</v>
      </c>
    </row>
    <row r="398" spans="1:20" ht="45" x14ac:dyDescent="0.2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1.0666666666666667</v>
      </c>
      <c r="P398" s="1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6">
        <f t="shared" si="40"/>
        <v>41082.564884259256</v>
      </c>
      <c r="T398" s="16">
        <f t="shared" si="41"/>
        <v>41097.564884259256</v>
      </c>
    </row>
    <row r="399" spans="1:20" ht="45" x14ac:dyDescent="0.2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1.0390027322404372</v>
      </c>
      <c r="P399" s="1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6">
        <f t="shared" si="40"/>
        <v>40379.776435185187</v>
      </c>
      <c r="T399" s="16">
        <f t="shared" si="41"/>
        <v>40422.155555555553</v>
      </c>
    </row>
    <row r="400" spans="1:20" ht="45" x14ac:dyDescent="0.2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1.2516</v>
      </c>
      <c r="P400" s="1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6">
        <f t="shared" si="40"/>
        <v>42078.793124999997</v>
      </c>
      <c r="T400" s="16">
        <f t="shared" si="41"/>
        <v>42123.793124999997</v>
      </c>
    </row>
    <row r="401" spans="1:20" ht="45" x14ac:dyDescent="0.2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1.0680499999999999</v>
      </c>
      <c r="P401" s="1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6">
        <f t="shared" si="40"/>
        <v>42687.875775462962</v>
      </c>
      <c r="T401" s="16">
        <f t="shared" si="41"/>
        <v>42718.5</v>
      </c>
    </row>
    <row r="402" spans="1:20" ht="45" x14ac:dyDescent="0.2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1.1230249999999999</v>
      </c>
      <c r="P402" s="1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6">
        <f t="shared" si="40"/>
        <v>41745.635960648149</v>
      </c>
      <c r="T402" s="16">
        <f t="shared" si="41"/>
        <v>41776.145833333336</v>
      </c>
    </row>
    <row r="403" spans="1:20" ht="45" x14ac:dyDescent="0.2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1.0381199999999999</v>
      </c>
      <c r="P403" s="1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6">
        <f t="shared" si="40"/>
        <v>40732.842245370368</v>
      </c>
      <c r="T403" s="16">
        <f t="shared" si="41"/>
        <v>40762.842245370368</v>
      </c>
    </row>
    <row r="404" spans="1:20" ht="45" x14ac:dyDescent="0.2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1.4165000000000001</v>
      </c>
      <c r="P404" s="1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6">
        <f t="shared" si="40"/>
        <v>42292.539548611108</v>
      </c>
      <c r="T404" s="16">
        <f t="shared" si="41"/>
        <v>42313.58121527778</v>
      </c>
    </row>
    <row r="405" spans="1:20" ht="45" x14ac:dyDescent="0.2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1.0526</v>
      </c>
      <c r="P405" s="1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6">
        <f t="shared" si="40"/>
        <v>40718.310659722221</v>
      </c>
      <c r="T405" s="16">
        <f t="shared" si="41"/>
        <v>40765.297222222223</v>
      </c>
    </row>
    <row r="406" spans="1:20" ht="45" x14ac:dyDescent="0.2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1.0309142857142857</v>
      </c>
      <c r="P406" s="1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6">
        <f t="shared" si="40"/>
        <v>41646.628032407411</v>
      </c>
      <c r="T406" s="16">
        <f t="shared" si="41"/>
        <v>41675.961111111108</v>
      </c>
    </row>
    <row r="407" spans="1:20" ht="30" x14ac:dyDescent="0.2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1.0765957446808512</v>
      </c>
      <c r="P407" s="1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6">
        <f t="shared" si="40"/>
        <v>41674.08494212963</v>
      </c>
      <c r="T407" s="16">
        <f t="shared" si="41"/>
        <v>41704.08494212963</v>
      </c>
    </row>
    <row r="408" spans="1:20" ht="45" x14ac:dyDescent="0.2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1.0770464285714285</v>
      </c>
      <c r="P408" s="1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6">
        <f t="shared" si="40"/>
        <v>40638.162465277775</v>
      </c>
      <c r="T408" s="16">
        <f t="shared" si="41"/>
        <v>40672.249305555553</v>
      </c>
    </row>
    <row r="409" spans="1:20" ht="45" x14ac:dyDescent="0.2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1.0155000000000001</v>
      </c>
      <c r="P409" s="1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6">
        <f t="shared" si="40"/>
        <v>40806.870949074073</v>
      </c>
      <c r="T409" s="16">
        <f t="shared" si="41"/>
        <v>40866.912615740745</v>
      </c>
    </row>
    <row r="410" spans="1:20" ht="45" x14ac:dyDescent="0.2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1.0143766666666667</v>
      </c>
      <c r="P410" s="1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6">
        <f t="shared" si="40"/>
        <v>41543.735995370371</v>
      </c>
      <c r="T410" s="16">
        <f t="shared" si="41"/>
        <v>41583.777662037035</v>
      </c>
    </row>
    <row r="411" spans="1:20" ht="45" x14ac:dyDescent="0.2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1.3680000000000001</v>
      </c>
      <c r="P411" s="1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6">
        <f t="shared" si="40"/>
        <v>42543.862777777773</v>
      </c>
      <c r="T411" s="16">
        <f t="shared" si="41"/>
        <v>42573.862777777773</v>
      </c>
    </row>
    <row r="412" spans="1:20" ht="45" x14ac:dyDescent="0.2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1.2829999999999999</v>
      </c>
      <c r="P412" s="1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6">
        <f t="shared" si="40"/>
        <v>42113.981446759266</v>
      </c>
      <c r="T412" s="16">
        <f t="shared" si="41"/>
        <v>42173.981446759266</v>
      </c>
    </row>
    <row r="413" spans="1:20" ht="45" x14ac:dyDescent="0.2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1.0105</v>
      </c>
      <c r="P413" s="1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6">
        <f t="shared" si="40"/>
        <v>41598.17597222222</v>
      </c>
      <c r="T413" s="16">
        <f t="shared" si="41"/>
        <v>41630.208333333336</v>
      </c>
    </row>
    <row r="414" spans="1:20" ht="45" x14ac:dyDescent="0.2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1.2684</v>
      </c>
      <c r="P414" s="1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6">
        <f t="shared" si="40"/>
        <v>41099.742800925924</v>
      </c>
      <c r="T414" s="16">
        <f t="shared" si="41"/>
        <v>41115.742800925924</v>
      </c>
    </row>
    <row r="415" spans="1:20" ht="45" x14ac:dyDescent="0.2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1.0508593749999999</v>
      </c>
      <c r="P415" s="1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6">
        <f t="shared" si="40"/>
        <v>41079.877442129626</v>
      </c>
      <c r="T415" s="16">
        <f t="shared" si="41"/>
        <v>41109.877442129626</v>
      </c>
    </row>
    <row r="416" spans="1:20" ht="45" x14ac:dyDescent="0.2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1.0285405405405406</v>
      </c>
      <c r="P416" s="1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6">
        <f t="shared" si="40"/>
        <v>41529.063252314816</v>
      </c>
      <c r="T416" s="16">
        <f t="shared" si="41"/>
        <v>41559.063252314816</v>
      </c>
    </row>
    <row r="417" spans="1:20" ht="60" x14ac:dyDescent="0.2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1.0214714285714286</v>
      </c>
      <c r="P417" s="1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6">
        <f t="shared" si="40"/>
        <v>41904.851875</v>
      </c>
      <c r="T417" s="16">
        <f t="shared" si="41"/>
        <v>41929.5</v>
      </c>
    </row>
    <row r="418" spans="1:20" ht="30" x14ac:dyDescent="0.2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1.2021700000000002</v>
      </c>
      <c r="P418" s="1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6">
        <f t="shared" si="40"/>
        <v>41648.396192129629</v>
      </c>
      <c r="T418" s="16">
        <f t="shared" si="41"/>
        <v>41678.396192129629</v>
      </c>
    </row>
    <row r="419" spans="1:20" ht="45" x14ac:dyDescent="0.2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1.0024761904761905</v>
      </c>
      <c r="P419" s="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6">
        <f t="shared" si="40"/>
        <v>41360.970601851855</v>
      </c>
      <c r="T419" s="16">
        <f t="shared" si="41"/>
        <v>41372.189583333333</v>
      </c>
    </row>
    <row r="420" spans="1:20" ht="45" x14ac:dyDescent="0.2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1.0063392857142857</v>
      </c>
      <c r="P420" s="1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6">
        <f t="shared" si="40"/>
        <v>42178.282372685186</v>
      </c>
      <c r="T420" s="16">
        <f t="shared" si="41"/>
        <v>42208.282372685186</v>
      </c>
    </row>
    <row r="421" spans="1:20" ht="45" x14ac:dyDescent="0.2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1.004375</v>
      </c>
      <c r="P421" s="1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6">
        <f t="shared" si="40"/>
        <v>41394.842442129629</v>
      </c>
      <c r="T421" s="16">
        <f t="shared" si="41"/>
        <v>41454.842442129629</v>
      </c>
    </row>
    <row r="422" spans="1:20" ht="45" x14ac:dyDescent="0.2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4.3939393939393936E-3</v>
      </c>
      <c r="P422" s="1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6">
        <f t="shared" si="40"/>
        <v>41682.23646990741</v>
      </c>
      <c r="T422" s="16">
        <f t="shared" si="41"/>
        <v>41712.194803240738</v>
      </c>
    </row>
    <row r="423" spans="1:20" ht="45" x14ac:dyDescent="0.2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2.0066666666666667E-2</v>
      </c>
      <c r="P423" s="1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6">
        <f t="shared" si="40"/>
        <v>42177.491388888884</v>
      </c>
      <c r="T423" s="16">
        <f t="shared" si="41"/>
        <v>42237.491388888884</v>
      </c>
    </row>
    <row r="424" spans="1:20" ht="45" x14ac:dyDescent="0.2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1.0749999999999999E-2</v>
      </c>
      <c r="P424" s="1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6">
        <f t="shared" si="40"/>
        <v>41863.260381944441</v>
      </c>
      <c r="T424" s="16">
        <f t="shared" si="41"/>
        <v>41893.260381944441</v>
      </c>
    </row>
    <row r="425" spans="1:20" ht="45" x14ac:dyDescent="0.2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7.6499999999999997E-3</v>
      </c>
      <c r="P425" s="1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6">
        <f t="shared" si="40"/>
        <v>41400.92627314815</v>
      </c>
      <c r="T425" s="16">
        <f t="shared" si="41"/>
        <v>41430.92627314815</v>
      </c>
    </row>
    <row r="426" spans="1:20" ht="45" x14ac:dyDescent="0.2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6.7966666666666675E-2</v>
      </c>
      <c r="P426" s="1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6">
        <f t="shared" si="40"/>
        <v>40934.376145833332</v>
      </c>
      <c r="T426" s="16">
        <f t="shared" si="41"/>
        <v>40994.334479166668</v>
      </c>
    </row>
    <row r="427" spans="1:20" ht="45" x14ac:dyDescent="0.2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1.2E-4</v>
      </c>
      <c r="P427" s="1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6">
        <f t="shared" si="40"/>
        <v>42275.861157407402</v>
      </c>
      <c r="T427" s="16">
        <f t="shared" si="41"/>
        <v>42335.902824074074</v>
      </c>
    </row>
    <row r="428" spans="1:20" ht="45" x14ac:dyDescent="0.2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1.3299999999999999E-2</v>
      </c>
      <c r="P428" s="1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6">
        <f t="shared" si="40"/>
        <v>42400.711967592593</v>
      </c>
      <c r="T428" s="16">
        <f t="shared" si="41"/>
        <v>42430.711967592593</v>
      </c>
    </row>
    <row r="429" spans="1:20" ht="45" x14ac:dyDescent="0.2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s="1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6">
        <f t="shared" si="40"/>
        <v>42285.909027777772</v>
      </c>
      <c r="T429" s="16">
        <f t="shared" si="41"/>
        <v>42299.790972222225</v>
      </c>
    </row>
    <row r="430" spans="1:20" ht="30" x14ac:dyDescent="0.2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5.6333333333333332E-2</v>
      </c>
      <c r="P430" s="1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6">
        <f t="shared" si="40"/>
        <v>41778.766724537039</v>
      </c>
      <c r="T430" s="16">
        <f t="shared" si="41"/>
        <v>41806.916666666664</v>
      </c>
    </row>
    <row r="431" spans="1:20" ht="60" x14ac:dyDescent="0.2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s="19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6">
        <f t="shared" si="40"/>
        <v>40070.901412037041</v>
      </c>
      <c r="T431" s="16">
        <f t="shared" si="41"/>
        <v>40144.207638888889</v>
      </c>
    </row>
    <row r="432" spans="1:20" ht="30" x14ac:dyDescent="0.2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2.4E-2</v>
      </c>
      <c r="P432" s="1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6">
        <f t="shared" si="40"/>
        <v>41513.107256944444</v>
      </c>
      <c r="T432" s="16">
        <f t="shared" si="41"/>
        <v>41528.107256944444</v>
      </c>
    </row>
    <row r="433" spans="1:20" ht="45" x14ac:dyDescent="0.2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0.13833333333333334</v>
      </c>
      <c r="P433" s="1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6">
        <f t="shared" si="40"/>
        <v>42526.871331018512</v>
      </c>
      <c r="T433" s="16">
        <f t="shared" si="41"/>
        <v>42556.871331018512</v>
      </c>
    </row>
    <row r="434" spans="1:20" ht="45" x14ac:dyDescent="0.2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9.5000000000000001E-2</v>
      </c>
      <c r="P434" s="1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6">
        <f t="shared" si="40"/>
        <v>42238.726631944446</v>
      </c>
      <c r="T434" s="16">
        <f t="shared" si="41"/>
        <v>42298.726631944446</v>
      </c>
    </row>
    <row r="435" spans="1:20" ht="60" x14ac:dyDescent="0.2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s="19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6">
        <f t="shared" si="40"/>
        <v>42228.629884259266</v>
      </c>
      <c r="T435" s="16">
        <f t="shared" si="41"/>
        <v>42288.629884259266</v>
      </c>
    </row>
    <row r="436" spans="1:20" ht="45" x14ac:dyDescent="0.2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0.05</v>
      </c>
      <c r="P436" s="1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6">
        <f t="shared" si="40"/>
        <v>41576.834513888891</v>
      </c>
      <c r="T436" s="16">
        <f t="shared" si="41"/>
        <v>41609.876180555555</v>
      </c>
    </row>
    <row r="437" spans="1:20" ht="45" x14ac:dyDescent="0.2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2.7272727272727273E-5</v>
      </c>
      <c r="P437" s="1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6">
        <f t="shared" si="40"/>
        <v>41500.747453703705</v>
      </c>
      <c r="T437" s="16">
        <f t="shared" si="41"/>
        <v>41530.747453703705</v>
      </c>
    </row>
    <row r="438" spans="1:20" ht="45" x14ac:dyDescent="0.2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s="19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6">
        <f t="shared" si="40"/>
        <v>41456.36241898148</v>
      </c>
      <c r="T438" s="16">
        <f t="shared" si="41"/>
        <v>41486.36241898148</v>
      </c>
    </row>
    <row r="439" spans="1:20" ht="45" x14ac:dyDescent="0.2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s="1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6">
        <f t="shared" si="40"/>
        <v>42591.31858796296</v>
      </c>
      <c r="T439" s="16">
        <f t="shared" si="41"/>
        <v>42651.31858796296</v>
      </c>
    </row>
    <row r="440" spans="1:20" ht="45" x14ac:dyDescent="0.2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9.3799999999999994E-2</v>
      </c>
      <c r="P440" s="1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6">
        <f t="shared" si="40"/>
        <v>42296.261087962965</v>
      </c>
      <c r="T440" s="16">
        <f t="shared" si="41"/>
        <v>42326.302754629629</v>
      </c>
    </row>
    <row r="441" spans="1:20" ht="45" x14ac:dyDescent="0.2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s="19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6">
        <f t="shared" si="40"/>
        <v>41919.761782407404</v>
      </c>
      <c r="T441" s="16">
        <f t="shared" si="41"/>
        <v>41929.761782407404</v>
      </c>
    </row>
    <row r="442" spans="1:20" ht="30" x14ac:dyDescent="0.2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1E-3</v>
      </c>
      <c r="P442" s="1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6">
        <f t="shared" si="40"/>
        <v>42423.985567129625</v>
      </c>
      <c r="T442" s="16">
        <f t="shared" si="41"/>
        <v>42453.943900462968</v>
      </c>
    </row>
    <row r="443" spans="1:20" ht="45" x14ac:dyDescent="0.2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s="19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6">
        <f t="shared" si="40"/>
        <v>41550.793935185182</v>
      </c>
      <c r="T443" s="16">
        <f t="shared" si="41"/>
        <v>41580.793935185182</v>
      </c>
    </row>
    <row r="444" spans="1:20" x14ac:dyDescent="0.2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0.39358823529411763</v>
      </c>
      <c r="P444" s="1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6">
        <f t="shared" si="40"/>
        <v>42024.888692129629</v>
      </c>
      <c r="T444" s="16">
        <f t="shared" si="41"/>
        <v>42054.888692129629</v>
      </c>
    </row>
    <row r="445" spans="1:20" ht="45" x14ac:dyDescent="0.2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1E-3</v>
      </c>
      <c r="P445" s="1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6">
        <f t="shared" si="40"/>
        <v>41650.015057870369</v>
      </c>
      <c r="T445" s="16">
        <f t="shared" si="41"/>
        <v>41680.015057870369</v>
      </c>
    </row>
    <row r="446" spans="1:20" ht="30" x14ac:dyDescent="0.2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0.05</v>
      </c>
      <c r="P446" s="1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6">
        <f t="shared" si="40"/>
        <v>40894.906956018516</v>
      </c>
      <c r="T446" s="16">
        <f t="shared" si="41"/>
        <v>40954.906956018516</v>
      </c>
    </row>
    <row r="447" spans="1:20" ht="45" x14ac:dyDescent="0.2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3.3333333333333335E-5</v>
      </c>
      <c r="P447" s="1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6">
        <f t="shared" si="40"/>
        <v>42130.335358796292</v>
      </c>
      <c r="T447" s="16">
        <f t="shared" si="41"/>
        <v>42145.335358796292</v>
      </c>
    </row>
    <row r="448" spans="1:20" ht="45" x14ac:dyDescent="0.2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7.2952380952380949E-2</v>
      </c>
      <c r="P448" s="1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6">
        <f t="shared" si="40"/>
        <v>42037.083564814813</v>
      </c>
      <c r="T448" s="16">
        <f t="shared" si="41"/>
        <v>42067.083564814813</v>
      </c>
    </row>
    <row r="449" spans="1:20" ht="45" x14ac:dyDescent="0.2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1.6666666666666666E-4</v>
      </c>
      <c r="P449" s="1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6">
        <f t="shared" si="40"/>
        <v>41331.555127314816</v>
      </c>
      <c r="T449" s="16">
        <f t="shared" si="41"/>
        <v>41356.513460648144</v>
      </c>
    </row>
    <row r="450" spans="1:20" ht="45" x14ac:dyDescent="0.2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3.2804E-2</v>
      </c>
      <c r="P450" s="1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6">
        <f t="shared" si="40"/>
        <v>41753.758043981477</v>
      </c>
      <c r="T450" s="16">
        <f t="shared" si="41"/>
        <v>41773.758043981477</v>
      </c>
    </row>
    <row r="451" spans="1:20" ht="45" x14ac:dyDescent="0.2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E451/D451</f>
        <v>2.2499999999999999E-2</v>
      </c>
      <c r="P451" s="19">
        <f t="shared" ref="P451:P514" si="43">IF(L451&gt;0,E451/L451,0)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6">
        <f t="shared" ref="S451:S514" si="46">(((J451/60)/60)/24)+DATE(1970,1,1)</f>
        <v>41534.568113425928</v>
      </c>
      <c r="T451" s="16">
        <f t="shared" ref="T451:T514" si="47">(((I451/60)/60)/24)+DATE(1970,1,1)</f>
        <v>41564.568113425928</v>
      </c>
    </row>
    <row r="452" spans="1:20" ht="45" x14ac:dyDescent="0.2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7.92E-3</v>
      </c>
      <c r="P452" s="1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6">
        <f t="shared" si="46"/>
        <v>41654.946759259255</v>
      </c>
      <c r="T452" s="16">
        <f t="shared" si="47"/>
        <v>41684.946759259255</v>
      </c>
    </row>
    <row r="453" spans="1:20" ht="45" x14ac:dyDescent="0.2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s="19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6">
        <f t="shared" si="46"/>
        <v>41634.715173611112</v>
      </c>
      <c r="T453" s="16">
        <f t="shared" si="47"/>
        <v>41664.715173611112</v>
      </c>
    </row>
    <row r="454" spans="1:20" ht="30" x14ac:dyDescent="0.2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0.64</v>
      </c>
      <c r="P454" s="1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6">
        <f t="shared" si="46"/>
        <v>42107.703877314809</v>
      </c>
      <c r="T454" s="16">
        <f t="shared" si="47"/>
        <v>42137.703877314809</v>
      </c>
    </row>
    <row r="455" spans="1:20" ht="45" x14ac:dyDescent="0.2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2.740447957839262E-4</v>
      </c>
      <c r="P455" s="1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6">
        <f t="shared" si="46"/>
        <v>42038.824988425928</v>
      </c>
      <c r="T455" s="16">
        <f t="shared" si="47"/>
        <v>42054.824988425928</v>
      </c>
    </row>
    <row r="456" spans="1:20" ht="45" x14ac:dyDescent="0.2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8.2000000000000007E-3</v>
      </c>
      <c r="P456" s="1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6">
        <f t="shared" si="46"/>
        <v>41938.717256944445</v>
      </c>
      <c r="T456" s="16">
        <f t="shared" si="47"/>
        <v>41969.551388888889</v>
      </c>
    </row>
    <row r="457" spans="1:20" ht="45" x14ac:dyDescent="0.2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6.9230769230769226E-4</v>
      </c>
      <c r="P457" s="1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6">
        <f t="shared" si="46"/>
        <v>40971.002569444441</v>
      </c>
      <c r="T457" s="16">
        <f t="shared" si="47"/>
        <v>41016.021527777775</v>
      </c>
    </row>
    <row r="458" spans="1:20" ht="45" x14ac:dyDescent="0.2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6.8631863186318634E-3</v>
      </c>
      <c r="P458" s="1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6">
        <f t="shared" si="46"/>
        <v>41547.694456018515</v>
      </c>
      <c r="T458" s="16">
        <f t="shared" si="47"/>
        <v>41569.165972222225</v>
      </c>
    </row>
    <row r="459" spans="1:20" ht="45" x14ac:dyDescent="0.2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s="1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6">
        <f t="shared" si="46"/>
        <v>41837.767500000002</v>
      </c>
      <c r="T459" s="16">
        <f t="shared" si="47"/>
        <v>41867.767500000002</v>
      </c>
    </row>
    <row r="460" spans="1:20" ht="45" x14ac:dyDescent="0.2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8.2100000000000006E-2</v>
      </c>
      <c r="P460" s="1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6">
        <f t="shared" si="46"/>
        <v>41378.69976851852</v>
      </c>
      <c r="T460" s="16">
        <f t="shared" si="47"/>
        <v>41408.69976851852</v>
      </c>
    </row>
    <row r="461" spans="1:20" ht="45" x14ac:dyDescent="0.2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6.4102564102564103E-4</v>
      </c>
      <c r="P461" s="1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6">
        <f t="shared" si="46"/>
        <v>40800.6403587963</v>
      </c>
      <c r="T461" s="16">
        <f t="shared" si="47"/>
        <v>40860.682025462964</v>
      </c>
    </row>
    <row r="462" spans="1:20" ht="30" x14ac:dyDescent="0.2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2.9411764705882353E-3</v>
      </c>
      <c r="P462" s="1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6">
        <f t="shared" si="46"/>
        <v>41759.542534722219</v>
      </c>
      <c r="T462" s="16">
        <f t="shared" si="47"/>
        <v>41791.166666666664</v>
      </c>
    </row>
    <row r="463" spans="1:20" ht="45" x14ac:dyDescent="0.2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s="19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6">
        <f t="shared" si="46"/>
        <v>41407.84684027778</v>
      </c>
      <c r="T463" s="16">
        <f t="shared" si="47"/>
        <v>41427.84684027778</v>
      </c>
    </row>
    <row r="464" spans="1:20" ht="45" x14ac:dyDescent="0.2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s="19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6">
        <f t="shared" si="46"/>
        <v>40705.126631944448</v>
      </c>
      <c r="T464" s="16">
        <f t="shared" si="47"/>
        <v>40765.126631944448</v>
      </c>
    </row>
    <row r="465" spans="1:20" ht="45" x14ac:dyDescent="0.2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2.2727272727272728E-2</v>
      </c>
      <c r="P465" s="1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6">
        <f t="shared" si="46"/>
        <v>40750.710104166668</v>
      </c>
      <c r="T465" s="16">
        <f t="shared" si="47"/>
        <v>40810.710104166668</v>
      </c>
    </row>
    <row r="466" spans="1:20" ht="30" x14ac:dyDescent="0.2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9.9009900990099011E-4</v>
      </c>
      <c r="P466" s="1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6">
        <f t="shared" si="46"/>
        <v>42488.848784722228</v>
      </c>
      <c r="T466" s="16">
        <f t="shared" si="47"/>
        <v>42508.848784722228</v>
      </c>
    </row>
    <row r="467" spans="1:20" x14ac:dyDescent="0.2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0.26953125</v>
      </c>
      <c r="P467" s="1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6">
        <f t="shared" si="46"/>
        <v>41801.120069444441</v>
      </c>
      <c r="T467" s="16">
        <f t="shared" si="47"/>
        <v>41817.120069444441</v>
      </c>
    </row>
    <row r="468" spans="1:20" ht="45" x14ac:dyDescent="0.2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7.6E-3</v>
      </c>
      <c r="P468" s="1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6">
        <f t="shared" si="46"/>
        <v>41129.942870370374</v>
      </c>
      <c r="T468" s="16">
        <f t="shared" si="47"/>
        <v>41159.942870370374</v>
      </c>
    </row>
    <row r="469" spans="1:20" ht="45" x14ac:dyDescent="0.2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0.21575</v>
      </c>
      <c r="P469" s="1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6">
        <f t="shared" si="46"/>
        <v>41135.679791666669</v>
      </c>
      <c r="T469" s="16">
        <f t="shared" si="47"/>
        <v>41180.679791666669</v>
      </c>
    </row>
    <row r="470" spans="1:20" ht="45" x14ac:dyDescent="0.2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s="19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6">
        <f t="shared" si="46"/>
        <v>41041.167627314811</v>
      </c>
      <c r="T470" s="16">
        <f t="shared" si="47"/>
        <v>41101.160474537035</v>
      </c>
    </row>
    <row r="471" spans="1:20" ht="30" x14ac:dyDescent="0.2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s="19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6">
        <f t="shared" si="46"/>
        <v>41827.989861111113</v>
      </c>
      <c r="T471" s="16">
        <f t="shared" si="47"/>
        <v>41887.989861111113</v>
      </c>
    </row>
    <row r="472" spans="1:20" ht="45" x14ac:dyDescent="0.2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1.0200000000000001E-2</v>
      </c>
      <c r="P472" s="1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6">
        <f t="shared" si="46"/>
        <v>41605.167696759258</v>
      </c>
      <c r="T472" s="16">
        <f t="shared" si="47"/>
        <v>41655.166666666664</v>
      </c>
    </row>
    <row r="473" spans="1:20" ht="60" x14ac:dyDescent="0.2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0.11892727272727273</v>
      </c>
      <c r="P473" s="1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6">
        <f t="shared" si="46"/>
        <v>41703.721979166665</v>
      </c>
      <c r="T473" s="16">
        <f t="shared" si="47"/>
        <v>41748.680312500001</v>
      </c>
    </row>
    <row r="474" spans="1:20" ht="45" x14ac:dyDescent="0.2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0.17624999999999999</v>
      </c>
      <c r="P474" s="1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6">
        <f t="shared" si="46"/>
        <v>41844.922662037039</v>
      </c>
      <c r="T474" s="16">
        <f t="shared" si="47"/>
        <v>41874.922662037039</v>
      </c>
    </row>
    <row r="475" spans="1:20" ht="45" x14ac:dyDescent="0.2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2.87E-2</v>
      </c>
      <c r="P475" s="1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6">
        <f t="shared" si="46"/>
        <v>41869.698136574072</v>
      </c>
      <c r="T475" s="16">
        <f t="shared" si="47"/>
        <v>41899.698136574072</v>
      </c>
    </row>
    <row r="476" spans="1:20" ht="45" x14ac:dyDescent="0.2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3.0303030303030303E-4</v>
      </c>
      <c r="P476" s="1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6">
        <f t="shared" si="46"/>
        <v>42753.329039351855</v>
      </c>
      <c r="T476" s="16">
        <f t="shared" si="47"/>
        <v>42783.329039351855</v>
      </c>
    </row>
    <row r="477" spans="1:20" ht="45" x14ac:dyDescent="0.2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s="19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6">
        <f t="shared" si="46"/>
        <v>42100.086145833338</v>
      </c>
      <c r="T477" s="16">
        <f t="shared" si="47"/>
        <v>42130.086145833338</v>
      </c>
    </row>
    <row r="478" spans="1:20" x14ac:dyDescent="0.2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2.2302681818181819E-2</v>
      </c>
      <c r="P478" s="1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6">
        <f t="shared" si="46"/>
        <v>41757.975011574075</v>
      </c>
      <c r="T478" s="16">
        <f t="shared" si="47"/>
        <v>41793.165972222225</v>
      </c>
    </row>
    <row r="479" spans="1:20" ht="45" x14ac:dyDescent="0.2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s="1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6">
        <f t="shared" si="46"/>
        <v>40987.83488425926</v>
      </c>
      <c r="T479" s="16">
        <f t="shared" si="47"/>
        <v>41047.83488425926</v>
      </c>
    </row>
    <row r="480" spans="1:20" ht="45" x14ac:dyDescent="0.2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s="19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6">
        <f t="shared" si="46"/>
        <v>42065.910983796297</v>
      </c>
      <c r="T480" s="16">
        <f t="shared" si="47"/>
        <v>42095.869317129633</v>
      </c>
    </row>
    <row r="481" spans="1:20" ht="45" x14ac:dyDescent="0.2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0.3256</v>
      </c>
      <c r="P481" s="1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6">
        <f t="shared" si="46"/>
        <v>41904.407812500001</v>
      </c>
      <c r="T481" s="16">
        <f t="shared" si="47"/>
        <v>41964.449479166666</v>
      </c>
    </row>
    <row r="482" spans="1:20" ht="45" x14ac:dyDescent="0.2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0.19409999999999999</v>
      </c>
      <c r="P482" s="1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6">
        <f t="shared" si="46"/>
        <v>41465.500173611108</v>
      </c>
      <c r="T482" s="16">
        <f t="shared" si="47"/>
        <v>41495.500173611108</v>
      </c>
    </row>
    <row r="483" spans="1:20" ht="45" x14ac:dyDescent="0.2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6.0999999999999999E-2</v>
      </c>
      <c r="P483" s="1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6">
        <f t="shared" si="46"/>
        <v>41162.672326388885</v>
      </c>
      <c r="T483" s="16">
        <f t="shared" si="47"/>
        <v>41192.672326388885</v>
      </c>
    </row>
    <row r="484" spans="1:20" ht="45" x14ac:dyDescent="0.2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1E-3</v>
      </c>
      <c r="P484" s="1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6">
        <f t="shared" si="46"/>
        <v>42447.896875000006</v>
      </c>
      <c r="T484" s="16">
        <f t="shared" si="47"/>
        <v>42474.606944444444</v>
      </c>
    </row>
    <row r="485" spans="1:20" ht="45" x14ac:dyDescent="0.2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0.502</v>
      </c>
      <c r="P485" s="1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6">
        <f t="shared" si="46"/>
        <v>41243.197592592594</v>
      </c>
      <c r="T485" s="16">
        <f t="shared" si="47"/>
        <v>41303.197592592594</v>
      </c>
    </row>
    <row r="486" spans="1:20" ht="60" x14ac:dyDescent="0.2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1.8625E-3</v>
      </c>
      <c r="P486" s="1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6">
        <f t="shared" si="46"/>
        <v>42272.93949074074</v>
      </c>
      <c r="T486" s="16">
        <f t="shared" si="47"/>
        <v>42313.981157407412</v>
      </c>
    </row>
    <row r="487" spans="1:20" ht="30" x14ac:dyDescent="0.2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0.21906971229845085</v>
      </c>
      <c r="P487" s="1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6">
        <f t="shared" si="46"/>
        <v>41381.50577546296</v>
      </c>
      <c r="T487" s="16">
        <f t="shared" si="47"/>
        <v>41411.50577546296</v>
      </c>
    </row>
    <row r="488" spans="1:20" ht="45" x14ac:dyDescent="0.2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9.0909090909090904E-5</v>
      </c>
      <c r="P488" s="1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6">
        <f t="shared" si="46"/>
        <v>41761.94258101852</v>
      </c>
      <c r="T488" s="16">
        <f t="shared" si="47"/>
        <v>41791.94258101852</v>
      </c>
    </row>
    <row r="489" spans="1:20" ht="45" x14ac:dyDescent="0.2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s="1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6">
        <f t="shared" si="46"/>
        <v>42669.594837962963</v>
      </c>
      <c r="T489" s="16">
        <f t="shared" si="47"/>
        <v>42729.636504629627</v>
      </c>
    </row>
    <row r="490" spans="1:20" ht="30" x14ac:dyDescent="0.2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s="19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6">
        <f t="shared" si="46"/>
        <v>42714.054398148146</v>
      </c>
      <c r="T490" s="16">
        <f t="shared" si="47"/>
        <v>42744.054398148146</v>
      </c>
    </row>
    <row r="491" spans="1:20" ht="45" x14ac:dyDescent="0.2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2.8667813379201833E-3</v>
      </c>
      <c r="P491" s="1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6">
        <f t="shared" si="46"/>
        <v>40882.481666666667</v>
      </c>
      <c r="T491" s="16">
        <f t="shared" si="47"/>
        <v>40913.481249999997</v>
      </c>
    </row>
    <row r="492" spans="1:20" x14ac:dyDescent="0.2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s="19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6">
        <f t="shared" si="46"/>
        <v>41113.968576388892</v>
      </c>
      <c r="T492" s="16">
        <f t="shared" si="47"/>
        <v>41143.968576388892</v>
      </c>
    </row>
    <row r="493" spans="1:20" ht="45" x14ac:dyDescent="0.2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s="19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6">
        <f t="shared" si="46"/>
        <v>42366.982627314821</v>
      </c>
      <c r="T493" s="16">
        <f t="shared" si="47"/>
        <v>42396.982627314821</v>
      </c>
    </row>
    <row r="494" spans="1:20" ht="45" x14ac:dyDescent="0.2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s="19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6">
        <f t="shared" si="46"/>
        <v>42596.03506944445</v>
      </c>
      <c r="T494" s="16">
        <f t="shared" si="47"/>
        <v>42656.03506944445</v>
      </c>
    </row>
    <row r="495" spans="1:20" ht="45" x14ac:dyDescent="0.2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s="19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6">
        <f t="shared" si="46"/>
        <v>42114.726134259254</v>
      </c>
      <c r="T495" s="16">
        <f t="shared" si="47"/>
        <v>42144.726134259254</v>
      </c>
    </row>
    <row r="496" spans="1:20" ht="45" x14ac:dyDescent="0.2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1.5499999999999999E-3</v>
      </c>
      <c r="P496" s="1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6">
        <f t="shared" si="46"/>
        <v>41799.830613425926</v>
      </c>
      <c r="T496" s="16">
        <f t="shared" si="47"/>
        <v>41823.125</v>
      </c>
    </row>
    <row r="497" spans="1:20" ht="45" x14ac:dyDescent="0.2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s="19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6">
        <f t="shared" si="46"/>
        <v>42171.827604166669</v>
      </c>
      <c r="T497" s="16">
        <f t="shared" si="47"/>
        <v>42201.827604166669</v>
      </c>
    </row>
    <row r="498" spans="1:20" ht="30" x14ac:dyDescent="0.2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1.6666666666666667E-5</v>
      </c>
      <c r="P498" s="1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6">
        <f t="shared" si="46"/>
        <v>41620.93141203704</v>
      </c>
      <c r="T498" s="16">
        <f t="shared" si="47"/>
        <v>41680.93141203704</v>
      </c>
    </row>
    <row r="499" spans="1:20" x14ac:dyDescent="0.2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6.6964285714285711E-3</v>
      </c>
      <c r="P499" s="1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6">
        <f t="shared" si="46"/>
        <v>41945.037789351853</v>
      </c>
      <c r="T499" s="16">
        <f t="shared" si="47"/>
        <v>41998.208333333328</v>
      </c>
    </row>
    <row r="500" spans="1:20" ht="45" x14ac:dyDescent="0.2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4.5985132395404561E-2</v>
      </c>
      <c r="P500" s="1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6">
        <f t="shared" si="46"/>
        <v>40858.762141203704</v>
      </c>
      <c r="T500" s="16">
        <f t="shared" si="47"/>
        <v>40900.762141203704</v>
      </c>
    </row>
    <row r="501" spans="1:20" ht="75" x14ac:dyDescent="0.2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9.5500000000000002E-2</v>
      </c>
      <c r="P501" s="1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6">
        <f t="shared" si="46"/>
        <v>40043.895462962959</v>
      </c>
      <c r="T501" s="16">
        <f t="shared" si="47"/>
        <v>40098.874305555553</v>
      </c>
    </row>
    <row r="502" spans="1:20" ht="45" x14ac:dyDescent="0.2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3.307692307692308E-2</v>
      </c>
      <c r="P502" s="1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6">
        <f t="shared" si="46"/>
        <v>40247.886006944449</v>
      </c>
      <c r="T502" s="16">
        <f t="shared" si="47"/>
        <v>40306.927777777775</v>
      </c>
    </row>
    <row r="503" spans="1:20" ht="45" x14ac:dyDescent="0.2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s="19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6">
        <f t="shared" si="46"/>
        <v>40703.234386574077</v>
      </c>
      <c r="T503" s="16">
        <f t="shared" si="47"/>
        <v>40733.234386574077</v>
      </c>
    </row>
    <row r="504" spans="1:20" ht="45" x14ac:dyDescent="0.2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1.15E-2</v>
      </c>
      <c r="P504" s="1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6">
        <f t="shared" si="46"/>
        <v>40956.553530092591</v>
      </c>
      <c r="T504" s="16">
        <f t="shared" si="47"/>
        <v>40986.511863425927</v>
      </c>
    </row>
    <row r="505" spans="1:20" ht="45" x14ac:dyDescent="0.2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1.7538461538461537E-2</v>
      </c>
      <c r="P505" s="1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6">
        <f t="shared" si="46"/>
        <v>41991.526655092588</v>
      </c>
      <c r="T505" s="16">
        <f t="shared" si="47"/>
        <v>42021.526655092588</v>
      </c>
    </row>
    <row r="506" spans="1:20" ht="45" x14ac:dyDescent="0.2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1.3673469387755101E-2</v>
      </c>
      <c r="P506" s="1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6">
        <f t="shared" si="46"/>
        <v>40949.98364583333</v>
      </c>
      <c r="T506" s="16">
        <f t="shared" si="47"/>
        <v>41009.941979166666</v>
      </c>
    </row>
    <row r="507" spans="1:20" ht="45" x14ac:dyDescent="0.2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4.3333333333333331E-3</v>
      </c>
      <c r="P507" s="1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6">
        <f t="shared" si="46"/>
        <v>42318.098217592589</v>
      </c>
      <c r="T507" s="16">
        <f t="shared" si="47"/>
        <v>42363.098217592589</v>
      </c>
    </row>
    <row r="508" spans="1:20" ht="45" x14ac:dyDescent="0.2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1.25E-3</v>
      </c>
      <c r="P508" s="1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6">
        <f t="shared" si="46"/>
        <v>41466.552314814813</v>
      </c>
      <c r="T508" s="16">
        <f t="shared" si="47"/>
        <v>41496.552314814813</v>
      </c>
    </row>
    <row r="509" spans="1:20" ht="45" x14ac:dyDescent="0.2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3.2000000000000001E-2</v>
      </c>
      <c r="P509" s="1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6">
        <f t="shared" si="46"/>
        <v>41156.958993055552</v>
      </c>
      <c r="T509" s="16">
        <f t="shared" si="47"/>
        <v>41201.958993055552</v>
      </c>
    </row>
    <row r="510" spans="1:20" ht="45" x14ac:dyDescent="0.2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8.0000000000000002E-3</v>
      </c>
      <c r="P510" s="1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6">
        <f t="shared" si="46"/>
        <v>40995.024317129632</v>
      </c>
      <c r="T510" s="16">
        <f t="shared" si="47"/>
        <v>41054.593055555553</v>
      </c>
    </row>
    <row r="511" spans="1:20" ht="45" x14ac:dyDescent="0.2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2E-3</v>
      </c>
      <c r="P511" s="1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6">
        <f t="shared" si="46"/>
        <v>42153.631597222222</v>
      </c>
      <c r="T511" s="16">
        <f t="shared" si="47"/>
        <v>42183.631597222222</v>
      </c>
    </row>
    <row r="512" spans="1:20" ht="45" x14ac:dyDescent="0.2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s="19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6">
        <f t="shared" si="46"/>
        <v>42400.176377314812</v>
      </c>
      <c r="T512" s="16">
        <f t="shared" si="47"/>
        <v>42430.176377314812</v>
      </c>
    </row>
    <row r="513" spans="1:20" ht="45" x14ac:dyDescent="0.2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0.03</v>
      </c>
      <c r="P513" s="1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6">
        <f t="shared" si="46"/>
        <v>41340.303032407406</v>
      </c>
      <c r="T513" s="16">
        <f t="shared" si="47"/>
        <v>41370.261365740742</v>
      </c>
    </row>
    <row r="514" spans="1:20" ht="45" x14ac:dyDescent="0.2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1.3749999999999999E-3</v>
      </c>
      <c r="P514" s="1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6">
        <f t="shared" si="46"/>
        <v>42649.742210648154</v>
      </c>
      <c r="T514" s="16">
        <f t="shared" si="47"/>
        <v>42694.783877314811</v>
      </c>
    </row>
    <row r="515" spans="1:20" ht="30" x14ac:dyDescent="0.2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E515/D515</f>
        <v>0.13924</v>
      </c>
      <c r="P515" s="19">
        <f t="shared" ref="P515:P578" si="49">IF(L515&gt;0,E515/L515,0)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6">
        <f t="shared" ref="S515:S578" si="52">(((J515/60)/60)/24)+DATE(1970,1,1)</f>
        <v>42552.653993055559</v>
      </c>
      <c r="T515" s="16">
        <f t="shared" ref="T515:T578" si="53">(((I515/60)/60)/24)+DATE(1970,1,1)</f>
        <v>42597.291666666672</v>
      </c>
    </row>
    <row r="516" spans="1:20" ht="45" x14ac:dyDescent="0.2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3.3333333333333333E-2</v>
      </c>
      <c r="P516" s="1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6">
        <f t="shared" si="52"/>
        <v>41830.613969907405</v>
      </c>
      <c r="T516" s="16">
        <f t="shared" si="53"/>
        <v>41860.613969907405</v>
      </c>
    </row>
    <row r="517" spans="1:20" ht="45" x14ac:dyDescent="0.2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0.25413402061855672</v>
      </c>
      <c r="P517" s="1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6">
        <f t="shared" si="52"/>
        <v>42327.490752314814</v>
      </c>
      <c r="T517" s="16">
        <f t="shared" si="53"/>
        <v>42367.490752314814</v>
      </c>
    </row>
    <row r="518" spans="1:20" ht="30" x14ac:dyDescent="0.2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s="19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6">
        <f t="shared" si="52"/>
        <v>42091.778703703705</v>
      </c>
      <c r="T518" s="16">
        <f t="shared" si="53"/>
        <v>42151.778703703705</v>
      </c>
    </row>
    <row r="519" spans="1:20" ht="45" x14ac:dyDescent="0.2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1.3666666666666667E-2</v>
      </c>
      <c r="P519" s="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6">
        <f t="shared" si="52"/>
        <v>42738.615289351852</v>
      </c>
      <c r="T519" s="16">
        <f t="shared" si="53"/>
        <v>42768.615289351852</v>
      </c>
    </row>
    <row r="520" spans="1:20" ht="45" x14ac:dyDescent="0.2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s="19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6">
        <f t="shared" si="52"/>
        <v>42223.616018518514</v>
      </c>
      <c r="T520" s="16">
        <f t="shared" si="53"/>
        <v>42253.615277777775</v>
      </c>
    </row>
    <row r="521" spans="1:20" ht="45" x14ac:dyDescent="0.2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0.22881426547787684</v>
      </c>
      <c r="P521" s="1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6">
        <f t="shared" si="52"/>
        <v>41218.391446759262</v>
      </c>
      <c r="T521" s="16">
        <f t="shared" si="53"/>
        <v>41248.391446759262</v>
      </c>
    </row>
    <row r="522" spans="1:20" ht="45" x14ac:dyDescent="0.2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1.0209999999999999</v>
      </c>
      <c r="P522" s="1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6">
        <f t="shared" si="52"/>
        <v>42318.702094907407</v>
      </c>
      <c r="T522" s="16">
        <f t="shared" si="53"/>
        <v>42348.702094907407</v>
      </c>
    </row>
    <row r="523" spans="1:20" ht="45" x14ac:dyDescent="0.2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1.0464</v>
      </c>
      <c r="P523" s="1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6">
        <f t="shared" si="52"/>
        <v>42646.092812499999</v>
      </c>
      <c r="T523" s="16">
        <f t="shared" si="53"/>
        <v>42675.207638888889</v>
      </c>
    </row>
    <row r="524" spans="1:20" ht="45" x14ac:dyDescent="0.2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1.1466666666666667</v>
      </c>
      <c r="P524" s="1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6">
        <f t="shared" si="52"/>
        <v>42430.040798611109</v>
      </c>
      <c r="T524" s="16">
        <f t="shared" si="53"/>
        <v>42449.999131944445</v>
      </c>
    </row>
    <row r="525" spans="1:20" ht="45" x14ac:dyDescent="0.2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1.206</v>
      </c>
      <c r="P525" s="1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6">
        <f t="shared" si="52"/>
        <v>42238.13282407407</v>
      </c>
      <c r="T525" s="16">
        <f t="shared" si="53"/>
        <v>42268.13282407407</v>
      </c>
    </row>
    <row r="526" spans="1:20" ht="45" x14ac:dyDescent="0.2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1.0867285714285715</v>
      </c>
      <c r="P526" s="1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6">
        <f t="shared" si="52"/>
        <v>42492.717233796298</v>
      </c>
      <c r="T526" s="16">
        <f t="shared" si="53"/>
        <v>42522.717233796298</v>
      </c>
    </row>
    <row r="527" spans="1:20" ht="45" x14ac:dyDescent="0.2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</v>
      </c>
      <c r="P527" s="19">
        <f t="shared" si="49"/>
        <v>1000</v>
      </c>
      <c r="Q527" t="str">
        <f t="shared" si="50"/>
        <v>theater</v>
      </c>
      <c r="R527" t="str">
        <f t="shared" si="51"/>
        <v>plays</v>
      </c>
      <c r="S527" s="16">
        <f t="shared" si="52"/>
        <v>41850.400937500002</v>
      </c>
      <c r="T527" s="16">
        <f t="shared" si="53"/>
        <v>41895.400937500002</v>
      </c>
    </row>
    <row r="528" spans="1:20" ht="45" x14ac:dyDescent="0.2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1.1399999999999999</v>
      </c>
      <c r="P528" s="1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6">
        <f t="shared" si="52"/>
        <v>42192.591944444444</v>
      </c>
      <c r="T528" s="16">
        <f t="shared" si="53"/>
        <v>42223.708333333328</v>
      </c>
    </row>
    <row r="529" spans="1:20" ht="45" x14ac:dyDescent="0.2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1.0085</v>
      </c>
      <c r="P529" s="1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6">
        <f t="shared" si="52"/>
        <v>42753.205625000002</v>
      </c>
      <c r="T529" s="16">
        <f t="shared" si="53"/>
        <v>42783.670138888891</v>
      </c>
    </row>
    <row r="530" spans="1:20" x14ac:dyDescent="0.2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1.1565217391304348</v>
      </c>
      <c r="P530" s="1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6">
        <f t="shared" si="52"/>
        <v>42155.920219907406</v>
      </c>
      <c r="T530" s="16">
        <f t="shared" si="53"/>
        <v>42176.888888888891</v>
      </c>
    </row>
    <row r="531" spans="1:20" ht="45" x14ac:dyDescent="0.2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1.3041666666666667</v>
      </c>
      <c r="P531" s="1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6">
        <f t="shared" si="52"/>
        <v>42725.031180555554</v>
      </c>
      <c r="T531" s="16">
        <f t="shared" si="53"/>
        <v>42746.208333333328</v>
      </c>
    </row>
    <row r="532" spans="1:20" ht="45" x14ac:dyDescent="0.2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1.0778267254038179</v>
      </c>
      <c r="P532" s="1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6">
        <f t="shared" si="52"/>
        <v>42157.591064814813</v>
      </c>
      <c r="T532" s="16">
        <f t="shared" si="53"/>
        <v>42179.083333333328</v>
      </c>
    </row>
    <row r="533" spans="1:20" ht="45" x14ac:dyDescent="0.2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</v>
      </c>
      <c r="P533" s="1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6">
        <f t="shared" si="52"/>
        <v>42676.065150462964</v>
      </c>
      <c r="T533" s="16">
        <f t="shared" si="53"/>
        <v>42721.290972222225</v>
      </c>
    </row>
    <row r="534" spans="1:20" ht="45" x14ac:dyDescent="0.2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1.2324999999999999</v>
      </c>
      <c r="P534" s="1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6">
        <f t="shared" si="52"/>
        <v>42473.007037037038</v>
      </c>
      <c r="T534" s="16">
        <f t="shared" si="53"/>
        <v>42503.007037037038</v>
      </c>
    </row>
    <row r="535" spans="1:20" ht="45" x14ac:dyDescent="0.2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1.002</v>
      </c>
      <c r="P535" s="1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6">
        <f t="shared" si="52"/>
        <v>42482.43478009259</v>
      </c>
      <c r="T535" s="16">
        <f t="shared" si="53"/>
        <v>42506.43478009259</v>
      </c>
    </row>
    <row r="536" spans="1:20" ht="45" x14ac:dyDescent="0.2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1.0466666666666666</v>
      </c>
      <c r="P536" s="1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6">
        <f t="shared" si="52"/>
        <v>42270.810995370368</v>
      </c>
      <c r="T536" s="16">
        <f t="shared" si="53"/>
        <v>42309.958333333328</v>
      </c>
    </row>
    <row r="537" spans="1:20" ht="30" x14ac:dyDescent="0.2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1.0249999999999999</v>
      </c>
      <c r="P537" s="1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6">
        <f t="shared" si="52"/>
        <v>42711.545196759253</v>
      </c>
      <c r="T537" s="16">
        <f t="shared" si="53"/>
        <v>42741.545196759253</v>
      </c>
    </row>
    <row r="538" spans="1:20" ht="45" x14ac:dyDescent="0.2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1.1825757575757576</v>
      </c>
      <c r="P538" s="1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6">
        <f t="shared" si="52"/>
        <v>42179.344988425932</v>
      </c>
      <c r="T538" s="16">
        <f t="shared" si="53"/>
        <v>42219.75</v>
      </c>
    </row>
    <row r="539" spans="1:20" ht="45" x14ac:dyDescent="0.2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1.2050000000000001</v>
      </c>
      <c r="P539" s="1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6">
        <f t="shared" si="52"/>
        <v>42282.768414351856</v>
      </c>
      <c r="T539" s="16">
        <f t="shared" si="53"/>
        <v>42312.810081018513</v>
      </c>
    </row>
    <row r="540" spans="1:20" ht="45" x14ac:dyDescent="0.2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3.0242</v>
      </c>
      <c r="P540" s="1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6">
        <f t="shared" si="52"/>
        <v>42473.794710648144</v>
      </c>
      <c r="T540" s="16">
        <f t="shared" si="53"/>
        <v>42503.794710648144</v>
      </c>
    </row>
    <row r="541" spans="1:20" ht="45" x14ac:dyDescent="0.2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1.00644</v>
      </c>
      <c r="P541" s="1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6">
        <f t="shared" si="52"/>
        <v>42535.049849537041</v>
      </c>
      <c r="T541" s="16">
        <f t="shared" si="53"/>
        <v>42556.049849537041</v>
      </c>
    </row>
    <row r="542" spans="1:20" ht="60" x14ac:dyDescent="0.2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6.666666666666667E-5</v>
      </c>
      <c r="P542" s="19">
        <f t="shared" si="49"/>
        <v>1</v>
      </c>
      <c r="Q542" t="str">
        <f t="shared" si="50"/>
        <v>technology</v>
      </c>
      <c r="R542" t="str">
        <f t="shared" si="51"/>
        <v>web</v>
      </c>
      <c r="S542" s="16">
        <f t="shared" si="52"/>
        <v>42009.817199074074</v>
      </c>
      <c r="T542" s="16">
        <f t="shared" si="53"/>
        <v>42039.817199074074</v>
      </c>
    </row>
    <row r="543" spans="1:20" ht="45" x14ac:dyDescent="0.2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5.5555555555555558E-3</v>
      </c>
      <c r="P543" s="19">
        <f t="shared" si="49"/>
        <v>25</v>
      </c>
      <c r="Q543" t="str">
        <f t="shared" si="50"/>
        <v>technology</v>
      </c>
      <c r="R543" t="str">
        <f t="shared" si="51"/>
        <v>web</v>
      </c>
      <c r="S543" s="16">
        <f t="shared" si="52"/>
        <v>42276.046689814815</v>
      </c>
      <c r="T543" s="16">
        <f t="shared" si="53"/>
        <v>42306.046689814815</v>
      </c>
    </row>
    <row r="544" spans="1:20" ht="45" x14ac:dyDescent="0.2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3.9999999999999998E-6</v>
      </c>
      <c r="P544" s="19">
        <f t="shared" si="49"/>
        <v>1</v>
      </c>
      <c r="Q544" t="str">
        <f t="shared" si="50"/>
        <v>technology</v>
      </c>
      <c r="R544" t="str">
        <f t="shared" si="51"/>
        <v>web</v>
      </c>
      <c r="S544" s="16">
        <f t="shared" si="52"/>
        <v>42433.737453703703</v>
      </c>
      <c r="T544" s="16">
        <f t="shared" si="53"/>
        <v>42493.695787037039</v>
      </c>
    </row>
    <row r="545" spans="1:20" ht="45" x14ac:dyDescent="0.2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3.1818181818181819E-3</v>
      </c>
      <c r="P545" s="19">
        <f t="shared" si="49"/>
        <v>35</v>
      </c>
      <c r="Q545" t="str">
        <f t="shared" si="50"/>
        <v>technology</v>
      </c>
      <c r="R545" t="str">
        <f t="shared" si="51"/>
        <v>web</v>
      </c>
      <c r="S545" s="16">
        <f t="shared" si="52"/>
        <v>41914.092152777775</v>
      </c>
      <c r="T545" s="16">
        <f t="shared" si="53"/>
        <v>41944.092152777775</v>
      </c>
    </row>
    <row r="546" spans="1:20" ht="45" x14ac:dyDescent="0.2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1.2E-2</v>
      </c>
      <c r="P546" s="19">
        <f t="shared" si="49"/>
        <v>3</v>
      </c>
      <c r="Q546" t="str">
        <f t="shared" si="50"/>
        <v>technology</v>
      </c>
      <c r="R546" t="str">
        <f t="shared" si="51"/>
        <v>web</v>
      </c>
      <c r="S546" s="16">
        <f t="shared" si="52"/>
        <v>42525.656944444447</v>
      </c>
      <c r="T546" s="16">
        <f t="shared" si="53"/>
        <v>42555.656944444447</v>
      </c>
    </row>
    <row r="547" spans="1:20" ht="45" x14ac:dyDescent="0.2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0.27383999999999997</v>
      </c>
      <c r="P547" s="1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6">
        <f t="shared" si="52"/>
        <v>42283.592465277776</v>
      </c>
      <c r="T547" s="16">
        <f t="shared" si="53"/>
        <v>42323.634131944447</v>
      </c>
    </row>
    <row r="548" spans="1:20" ht="45" x14ac:dyDescent="0.2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8.6666666666666663E-4</v>
      </c>
      <c r="P548" s="19">
        <f t="shared" si="49"/>
        <v>26</v>
      </c>
      <c r="Q548" t="str">
        <f t="shared" si="50"/>
        <v>technology</v>
      </c>
      <c r="R548" t="str">
        <f t="shared" si="51"/>
        <v>web</v>
      </c>
      <c r="S548" s="16">
        <f t="shared" si="52"/>
        <v>42249.667997685188</v>
      </c>
      <c r="T548" s="16">
        <f t="shared" si="53"/>
        <v>42294.667997685188</v>
      </c>
    </row>
    <row r="549" spans="1:20" ht="45" x14ac:dyDescent="0.2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s="19">
        <f t="shared" si="49"/>
        <v>0</v>
      </c>
      <c r="Q549" t="str">
        <f t="shared" si="50"/>
        <v>technology</v>
      </c>
      <c r="R549" t="str">
        <f t="shared" si="51"/>
        <v>web</v>
      </c>
      <c r="S549" s="16">
        <f t="shared" si="52"/>
        <v>42380.696342592593</v>
      </c>
      <c r="T549" s="16">
        <f t="shared" si="53"/>
        <v>42410.696342592593</v>
      </c>
    </row>
    <row r="550" spans="1:20" ht="45" x14ac:dyDescent="0.2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8.9999999999999998E-4</v>
      </c>
      <c r="P550" s="19">
        <f t="shared" si="49"/>
        <v>9</v>
      </c>
      <c r="Q550" t="str">
        <f t="shared" si="50"/>
        <v>technology</v>
      </c>
      <c r="R550" t="str">
        <f t="shared" si="51"/>
        <v>web</v>
      </c>
      <c r="S550" s="16">
        <f t="shared" si="52"/>
        <v>42276.903333333335</v>
      </c>
      <c r="T550" s="16">
        <f t="shared" si="53"/>
        <v>42306.903333333335</v>
      </c>
    </row>
    <row r="551" spans="1:20" ht="45" x14ac:dyDescent="0.2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2.7199999999999998E-2</v>
      </c>
      <c r="P551" s="19">
        <f t="shared" si="49"/>
        <v>8.5</v>
      </c>
      <c r="Q551" t="str">
        <f t="shared" si="50"/>
        <v>technology</v>
      </c>
      <c r="R551" t="str">
        <f t="shared" si="51"/>
        <v>web</v>
      </c>
      <c r="S551" s="16">
        <f t="shared" si="52"/>
        <v>42163.636828703704</v>
      </c>
      <c r="T551" s="16">
        <f t="shared" si="53"/>
        <v>42193.636828703704</v>
      </c>
    </row>
    <row r="552" spans="1:20" ht="45" x14ac:dyDescent="0.2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7.0000000000000001E-3</v>
      </c>
      <c r="P552" s="19">
        <f t="shared" si="49"/>
        <v>8.75</v>
      </c>
      <c r="Q552" t="str">
        <f t="shared" si="50"/>
        <v>technology</v>
      </c>
      <c r="R552" t="str">
        <f t="shared" si="51"/>
        <v>web</v>
      </c>
      <c r="S552" s="16">
        <f t="shared" si="52"/>
        <v>42753.678761574076</v>
      </c>
      <c r="T552" s="16">
        <f t="shared" si="53"/>
        <v>42766.208333333328</v>
      </c>
    </row>
    <row r="553" spans="1:20" ht="45" x14ac:dyDescent="0.2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5.0413333333333331E-2</v>
      </c>
      <c r="P553" s="1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6">
        <f t="shared" si="52"/>
        <v>42173.275740740741</v>
      </c>
      <c r="T553" s="16">
        <f t="shared" si="53"/>
        <v>42217.745138888888</v>
      </c>
    </row>
    <row r="554" spans="1:20" ht="45" x14ac:dyDescent="0.2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s="19">
        <f t="shared" si="49"/>
        <v>0</v>
      </c>
      <c r="Q554" t="str">
        <f t="shared" si="50"/>
        <v>technology</v>
      </c>
      <c r="R554" t="str">
        <f t="shared" si="51"/>
        <v>web</v>
      </c>
      <c r="S554" s="16">
        <f t="shared" si="52"/>
        <v>42318.616851851853</v>
      </c>
      <c r="T554" s="16">
        <f t="shared" si="53"/>
        <v>42378.616851851853</v>
      </c>
    </row>
    <row r="555" spans="1:20" ht="45" x14ac:dyDescent="0.2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4.9199999999999999E-3</v>
      </c>
      <c r="P555" s="19">
        <f t="shared" si="49"/>
        <v>20.5</v>
      </c>
      <c r="Q555" t="str">
        <f t="shared" si="50"/>
        <v>technology</v>
      </c>
      <c r="R555" t="str">
        <f t="shared" si="51"/>
        <v>web</v>
      </c>
      <c r="S555" s="16">
        <f t="shared" si="52"/>
        <v>41927.71980324074</v>
      </c>
      <c r="T555" s="16">
        <f t="shared" si="53"/>
        <v>41957.761469907404</v>
      </c>
    </row>
    <row r="556" spans="1:20" ht="45" x14ac:dyDescent="0.2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0.36589147286821705</v>
      </c>
      <c r="P556" s="1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6">
        <f t="shared" si="52"/>
        <v>41901.684861111113</v>
      </c>
      <c r="T556" s="16">
        <f t="shared" si="53"/>
        <v>41931.684861111113</v>
      </c>
    </row>
    <row r="557" spans="1:20" ht="45" x14ac:dyDescent="0.2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s="19">
        <f t="shared" si="49"/>
        <v>0</v>
      </c>
      <c r="Q557" t="str">
        <f t="shared" si="50"/>
        <v>technology</v>
      </c>
      <c r="R557" t="str">
        <f t="shared" si="51"/>
        <v>web</v>
      </c>
      <c r="S557" s="16">
        <f t="shared" si="52"/>
        <v>42503.353506944448</v>
      </c>
      <c r="T557" s="16">
        <f t="shared" si="53"/>
        <v>42533.353506944448</v>
      </c>
    </row>
    <row r="558" spans="1:20" ht="30" x14ac:dyDescent="0.2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2.5000000000000001E-2</v>
      </c>
      <c r="P558" s="19">
        <f t="shared" si="49"/>
        <v>200</v>
      </c>
      <c r="Q558" t="str">
        <f t="shared" si="50"/>
        <v>technology</v>
      </c>
      <c r="R558" t="str">
        <f t="shared" si="51"/>
        <v>web</v>
      </c>
      <c r="S558" s="16">
        <f t="shared" si="52"/>
        <v>42345.860150462962</v>
      </c>
      <c r="T558" s="16">
        <f t="shared" si="53"/>
        <v>42375.860150462962</v>
      </c>
    </row>
    <row r="559" spans="1:20" ht="45" x14ac:dyDescent="0.2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9.1066666666666674E-3</v>
      </c>
      <c r="P559" s="19">
        <f t="shared" si="49"/>
        <v>68.3</v>
      </c>
      <c r="Q559" t="str">
        <f t="shared" si="50"/>
        <v>technology</v>
      </c>
      <c r="R559" t="str">
        <f t="shared" si="51"/>
        <v>web</v>
      </c>
      <c r="S559" s="16">
        <f t="shared" si="52"/>
        <v>42676.942164351851</v>
      </c>
      <c r="T559" s="16">
        <f t="shared" si="53"/>
        <v>42706.983831018515</v>
      </c>
    </row>
    <row r="560" spans="1:20" ht="45" x14ac:dyDescent="0.2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s="19">
        <f t="shared" si="49"/>
        <v>0</v>
      </c>
      <c r="Q560" t="str">
        <f t="shared" si="50"/>
        <v>technology</v>
      </c>
      <c r="R560" t="str">
        <f t="shared" si="51"/>
        <v>web</v>
      </c>
      <c r="S560" s="16">
        <f t="shared" si="52"/>
        <v>42057.883159722223</v>
      </c>
      <c r="T560" s="16">
        <f t="shared" si="53"/>
        <v>42087.841493055559</v>
      </c>
    </row>
    <row r="561" spans="1:20" ht="45" x14ac:dyDescent="0.2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2.0833333333333335E-4</v>
      </c>
      <c r="P561" s="19">
        <f t="shared" si="49"/>
        <v>50</v>
      </c>
      <c r="Q561" t="str">
        <f t="shared" si="50"/>
        <v>technology</v>
      </c>
      <c r="R561" t="str">
        <f t="shared" si="51"/>
        <v>web</v>
      </c>
      <c r="S561" s="16">
        <f t="shared" si="52"/>
        <v>42321.283101851848</v>
      </c>
      <c r="T561" s="16">
        <f t="shared" si="53"/>
        <v>42351.283101851848</v>
      </c>
    </row>
    <row r="562" spans="1:20" ht="45" x14ac:dyDescent="0.2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1.2E-4</v>
      </c>
      <c r="P562" s="19">
        <f t="shared" si="49"/>
        <v>4</v>
      </c>
      <c r="Q562" t="str">
        <f t="shared" si="50"/>
        <v>technology</v>
      </c>
      <c r="R562" t="str">
        <f t="shared" si="51"/>
        <v>web</v>
      </c>
      <c r="S562" s="16">
        <f t="shared" si="52"/>
        <v>41960.771354166667</v>
      </c>
      <c r="T562" s="16">
        <f t="shared" si="53"/>
        <v>41990.771354166667</v>
      </c>
    </row>
    <row r="563" spans="1:20" ht="45" x14ac:dyDescent="0.2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3.6666666666666666E-3</v>
      </c>
      <c r="P563" s="19">
        <f t="shared" si="49"/>
        <v>27.5</v>
      </c>
      <c r="Q563" t="str">
        <f t="shared" si="50"/>
        <v>technology</v>
      </c>
      <c r="R563" t="str">
        <f t="shared" si="51"/>
        <v>web</v>
      </c>
      <c r="S563" s="16">
        <f t="shared" si="52"/>
        <v>42268.658715277779</v>
      </c>
      <c r="T563" s="16">
        <f t="shared" si="53"/>
        <v>42303.658715277779</v>
      </c>
    </row>
    <row r="564" spans="1:20" ht="45" x14ac:dyDescent="0.2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s="19">
        <f t="shared" si="49"/>
        <v>0</v>
      </c>
      <c r="Q564" t="str">
        <f t="shared" si="50"/>
        <v>technology</v>
      </c>
      <c r="R564" t="str">
        <f t="shared" si="51"/>
        <v>web</v>
      </c>
      <c r="S564" s="16">
        <f t="shared" si="52"/>
        <v>42692.389062500006</v>
      </c>
      <c r="T564" s="16">
        <f t="shared" si="53"/>
        <v>42722.389062500006</v>
      </c>
    </row>
    <row r="565" spans="1:20" ht="45" x14ac:dyDescent="0.2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9.0666666666666662E-4</v>
      </c>
      <c r="P565" s="19">
        <f t="shared" si="49"/>
        <v>34</v>
      </c>
      <c r="Q565" t="str">
        <f t="shared" si="50"/>
        <v>technology</v>
      </c>
      <c r="R565" t="str">
        <f t="shared" si="51"/>
        <v>web</v>
      </c>
      <c r="S565" s="16">
        <f t="shared" si="52"/>
        <v>42022.069988425923</v>
      </c>
      <c r="T565" s="16">
        <f t="shared" si="53"/>
        <v>42052.069988425923</v>
      </c>
    </row>
    <row r="566" spans="1:20" ht="45" x14ac:dyDescent="0.2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5.5555555555555558E-5</v>
      </c>
      <c r="P566" s="19">
        <f t="shared" si="49"/>
        <v>1</v>
      </c>
      <c r="Q566" t="str">
        <f t="shared" si="50"/>
        <v>technology</v>
      </c>
      <c r="R566" t="str">
        <f t="shared" si="51"/>
        <v>web</v>
      </c>
      <c r="S566" s="16">
        <f t="shared" si="52"/>
        <v>42411.942997685182</v>
      </c>
      <c r="T566" s="16">
        <f t="shared" si="53"/>
        <v>42441.942997685182</v>
      </c>
    </row>
    <row r="567" spans="1:20" ht="45" x14ac:dyDescent="0.2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s="19">
        <f t="shared" si="49"/>
        <v>0</v>
      </c>
      <c r="Q567" t="str">
        <f t="shared" si="50"/>
        <v>technology</v>
      </c>
      <c r="R567" t="str">
        <f t="shared" si="51"/>
        <v>web</v>
      </c>
      <c r="S567" s="16">
        <f t="shared" si="52"/>
        <v>42165.785289351858</v>
      </c>
      <c r="T567" s="16">
        <f t="shared" si="53"/>
        <v>42195.785289351858</v>
      </c>
    </row>
    <row r="568" spans="1:20" ht="45" x14ac:dyDescent="0.2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2.0000000000000001E-4</v>
      </c>
      <c r="P568" s="19">
        <f t="shared" si="49"/>
        <v>1</v>
      </c>
      <c r="Q568" t="str">
        <f t="shared" si="50"/>
        <v>technology</v>
      </c>
      <c r="R568" t="str">
        <f t="shared" si="51"/>
        <v>web</v>
      </c>
      <c r="S568" s="16">
        <f t="shared" si="52"/>
        <v>42535.68440972222</v>
      </c>
      <c r="T568" s="16">
        <f t="shared" si="53"/>
        <v>42565.68440972222</v>
      </c>
    </row>
    <row r="569" spans="1:20" ht="45" x14ac:dyDescent="0.2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s="19">
        <f t="shared" si="49"/>
        <v>0</v>
      </c>
      <c r="Q569" t="str">
        <f t="shared" si="50"/>
        <v>technology</v>
      </c>
      <c r="R569" t="str">
        <f t="shared" si="51"/>
        <v>web</v>
      </c>
      <c r="S569" s="16">
        <f t="shared" si="52"/>
        <v>41975.842523148152</v>
      </c>
      <c r="T569" s="16">
        <f t="shared" si="53"/>
        <v>42005.842523148152</v>
      </c>
    </row>
    <row r="570" spans="1:20" ht="60" x14ac:dyDescent="0.2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0.01</v>
      </c>
      <c r="P570" s="19">
        <f t="shared" si="49"/>
        <v>49</v>
      </c>
      <c r="Q570" t="str">
        <f t="shared" si="50"/>
        <v>technology</v>
      </c>
      <c r="R570" t="str">
        <f t="shared" si="51"/>
        <v>web</v>
      </c>
      <c r="S570" s="16">
        <f t="shared" si="52"/>
        <v>42348.9215625</v>
      </c>
      <c r="T570" s="16">
        <f t="shared" si="53"/>
        <v>42385.458333333328</v>
      </c>
    </row>
    <row r="571" spans="1:20" ht="45" x14ac:dyDescent="0.2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8.0000000000000002E-3</v>
      </c>
      <c r="P571" s="19">
        <f t="shared" si="49"/>
        <v>20</v>
      </c>
      <c r="Q571" t="str">
        <f t="shared" si="50"/>
        <v>technology</v>
      </c>
      <c r="R571" t="str">
        <f t="shared" si="51"/>
        <v>web</v>
      </c>
      <c r="S571" s="16">
        <f t="shared" si="52"/>
        <v>42340.847361111111</v>
      </c>
      <c r="T571" s="16">
        <f t="shared" si="53"/>
        <v>42370.847361111111</v>
      </c>
    </row>
    <row r="572" spans="1:20" ht="30" x14ac:dyDescent="0.2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1.6705882352941177E-3</v>
      </c>
      <c r="P572" s="19">
        <f t="shared" si="49"/>
        <v>142</v>
      </c>
      <c r="Q572" t="str">
        <f t="shared" si="50"/>
        <v>technology</v>
      </c>
      <c r="R572" t="str">
        <f t="shared" si="51"/>
        <v>web</v>
      </c>
      <c r="S572" s="16">
        <f t="shared" si="52"/>
        <v>42388.798252314817</v>
      </c>
      <c r="T572" s="16">
        <f t="shared" si="53"/>
        <v>42418.798252314817</v>
      </c>
    </row>
    <row r="573" spans="1:20" ht="45" x14ac:dyDescent="0.2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4.2399999999999998E-3</v>
      </c>
      <c r="P573" s="19">
        <f t="shared" si="49"/>
        <v>53</v>
      </c>
      <c r="Q573" t="str">
        <f t="shared" si="50"/>
        <v>technology</v>
      </c>
      <c r="R573" t="str">
        <f t="shared" si="51"/>
        <v>web</v>
      </c>
      <c r="S573" s="16">
        <f t="shared" si="52"/>
        <v>42192.816238425927</v>
      </c>
      <c r="T573" s="16">
        <f t="shared" si="53"/>
        <v>42212.165972222225</v>
      </c>
    </row>
    <row r="574" spans="1:20" ht="45" x14ac:dyDescent="0.2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s="19">
        <f t="shared" si="49"/>
        <v>0</v>
      </c>
      <c r="Q574" t="str">
        <f t="shared" si="50"/>
        <v>technology</v>
      </c>
      <c r="R574" t="str">
        <f t="shared" si="51"/>
        <v>web</v>
      </c>
      <c r="S574" s="16">
        <f t="shared" si="52"/>
        <v>42282.71629629629</v>
      </c>
      <c r="T574" s="16">
        <f t="shared" si="53"/>
        <v>42312.757962962962</v>
      </c>
    </row>
    <row r="575" spans="1:20" ht="45" x14ac:dyDescent="0.2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3.892538925389254E-3</v>
      </c>
      <c r="P575" s="1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6">
        <f t="shared" si="52"/>
        <v>41963.050127314811</v>
      </c>
      <c r="T575" s="16">
        <f t="shared" si="53"/>
        <v>42022.05</v>
      </c>
    </row>
    <row r="576" spans="1:20" ht="45" x14ac:dyDescent="0.2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7.1556350626118068E-3</v>
      </c>
      <c r="P576" s="19">
        <f t="shared" si="49"/>
        <v>20</v>
      </c>
      <c r="Q576" t="str">
        <f t="shared" si="50"/>
        <v>technology</v>
      </c>
      <c r="R576" t="str">
        <f t="shared" si="51"/>
        <v>web</v>
      </c>
      <c r="S576" s="16">
        <f t="shared" si="52"/>
        <v>42632.443368055552</v>
      </c>
      <c r="T576" s="16">
        <f t="shared" si="53"/>
        <v>42662.443368055552</v>
      </c>
    </row>
    <row r="577" spans="1:20" ht="45" x14ac:dyDescent="0.2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4.3166666666666666E-3</v>
      </c>
      <c r="P577" s="19">
        <f t="shared" si="49"/>
        <v>64.75</v>
      </c>
      <c r="Q577" t="str">
        <f t="shared" si="50"/>
        <v>technology</v>
      </c>
      <c r="R577" t="str">
        <f t="shared" si="51"/>
        <v>web</v>
      </c>
      <c r="S577" s="16">
        <f t="shared" si="52"/>
        <v>42138.692627314813</v>
      </c>
      <c r="T577" s="16">
        <f t="shared" si="53"/>
        <v>42168.692627314813</v>
      </c>
    </row>
    <row r="578" spans="1:20" ht="45" x14ac:dyDescent="0.2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1.2500000000000001E-5</v>
      </c>
      <c r="P578" s="19">
        <f t="shared" si="49"/>
        <v>1</v>
      </c>
      <c r="Q578" t="str">
        <f t="shared" si="50"/>
        <v>technology</v>
      </c>
      <c r="R578" t="str">
        <f t="shared" si="51"/>
        <v>web</v>
      </c>
      <c r="S578" s="16">
        <f t="shared" si="52"/>
        <v>42031.471666666665</v>
      </c>
      <c r="T578" s="16">
        <f t="shared" si="53"/>
        <v>42091.43</v>
      </c>
    </row>
    <row r="579" spans="1:20" ht="45" x14ac:dyDescent="0.2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E579/D579</f>
        <v>2E-3</v>
      </c>
      <c r="P579" s="19">
        <f t="shared" ref="P579:P642" si="55">IF(L579&gt;0,E579/L579,0)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6">
        <f t="shared" ref="S579:S642" si="58">(((J579/60)/60)/24)+DATE(1970,1,1)</f>
        <v>42450.589143518519</v>
      </c>
      <c r="T579" s="16">
        <f t="shared" ref="T579:T642" si="59">(((I579/60)/60)/24)+DATE(1970,1,1)</f>
        <v>42510.589143518519</v>
      </c>
    </row>
    <row r="580" spans="1:20" ht="30" x14ac:dyDescent="0.2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1.12E-4</v>
      </c>
      <c r="P580" s="19">
        <f t="shared" si="55"/>
        <v>2</v>
      </c>
      <c r="Q580" t="str">
        <f t="shared" si="56"/>
        <v>technology</v>
      </c>
      <c r="R580" t="str">
        <f t="shared" si="57"/>
        <v>web</v>
      </c>
      <c r="S580" s="16">
        <f t="shared" si="58"/>
        <v>42230.578622685185</v>
      </c>
      <c r="T580" s="16">
        <f t="shared" si="59"/>
        <v>42254.578622685185</v>
      </c>
    </row>
    <row r="581" spans="1:20" ht="30" x14ac:dyDescent="0.2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1.4583333333333334E-2</v>
      </c>
      <c r="P581" s="19">
        <f t="shared" si="55"/>
        <v>35</v>
      </c>
      <c r="Q581" t="str">
        <f t="shared" si="56"/>
        <v>technology</v>
      </c>
      <c r="R581" t="str">
        <f t="shared" si="57"/>
        <v>web</v>
      </c>
      <c r="S581" s="16">
        <f t="shared" si="58"/>
        <v>41968.852118055554</v>
      </c>
      <c r="T581" s="16">
        <f t="shared" si="59"/>
        <v>41998.852118055554</v>
      </c>
    </row>
    <row r="582" spans="1:20" ht="45" x14ac:dyDescent="0.2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3.3333333333333332E-4</v>
      </c>
      <c r="P582" s="19">
        <f t="shared" si="55"/>
        <v>1</v>
      </c>
      <c r="Q582" t="str">
        <f t="shared" si="56"/>
        <v>technology</v>
      </c>
      <c r="R582" t="str">
        <f t="shared" si="57"/>
        <v>web</v>
      </c>
      <c r="S582" s="16">
        <f t="shared" si="58"/>
        <v>42605.908182870371</v>
      </c>
      <c r="T582" s="16">
        <f t="shared" si="59"/>
        <v>42635.908182870371</v>
      </c>
    </row>
    <row r="583" spans="1:20" ht="45" x14ac:dyDescent="0.2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s="19">
        <f t="shared" si="55"/>
        <v>0</v>
      </c>
      <c r="Q583" t="str">
        <f t="shared" si="56"/>
        <v>technology</v>
      </c>
      <c r="R583" t="str">
        <f t="shared" si="57"/>
        <v>web</v>
      </c>
      <c r="S583" s="16">
        <f t="shared" si="58"/>
        <v>42188.012777777782</v>
      </c>
      <c r="T583" s="16">
        <f t="shared" si="59"/>
        <v>42218.012777777782</v>
      </c>
    </row>
    <row r="584" spans="1:20" ht="45" x14ac:dyDescent="0.2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s="19">
        <f t="shared" si="55"/>
        <v>0</v>
      </c>
      <c r="Q584" t="str">
        <f t="shared" si="56"/>
        <v>technology</v>
      </c>
      <c r="R584" t="str">
        <f t="shared" si="57"/>
        <v>web</v>
      </c>
      <c r="S584" s="16">
        <f t="shared" si="58"/>
        <v>42055.739803240736</v>
      </c>
      <c r="T584" s="16">
        <f t="shared" si="59"/>
        <v>42078.75</v>
      </c>
    </row>
    <row r="585" spans="1:20" ht="30" x14ac:dyDescent="0.2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1.1111111111111112E-4</v>
      </c>
      <c r="P585" s="19">
        <f t="shared" si="55"/>
        <v>1</v>
      </c>
      <c r="Q585" t="str">
        <f t="shared" si="56"/>
        <v>technology</v>
      </c>
      <c r="R585" t="str">
        <f t="shared" si="57"/>
        <v>web</v>
      </c>
      <c r="S585" s="16">
        <f t="shared" si="58"/>
        <v>42052.93850694444</v>
      </c>
      <c r="T585" s="16">
        <f t="shared" si="59"/>
        <v>42082.896840277783</v>
      </c>
    </row>
    <row r="586" spans="1:20" ht="30" x14ac:dyDescent="0.2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0.01</v>
      </c>
      <c r="P586" s="19">
        <f t="shared" si="55"/>
        <v>5</v>
      </c>
      <c r="Q586" t="str">
        <f t="shared" si="56"/>
        <v>technology</v>
      </c>
      <c r="R586" t="str">
        <f t="shared" si="57"/>
        <v>web</v>
      </c>
      <c r="S586" s="16">
        <f t="shared" si="58"/>
        <v>42049.716620370367</v>
      </c>
      <c r="T586" s="16">
        <f t="shared" si="59"/>
        <v>42079.674953703703</v>
      </c>
    </row>
    <row r="587" spans="1:20" ht="45" x14ac:dyDescent="0.2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s="19">
        <f t="shared" si="55"/>
        <v>0</v>
      </c>
      <c r="Q587" t="str">
        <f t="shared" si="56"/>
        <v>technology</v>
      </c>
      <c r="R587" t="str">
        <f t="shared" si="57"/>
        <v>web</v>
      </c>
      <c r="S587" s="16">
        <f t="shared" si="58"/>
        <v>42283.3909375</v>
      </c>
      <c r="T587" s="16">
        <f t="shared" si="59"/>
        <v>42339</v>
      </c>
    </row>
    <row r="588" spans="1:20" ht="30" x14ac:dyDescent="0.2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5.5999999999999999E-3</v>
      </c>
      <c r="P588" s="19">
        <f t="shared" si="55"/>
        <v>14</v>
      </c>
      <c r="Q588" t="str">
        <f t="shared" si="56"/>
        <v>technology</v>
      </c>
      <c r="R588" t="str">
        <f t="shared" si="57"/>
        <v>web</v>
      </c>
      <c r="S588" s="16">
        <f t="shared" si="58"/>
        <v>42020.854247685187</v>
      </c>
      <c r="T588" s="16">
        <f t="shared" si="59"/>
        <v>42050.854247685187</v>
      </c>
    </row>
    <row r="589" spans="1:20" ht="75" x14ac:dyDescent="0.2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9.0833333333333335E-2</v>
      </c>
      <c r="P589" s="1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6">
        <f t="shared" si="58"/>
        <v>42080.757326388892</v>
      </c>
      <c r="T589" s="16">
        <f t="shared" si="59"/>
        <v>42110.757326388892</v>
      </c>
    </row>
    <row r="590" spans="1:20" ht="45" x14ac:dyDescent="0.2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3.3444444444444443E-2</v>
      </c>
      <c r="P590" s="19">
        <f t="shared" si="55"/>
        <v>150.5</v>
      </c>
      <c r="Q590" t="str">
        <f t="shared" si="56"/>
        <v>technology</v>
      </c>
      <c r="R590" t="str">
        <f t="shared" si="57"/>
        <v>web</v>
      </c>
      <c r="S590" s="16">
        <f t="shared" si="58"/>
        <v>42631.769513888896</v>
      </c>
      <c r="T590" s="16">
        <f t="shared" si="59"/>
        <v>42691.811180555553</v>
      </c>
    </row>
    <row r="591" spans="1:20" x14ac:dyDescent="0.2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1.3333333333333334E-4</v>
      </c>
      <c r="P591" s="19">
        <f t="shared" si="55"/>
        <v>1</v>
      </c>
      <c r="Q591" t="str">
        <f t="shared" si="56"/>
        <v>technology</v>
      </c>
      <c r="R591" t="str">
        <f t="shared" si="57"/>
        <v>web</v>
      </c>
      <c r="S591" s="16">
        <f t="shared" si="58"/>
        <v>42178.614571759259</v>
      </c>
      <c r="T591" s="16">
        <f t="shared" si="59"/>
        <v>42193.614571759259</v>
      </c>
    </row>
    <row r="592" spans="1:20" ht="45" x14ac:dyDescent="0.2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4.4600000000000001E-2</v>
      </c>
      <c r="P592" s="1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6">
        <f t="shared" si="58"/>
        <v>42377.554756944446</v>
      </c>
      <c r="T592" s="16">
        <f t="shared" si="59"/>
        <v>42408.542361111111</v>
      </c>
    </row>
    <row r="593" spans="1:20" ht="45" x14ac:dyDescent="0.2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6.0999999999999997E-4</v>
      </c>
      <c r="P593" s="19">
        <f t="shared" si="55"/>
        <v>30.5</v>
      </c>
      <c r="Q593" t="str">
        <f t="shared" si="56"/>
        <v>technology</v>
      </c>
      <c r="R593" t="str">
        <f t="shared" si="57"/>
        <v>web</v>
      </c>
      <c r="S593" s="16">
        <f t="shared" si="58"/>
        <v>42177.543171296296</v>
      </c>
      <c r="T593" s="16">
        <f t="shared" si="59"/>
        <v>42207.543171296296</v>
      </c>
    </row>
    <row r="594" spans="1:20" ht="45" x14ac:dyDescent="0.2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3.3333333333333333E-2</v>
      </c>
      <c r="P594" s="19">
        <f t="shared" si="55"/>
        <v>250</v>
      </c>
      <c r="Q594" t="str">
        <f t="shared" si="56"/>
        <v>technology</v>
      </c>
      <c r="R594" t="str">
        <f t="shared" si="57"/>
        <v>web</v>
      </c>
      <c r="S594" s="16">
        <f t="shared" si="58"/>
        <v>41946.232175925928</v>
      </c>
      <c r="T594" s="16">
        <f t="shared" si="59"/>
        <v>41976.232175925921</v>
      </c>
    </row>
    <row r="595" spans="1:20" ht="45" x14ac:dyDescent="0.2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0.23</v>
      </c>
      <c r="P595" s="1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6">
        <f t="shared" si="58"/>
        <v>42070.677604166667</v>
      </c>
      <c r="T595" s="16">
        <f t="shared" si="59"/>
        <v>42100.635937500003</v>
      </c>
    </row>
    <row r="596" spans="1:20" ht="30" x14ac:dyDescent="0.2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1.0399999999999999E-3</v>
      </c>
      <c r="P596" s="19">
        <f t="shared" si="55"/>
        <v>13</v>
      </c>
      <c r="Q596" t="str">
        <f t="shared" si="56"/>
        <v>technology</v>
      </c>
      <c r="R596" t="str">
        <f t="shared" si="57"/>
        <v>web</v>
      </c>
      <c r="S596" s="16">
        <f t="shared" si="58"/>
        <v>42446.780162037037</v>
      </c>
      <c r="T596" s="16">
        <f t="shared" si="59"/>
        <v>42476.780162037037</v>
      </c>
    </row>
    <row r="597" spans="1:20" ht="45" x14ac:dyDescent="0.2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4.2599999999999999E-3</v>
      </c>
      <c r="P597" s="19">
        <f t="shared" si="55"/>
        <v>53.25</v>
      </c>
      <c r="Q597" t="str">
        <f t="shared" si="56"/>
        <v>technology</v>
      </c>
      <c r="R597" t="str">
        <f t="shared" si="57"/>
        <v>web</v>
      </c>
      <c r="S597" s="16">
        <f t="shared" si="58"/>
        <v>42083.069884259254</v>
      </c>
      <c r="T597" s="16">
        <f t="shared" si="59"/>
        <v>42128.069884259254</v>
      </c>
    </row>
    <row r="598" spans="1:20" ht="30" x14ac:dyDescent="0.2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2.9999999999999997E-4</v>
      </c>
      <c r="P598" s="19">
        <f t="shared" si="55"/>
        <v>3</v>
      </c>
      <c r="Q598" t="str">
        <f t="shared" si="56"/>
        <v>technology</v>
      </c>
      <c r="R598" t="str">
        <f t="shared" si="57"/>
        <v>web</v>
      </c>
      <c r="S598" s="16">
        <f t="shared" si="58"/>
        <v>42646.896898148145</v>
      </c>
      <c r="T598" s="16">
        <f t="shared" si="59"/>
        <v>42676.896898148145</v>
      </c>
    </row>
    <row r="599" spans="1:20" ht="45" x14ac:dyDescent="0.2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2.6666666666666666E-3</v>
      </c>
      <c r="P599" s="19">
        <f t="shared" si="55"/>
        <v>10</v>
      </c>
      <c r="Q599" t="str">
        <f t="shared" si="56"/>
        <v>technology</v>
      </c>
      <c r="R599" t="str">
        <f t="shared" si="57"/>
        <v>web</v>
      </c>
      <c r="S599" s="16">
        <f t="shared" si="58"/>
        <v>42545.705266203702</v>
      </c>
      <c r="T599" s="16">
        <f t="shared" si="59"/>
        <v>42582.666666666672</v>
      </c>
    </row>
    <row r="600" spans="1:20" ht="30" x14ac:dyDescent="0.2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0.34</v>
      </c>
      <c r="P600" s="1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6">
        <f t="shared" si="58"/>
        <v>41948.00209490741</v>
      </c>
      <c r="T600" s="16">
        <f t="shared" si="59"/>
        <v>41978.00209490741</v>
      </c>
    </row>
    <row r="601" spans="1:20" ht="45" x14ac:dyDescent="0.2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6.2E-4</v>
      </c>
      <c r="P601" s="19">
        <f t="shared" si="55"/>
        <v>15.5</v>
      </c>
      <c r="Q601" t="str">
        <f t="shared" si="56"/>
        <v>technology</v>
      </c>
      <c r="R601" t="str">
        <f t="shared" si="57"/>
        <v>web</v>
      </c>
      <c r="S601" s="16">
        <f t="shared" si="58"/>
        <v>42047.812523148154</v>
      </c>
      <c r="T601" s="16">
        <f t="shared" si="59"/>
        <v>42071.636111111111</v>
      </c>
    </row>
    <row r="602" spans="1:20" ht="30" x14ac:dyDescent="0.2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0.02</v>
      </c>
      <c r="P602" s="19">
        <f t="shared" si="55"/>
        <v>100</v>
      </c>
      <c r="Q602" t="str">
        <f t="shared" si="56"/>
        <v>technology</v>
      </c>
      <c r="R602" t="str">
        <f t="shared" si="57"/>
        <v>web</v>
      </c>
      <c r="S602" s="16">
        <f t="shared" si="58"/>
        <v>42073.798171296294</v>
      </c>
      <c r="T602" s="16">
        <f t="shared" si="59"/>
        <v>42133.798171296294</v>
      </c>
    </row>
    <row r="603" spans="1:20" ht="45" x14ac:dyDescent="0.2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1.4E-2</v>
      </c>
      <c r="P603" s="1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6">
        <f t="shared" si="58"/>
        <v>41969.858090277776</v>
      </c>
      <c r="T603" s="16">
        <f t="shared" si="59"/>
        <v>41999.858090277776</v>
      </c>
    </row>
    <row r="604" spans="1:20" ht="45" x14ac:dyDescent="0.2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s="19">
        <f t="shared" si="55"/>
        <v>0</v>
      </c>
      <c r="Q604" t="str">
        <f t="shared" si="56"/>
        <v>technology</v>
      </c>
      <c r="R604" t="str">
        <f t="shared" si="57"/>
        <v>web</v>
      </c>
      <c r="S604" s="16">
        <f t="shared" si="58"/>
        <v>42143.79415509259</v>
      </c>
      <c r="T604" s="16">
        <f t="shared" si="59"/>
        <v>42173.79415509259</v>
      </c>
    </row>
    <row r="605" spans="1:20" ht="45" x14ac:dyDescent="0.2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3.9334666666666664E-2</v>
      </c>
      <c r="P605" s="1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6">
        <f t="shared" si="58"/>
        <v>41835.639155092591</v>
      </c>
      <c r="T605" s="16">
        <f t="shared" si="59"/>
        <v>41865.639155092591</v>
      </c>
    </row>
    <row r="606" spans="1:20" ht="45" x14ac:dyDescent="0.2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s="19">
        <f t="shared" si="55"/>
        <v>0</v>
      </c>
      <c r="Q606" t="str">
        <f t="shared" si="56"/>
        <v>technology</v>
      </c>
      <c r="R606" t="str">
        <f t="shared" si="57"/>
        <v>web</v>
      </c>
      <c r="S606" s="16">
        <f t="shared" si="58"/>
        <v>41849.035370370373</v>
      </c>
      <c r="T606" s="16">
        <f t="shared" si="59"/>
        <v>41879.035370370373</v>
      </c>
    </row>
    <row r="607" spans="1:20" ht="30" x14ac:dyDescent="0.2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2.6200000000000001E-2</v>
      </c>
      <c r="P607" s="19">
        <f t="shared" si="55"/>
        <v>16.375</v>
      </c>
      <c r="Q607" t="str">
        <f t="shared" si="56"/>
        <v>technology</v>
      </c>
      <c r="R607" t="str">
        <f t="shared" si="57"/>
        <v>web</v>
      </c>
      <c r="S607" s="16">
        <f t="shared" si="58"/>
        <v>42194.357731481476</v>
      </c>
      <c r="T607" s="16">
        <f t="shared" si="59"/>
        <v>42239.357731481476</v>
      </c>
    </row>
    <row r="608" spans="1:20" ht="45" x14ac:dyDescent="0.2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2E-3</v>
      </c>
      <c r="P608" s="19">
        <f t="shared" si="55"/>
        <v>10</v>
      </c>
      <c r="Q608" t="str">
        <f t="shared" si="56"/>
        <v>technology</v>
      </c>
      <c r="R608" t="str">
        <f t="shared" si="57"/>
        <v>web</v>
      </c>
      <c r="S608" s="16">
        <f t="shared" si="58"/>
        <v>42102.650567129633</v>
      </c>
      <c r="T608" s="16">
        <f t="shared" si="59"/>
        <v>42148.625</v>
      </c>
    </row>
    <row r="609" spans="1:20" ht="45" x14ac:dyDescent="0.2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s="19">
        <f t="shared" si="55"/>
        <v>0</v>
      </c>
      <c r="Q609" t="str">
        <f t="shared" si="56"/>
        <v>technology</v>
      </c>
      <c r="R609" t="str">
        <f t="shared" si="57"/>
        <v>web</v>
      </c>
      <c r="S609" s="16">
        <f t="shared" si="58"/>
        <v>42300.825648148151</v>
      </c>
      <c r="T609" s="16">
        <f t="shared" si="59"/>
        <v>42330.867314814815</v>
      </c>
    </row>
    <row r="610" spans="1:20" ht="45" x14ac:dyDescent="0.2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9.7400000000000004E-3</v>
      </c>
      <c r="P610" s="19">
        <f t="shared" si="55"/>
        <v>292.2</v>
      </c>
      <c r="Q610" t="str">
        <f t="shared" si="56"/>
        <v>technology</v>
      </c>
      <c r="R610" t="str">
        <f t="shared" si="57"/>
        <v>web</v>
      </c>
      <c r="S610" s="16">
        <f t="shared" si="58"/>
        <v>42140.921064814815</v>
      </c>
      <c r="T610" s="16">
        <f t="shared" si="59"/>
        <v>42170.921064814815</v>
      </c>
    </row>
    <row r="611" spans="1:20" ht="45" x14ac:dyDescent="0.2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6.41025641025641E-3</v>
      </c>
      <c r="P611" s="19">
        <f t="shared" si="55"/>
        <v>5</v>
      </c>
      <c r="Q611" t="str">
        <f t="shared" si="56"/>
        <v>technology</v>
      </c>
      <c r="R611" t="str">
        <f t="shared" si="57"/>
        <v>web</v>
      </c>
      <c r="S611" s="16">
        <f t="shared" si="58"/>
        <v>42307.034074074079</v>
      </c>
      <c r="T611" s="16">
        <f t="shared" si="59"/>
        <v>42337.075740740736</v>
      </c>
    </row>
    <row r="612" spans="1:20" ht="45" x14ac:dyDescent="0.2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s="19">
        <f t="shared" si="55"/>
        <v>0</v>
      </c>
      <c r="Q612" t="str">
        <f t="shared" si="56"/>
        <v>technology</v>
      </c>
      <c r="R612" t="str">
        <f t="shared" si="57"/>
        <v>web</v>
      </c>
      <c r="S612" s="16">
        <f t="shared" si="58"/>
        <v>42086.83085648148</v>
      </c>
      <c r="T612" s="16">
        <f t="shared" si="59"/>
        <v>42116.83085648148</v>
      </c>
    </row>
    <row r="613" spans="1:20" ht="45" x14ac:dyDescent="0.2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s="19">
        <f t="shared" si="55"/>
        <v>0</v>
      </c>
      <c r="Q613" t="str">
        <f t="shared" si="56"/>
        <v>technology</v>
      </c>
      <c r="R613" t="str">
        <f t="shared" si="57"/>
        <v>web</v>
      </c>
      <c r="S613" s="16">
        <f t="shared" si="58"/>
        <v>42328.560613425929</v>
      </c>
      <c r="T613" s="16">
        <f t="shared" si="59"/>
        <v>42388.560613425929</v>
      </c>
    </row>
    <row r="614" spans="1:20" ht="30" x14ac:dyDescent="0.2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s="19">
        <f t="shared" si="55"/>
        <v>0</v>
      </c>
      <c r="Q614" t="str">
        <f t="shared" si="56"/>
        <v>technology</v>
      </c>
      <c r="R614" t="str">
        <f t="shared" si="57"/>
        <v>web</v>
      </c>
      <c r="S614" s="16">
        <f t="shared" si="58"/>
        <v>42585.031782407401</v>
      </c>
      <c r="T614" s="16">
        <f t="shared" si="59"/>
        <v>42615.031782407401</v>
      </c>
    </row>
    <row r="615" spans="1:20" ht="45" x14ac:dyDescent="0.2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0.21363333333333334</v>
      </c>
      <c r="P615" s="1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6">
        <f t="shared" si="58"/>
        <v>42247.496759259258</v>
      </c>
      <c r="T615" s="16">
        <f t="shared" si="59"/>
        <v>42278.207638888889</v>
      </c>
    </row>
    <row r="616" spans="1:20" ht="45" x14ac:dyDescent="0.2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s="19">
        <f t="shared" si="55"/>
        <v>0</v>
      </c>
      <c r="Q616" t="str">
        <f t="shared" si="56"/>
        <v>technology</v>
      </c>
      <c r="R616" t="str">
        <f t="shared" si="57"/>
        <v>web</v>
      </c>
      <c r="S616" s="16">
        <f t="shared" si="58"/>
        <v>42515.061805555553</v>
      </c>
      <c r="T616" s="16">
        <f t="shared" si="59"/>
        <v>42545.061805555553</v>
      </c>
    </row>
    <row r="617" spans="1:20" ht="45" x14ac:dyDescent="0.2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s="19">
        <f t="shared" si="55"/>
        <v>0</v>
      </c>
      <c r="Q617" t="str">
        <f t="shared" si="56"/>
        <v>technology</v>
      </c>
      <c r="R617" t="str">
        <f t="shared" si="57"/>
        <v>web</v>
      </c>
      <c r="S617" s="16">
        <f t="shared" si="58"/>
        <v>42242.122210648144</v>
      </c>
      <c r="T617" s="16">
        <f t="shared" si="59"/>
        <v>42272.122210648144</v>
      </c>
    </row>
    <row r="618" spans="1:20" ht="45" x14ac:dyDescent="0.2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s="19">
        <f t="shared" si="55"/>
        <v>0</v>
      </c>
      <c r="Q618" t="str">
        <f t="shared" si="56"/>
        <v>technology</v>
      </c>
      <c r="R618" t="str">
        <f t="shared" si="57"/>
        <v>web</v>
      </c>
      <c r="S618" s="16">
        <f t="shared" si="58"/>
        <v>42761.376238425932</v>
      </c>
      <c r="T618" s="16">
        <f t="shared" si="59"/>
        <v>42791.376238425932</v>
      </c>
    </row>
    <row r="619" spans="1:20" ht="45" x14ac:dyDescent="0.2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0.03</v>
      </c>
      <c r="P619" s="19">
        <f t="shared" si="55"/>
        <v>20</v>
      </c>
      <c r="Q619" t="str">
        <f t="shared" si="56"/>
        <v>technology</v>
      </c>
      <c r="R619" t="str">
        <f t="shared" si="57"/>
        <v>web</v>
      </c>
      <c r="S619" s="16">
        <f t="shared" si="58"/>
        <v>42087.343090277776</v>
      </c>
      <c r="T619" s="16">
        <f t="shared" si="59"/>
        <v>42132.343090277776</v>
      </c>
    </row>
    <row r="620" spans="1:20" ht="45" x14ac:dyDescent="0.2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s="19">
        <f t="shared" si="55"/>
        <v>0</v>
      </c>
      <c r="Q620" t="str">
        <f t="shared" si="56"/>
        <v>technology</v>
      </c>
      <c r="R620" t="str">
        <f t="shared" si="57"/>
        <v>web</v>
      </c>
      <c r="S620" s="16">
        <f t="shared" si="58"/>
        <v>42317.810219907406</v>
      </c>
      <c r="T620" s="16">
        <f t="shared" si="59"/>
        <v>42347.810219907406</v>
      </c>
    </row>
    <row r="621" spans="1:20" ht="30" x14ac:dyDescent="0.2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3.9999999999999998E-7</v>
      </c>
      <c r="P621" s="19">
        <f t="shared" si="55"/>
        <v>1</v>
      </c>
      <c r="Q621" t="str">
        <f t="shared" si="56"/>
        <v>technology</v>
      </c>
      <c r="R621" t="str">
        <f t="shared" si="57"/>
        <v>web</v>
      </c>
      <c r="S621" s="16">
        <f t="shared" si="58"/>
        <v>41908.650347222225</v>
      </c>
      <c r="T621" s="16">
        <f t="shared" si="59"/>
        <v>41968.692013888889</v>
      </c>
    </row>
    <row r="622" spans="1:20" ht="45" x14ac:dyDescent="0.2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0.01</v>
      </c>
      <c r="P622" s="19">
        <f t="shared" si="55"/>
        <v>300</v>
      </c>
      <c r="Q622" t="str">
        <f t="shared" si="56"/>
        <v>technology</v>
      </c>
      <c r="R622" t="str">
        <f t="shared" si="57"/>
        <v>web</v>
      </c>
      <c r="S622" s="16">
        <f t="shared" si="58"/>
        <v>41831.716874999998</v>
      </c>
      <c r="T622" s="16">
        <f t="shared" si="59"/>
        <v>41876.716874999998</v>
      </c>
    </row>
    <row r="623" spans="1:20" ht="45" x14ac:dyDescent="0.2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1.044E-2</v>
      </c>
      <c r="P623" s="19">
        <f t="shared" si="55"/>
        <v>87</v>
      </c>
      <c r="Q623" t="str">
        <f t="shared" si="56"/>
        <v>technology</v>
      </c>
      <c r="R623" t="str">
        <f t="shared" si="57"/>
        <v>web</v>
      </c>
      <c r="S623" s="16">
        <f t="shared" si="58"/>
        <v>42528.987696759257</v>
      </c>
      <c r="T623" s="16">
        <f t="shared" si="59"/>
        <v>42558.987696759257</v>
      </c>
    </row>
    <row r="624" spans="1:20" ht="45" x14ac:dyDescent="0.2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5.6833333333333333E-2</v>
      </c>
      <c r="P624" s="1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6">
        <f t="shared" si="58"/>
        <v>42532.774745370371</v>
      </c>
      <c r="T624" s="16">
        <f t="shared" si="59"/>
        <v>42552.774745370371</v>
      </c>
    </row>
    <row r="625" spans="1:20" ht="45" x14ac:dyDescent="0.2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s="19">
        <f t="shared" si="55"/>
        <v>0</v>
      </c>
      <c r="Q625" t="str">
        <f t="shared" si="56"/>
        <v>technology</v>
      </c>
      <c r="R625" t="str">
        <f t="shared" si="57"/>
        <v>web</v>
      </c>
      <c r="S625" s="16">
        <f t="shared" si="58"/>
        <v>42122.009224537032</v>
      </c>
      <c r="T625" s="16">
        <f t="shared" si="59"/>
        <v>42152.009224537032</v>
      </c>
    </row>
    <row r="626" spans="1:20" ht="45" x14ac:dyDescent="0.2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s="19">
        <f t="shared" si="55"/>
        <v>0</v>
      </c>
      <c r="Q626" t="str">
        <f t="shared" si="56"/>
        <v>technology</v>
      </c>
      <c r="R626" t="str">
        <f t="shared" si="57"/>
        <v>web</v>
      </c>
      <c r="S626" s="16">
        <f t="shared" si="58"/>
        <v>42108.988900462966</v>
      </c>
      <c r="T626" s="16">
        <f t="shared" si="59"/>
        <v>42138.988900462966</v>
      </c>
    </row>
    <row r="627" spans="1:20" ht="45" x14ac:dyDescent="0.2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s="19">
        <f t="shared" si="55"/>
        <v>0</v>
      </c>
      <c r="Q627" t="str">
        <f t="shared" si="56"/>
        <v>technology</v>
      </c>
      <c r="R627" t="str">
        <f t="shared" si="57"/>
        <v>web</v>
      </c>
      <c r="S627" s="16">
        <f t="shared" si="58"/>
        <v>42790.895567129628</v>
      </c>
      <c r="T627" s="16">
        <f t="shared" si="59"/>
        <v>42820.853900462964</v>
      </c>
    </row>
    <row r="628" spans="1:20" ht="45" x14ac:dyDescent="0.2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0.17380000000000001</v>
      </c>
      <c r="P628" s="1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6">
        <f t="shared" si="58"/>
        <v>42198.559479166666</v>
      </c>
      <c r="T628" s="16">
        <f t="shared" si="59"/>
        <v>42231.556944444441</v>
      </c>
    </row>
    <row r="629" spans="1:20" ht="45" x14ac:dyDescent="0.2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2.0000000000000001E-4</v>
      </c>
      <c r="P629" s="19">
        <f t="shared" si="55"/>
        <v>90</v>
      </c>
      <c r="Q629" t="str">
        <f t="shared" si="56"/>
        <v>technology</v>
      </c>
      <c r="R629" t="str">
        <f t="shared" si="57"/>
        <v>web</v>
      </c>
      <c r="S629" s="16">
        <f t="shared" si="58"/>
        <v>42384.306840277779</v>
      </c>
      <c r="T629" s="16">
        <f t="shared" si="59"/>
        <v>42443.958333333328</v>
      </c>
    </row>
    <row r="630" spans="1:20" ht="45" x14ac:dyDescent="0.2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s="19">
        <f t="shared" si="55"/>
        <v>0</v>
      </c>
      <c r="Q630" t="str">
        <f t="shared" si="56"/>
        <v>technology</v>
      </c>
      <c r="R630" t="str">
        <f t="shared" si="57"/>
        <v>web</v>
      </c>
      <c r="S630" s="16">
        <f t="shared" si="58"/>
        <v>41803.692789351851</v>
      </c>
      <c r="T630" s="16">
        <f t="shared" si="59"/>
        <v>41833.692789351851</v>
      </c>
    </row>
    <row r="631" spans="1:20" ht="45" x14ac:dyDescent="0.2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1.75E-3</v>
      </c>
      <c r="P631" s="1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6">
        <f t="shared" si="58"/>
        <v>42474.637824074074</v>
      </c>
      <c r="T631" s="16">
        <f t="shared" si="59"/>
        <v>42504.637824074074</v>
      </c>
    </row>
    <row r="632" spans="1:20" ht="45" x14ac:dyDescent="0.2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8.3340278356529708E-4</v>
      </c>
      <c r="P632" s="19">
        <f t="shared" si="55"/>
        <v>10</v>
      </c>
      <c r="Q632" t="str">
        <f t="shared" si="56"/>
        <v>technology</v>
      </c>
      <c r="R632" t="str">
        <f t="shared" si="57"/>
        <v>web</v>
      </c>
      <c r="S632" s="16">
        <f t="shared" si="58"/>
        <v>42223.619456018518</v>
      </c>
      <c r="T632" s="16">
        <f t="shared" si="59"/>
        <v>42253.215277777781</v>
      </c>
    </row>
    <row r="633" spans="1:20" ht="30" x14ac:dyDescent="0.2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1.38E-2</v>
      </c>
      <c r="P633" s="1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6">
        <f t="shared" si="58"/>
        <v>42489.772326388891</v>
      </c>
      <c r="T633" s="16">
        <f t="shared" si="59"/>
        <v>42518.772326388891</v>
      </c>
    </row>
    <row r="634" spans="1:20" ht="30" x14ac:dyDescent="0.2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s="19">
        <f t="shared" si="55"/>
        <v>0</v>
      </c>
      <c r="Q634" t="str">
        <f t="shared" si="56"/>
        <v>technology</v>
      </c>
      <c r="R634" t="str">
        <f t="shared" si="57"/>
        <v>web</v>
      </c>
      <c r="S634" s="16">
        <f t="shared" si="58"/>
        <v>42303.659317129626</v>
      </c>
      <c r="T634" s="16">
        <f t="shared" si="59"/>
        <v>42333.700983796298</v>
      </c>
    </row>
    <row r="635" spans="1:20" ht="45" x14ac:dyDescent="0.2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0.1245</v>
      </c>
      <c r="P635" s="19">
        <f t="shared" si="55"/>
        <v>49.8</v>
      </c>
      <c r="Q635" t="str">
        <f t="shared" si="56"/>
        <v>technology</v>
      </c>
      <c r="R635" t="str">
        <f t="shared" si="57"/>
        <v>web</v>
      </c>
      <c r="S635" s="16">
        <f t="shared" si="58"/>
        <v>42507.29932870371</v>
      </c>
      <c r="T635" s="16">
        <f t="shared" si="59"/>
        <v>42538.958333333328</v>
      </c>
    </row>
    <row r="636" spans="1:20" ht="30" x14ac:dyDescent="0.2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2.0000000000000001E-4</v>
      </c>
      <c r="P636" s="19">
        <f t="shared" si="55"/>
        <v>1</v>
      </c>
      <c r="Q636" t="str">
        <f t="shared" si="56"/>
        <v>technology</v>
      </c>
      <c r="R636" t="str">
        <f t="shared" si="57"/>
        <v>web</v>
      </c>
      <c r="S636" s="16">
        <f t="shared" si="58"/>
        <v>42031.928576388891</v>
      </c>
      <c r="T636" s="16">
        <f t="shared" si="59"/>
        <v>42061.928576388891</v>
      </c>
    </row>
    <row r="637" spans="1:20" ht="30" x14ac:dyDescent="0.2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8.0000000000000007E-5</v>
      </c>
      <c r="P637" s="19">
        <f t="shared" si="55"/>
        <v>2</v>
      </c>
      <c r="Q637" t="str">
        <f t="shared" si="56"/>
        <v>technology</v>
      </c>
      <c r="R637" t="str">
        <f t="shared" si="57"/>
        <v>web</v>
      </c>
      <c r="S637" s="16">
        <f t="shared" si="58"/>
        <v>42076.092152777783</v>
      </c>
      <c r="T637" s="16">
        <f t="shared" si="59"/>
        <v>42106.092152777783</v>
      </c>
    </row>
    <row r="638" spans="1:20" ht="30" x14ac:dyDescent="0.2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2E-3</v>
      </c>
      <c r="P638" s="19">
        <f t="shared" si="55"/>
        <v>4</v>
      </c>
      <c r="Q638" t="str">
        <f t="shared" si="56"/>
        <v>technology</v>
      </c>
      <c r="R638" t="str">
        <f t="shared" si="57"/>
        <v>web</v>
      </c>
      <c r="S638" s="16">
        <f t="shared" si="58"/>
        <v>42131.455439814818</v>
      </c>
      <c r="T638" s="16">
        <f t="shared" si="59"/>
        <v>42161.44930555555</v>
      </c>
    </row>
    <row r="639" spans="1:20" ht="45" x14ac:dyDescent="0.2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s="19">
        <f t="shared" si="55"/>
        <v>0</v>
      </c>
      <c r="Q639" t="str">
        <f t="shared" si="56"/>
        <v>technology</v>
      </c>
      <c r="R639" t="str">
        <f t="shared" si="57"/>
        <v>web</v>
      </c>
      <c r="S639" s="16">
        <f t="shared" si="58"/>
        <v>42762.962013888886</v>
      </c>
      <c r="T639" s="16">
        <f t="shared" si="59"/>
        <v>42791.961111111115</v>
      </c>
    </row>
    <row r="640" spans="1:20" x14ac:dyDescent="0.2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9.0000000000000006E-5</v>
      </c>
      <c r="P640" s="19">
        <f t="shared" si="55"/>
        <v>3</v>
      </c>
      <c r="Q640" t="str">
        <f t="shared" si="56"/>
        <v>technology</v>
      </c>
      <c r="R640" t="str">
        <f t="shared" si="57"/>
        <v>web</v>
      </c>
      <c r="S640" s="16">
        <f t="shared" si="58"/>
        <v>42759.593310185184</v>
      </c>
      <c r="T640" s="16">
        <f t="shared" si="59"/>
        <v>42819.55164351852</v>
      </c>
    </row>
    <row r="641" spans="1:20" ht="30" x14ac:dyDescent="0.2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9.9999999999999995E-7</v>
      </c>
      <c r="P641" s="19">
        <f t="shared" si="55"/>
        <v>1</v>
      </c>
      <c r="Q641" t="str">
        <f t="shared" si="56"/>
        <v>technology</v>
      </c>
      <c r="R641" t="str">
        <f t="shared" si="57"/>
        <v>web</v>
      </c>
      <c r="S641" s="16">
        <f t="shared" si="58"/>
        <v>41865.583275462966</v>
      </c>
      <c r="T641" s="16">
        <f t="shared" si="59"/>
        <v>41925.583275462966</v>
      </c>
    </row>
    <row r="642" spans="1:20" ht="45" x14ac:dyDescent="0.2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1.4428571428571428</v>
      </c>
      <c r="P642" s="1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6">
        <f t="shared" si="58"/>
        <v>42683.420312500006</v>
      </c>
      <c r="T642" s="16">
        <f t="shared" si="59"/>
        <v>42698.958333333328</v>
      </c>
    </row>
    <row r="643" spans="1:20" ht="45" x14ac:dyDescent="0.2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E643/D643</f>
        <v>1.1916249999999999</v>
      </c>
      <c r="P643" s="19">
        <f t="shared" ref="P643:P706" si="61">IF(L643&gt;0,E643/L643,0)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6">
        <f t="shared" ref="S643:S706" si="64">(((J643/60)/60)/24)+DATE(1970,1,1)</f>
        <v>42199.57</v>
      </c>
      <c r="T643" s="16">
        <f t="shared" ref="T643:T706" si="65">(((I643/60)/60)/24)+DATE(1970,1,1)</f>
        <v>42229.57</v>
      </c>
    </row>
    <row r="644" spans="1:20" ht="45" x14ac:dyDescent="0.2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14.604850000000001</v>
      </c>
      <c r="P644" s="1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6">
        <f t="shared" si="64"/>
        <v>42199.651319444441</v>
      </c>
      <c r="T644" s="16">
        <f t="shared" si="65"/>
        <v>42235.651319444441</v>
      </c>
    </row>
    <row r="645" spans="1:20" ht="30" x14ac:dyDescent="0.2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1.0580799999999999</v>
      </c>
      <c r="P645" s="1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6">
        <f t="shared" si="64"/>
        <v>42100.642071759255</v>
      </c>
      <c r="T645" s="16">
        <f t="shared" si="65"/>
        <v>42155.642071759255</v>
      </c>
    </row>
    <row r="646" spans="1:20" ht="45" x14ac:dyDescent="0.2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3.0011791999999997</v>
      </c>
      <c r="P646" s="1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6">
        <f t="shared" si="64"/>
        <v>41898.665960648148</v>
      </c>
      <c r="T646" s="16">
        <f t="shared" si="65"/>
        <v>41941.041666666664</v>
      </c>
    </row>
    <row r="647" spans="1:20" ht="30" x14ac:dyDescent="0.2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2.7869999999999999</v>
      </c>
      <c r="P647" s="1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6">
        <f t="shared" si="64"/>
        <v>42564.026319444441</v>
      </c>
      <c r="T647" s="16">
        <f t="shared" si="65"/>
        <v>42594.026319444441</v>
      </c>
    </row>
    <row r="648" spans="1:20" ht="45" x14ac:dyDescent="0.2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1.3187625000000001</v>
      </c>
      <c r="P648" s="1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6">
        <f t="shared" si="64"/>
        <v>41832.852627314816</v>
      </c>
      <c r="T648" s="16">
        <f t="shared" si="65"/>
        <v>41862.852627314816</v>
      </c>
    </row>
    <row r="649" spans="1:20" ht="45" x14ac:dyDescent="0.2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1.0705</v>
      </c>
      <c r="P649" s="1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6">
        <f t="shared" si="64"/>
        <v>42416.767928240741</v>
      </c>
      <c r="T649" s="16">
        <f t="shared" si="65"/>
        <v>42446.726261574076</v>
      </c>
    </row>
    <row r="650" spans="1:20" ht="30" x14ac:dyDescent="0.2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1.2682285714285715</v>
      </c>
      <c r="P650" s="1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6">
        <f t="shared" si="64"/>
        <v>41891.693379629629</v>
      </c>
      <c r="T650" s="16">
        <f t="shared" si="65"/>
        <v>41926.693379629629</v>
      </c>
    </row>
    <row r="651" spans="1:20" ht="45" x14ac:dyDescent="0.2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1.3996</v>
      </c>
      <c r="P651" s="1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6">
        <f t="shared" si="64"/>
        <v>41877.912187499998</v>
      </c>
      <c r="T651" s="16">
        <f t="shared" si="65"/>
        <v>41898.912187499998</v>
      </c>
    </row>
    <row r="652" spans="1:20" ht="45" x14ac:dyDescent="0.2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1.1240000000000001</v>
      </c>
      <c r="P652" s="1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6">
        <f t="shared" si="64"/>
        <v>41932.036851851852</v>
      </c>
      <c r="T652" s="16">
        <f t="shared" si="65"/>
        <v>41992.078518518523</v>
      </c>
    </row>
    <row r="653" spans="1:20" ht="45" x14ac:dyDescent="0.2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1.00528</v>
      </c>
      <c r="P653" s="1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6">
        <f t="shared" si="64"/>
        <v>41956.017488425925</v>
      </c>
      <c r="T653" s="16">
        <f t="shared" si="65"/>
        <v>41986.017488425925</v>
      </c>
    </row>
    <row r="654" spans="1:20" ht="45" x14ac:dyDescent="0.2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1.0046666666666666</v>
      </c>
      <c r="P654" s="1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6">
        <f t="shared" si="64"/>
        <v>42675.690393518518</v>
      </c>
      <c r="T654" s="16">
        <f t="shared" si="65"/>
        <v>42705.732060185182</v>
      </c>
    </row>
    <row r="655" spans="1:20" ht="45" x14ac:dyDescent="0.2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1.4144600000000001</v>
      </c>
      <c r="P655" s="1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6">
        <f t="shared" si="64"/>
        <v>42199.618518518517</v>
      </c>
      <c r="T655" s="16">
        <f t="shared" si="65"/>
        <v>42236.618518518517</v>
      </c>
    </row>
    <row r="656" spans="1:20" ht="45" x14ac:dyDescent="0.2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2.6729166666666666</v>
      </c>
      <c r="P656" s="1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6">
        <f t="shared" si="64"/>
        <v>42163.957326388889</v>
      </c>
      <c r="T656" s="16">
        <f t="shared" si="65"/>
        <v>42193.957326388889</v>
      </c>
    </row>
    <row r="657" spans="1:20" ht="45" x14ac:dyDescent="0.2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1.4688749999999999</v>
      </c>
      <c r="P657" s="1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6">
        <f t="shared" si="64"/>
        <v>42045.957314814819</v>
      </c>
      <c r="T657" s="16">
        <f t="shared" si="65"/>
        <v>42075.915648148148</v>
      </c>
    </row>
    <row r="658" spans="1:20" ht="45" x14ac:dyDescent="0.2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2.1356000000000002</v>
      </c>
      <c r="P658" s="1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6">
        <f t="shared" si="64"/>
        <v>42417.804618055554</v>
      </c>
      <c r="T658" s="16">
        <f t="shared" si="65"/>
        <v>42477.762951388882</v>
      </c>
    </row>
    <row r="659" spans="1:20" ht="45" x14ac:dyDescent="0.2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1.2569999999999999</v>
      </c>
      <c r="P659" s="1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6">
        <f t="shared" si="64"/>
        <v>42331.84574074074</v>
      </c>
      <c r="T659" s="16">
        <f t="shared" si="65"/>
        <v>42361.84574074074</v>
      </c>
    </row>
    <row r="660" spans="1:20" ht="45" x14ac:dyDescent="0.2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1.0446206037108834</v>
      </c>
      <c r="P660" s="1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6">
        <f t="shared" si="64"/>
        <v>42179.160752314812</v>
      </c>
      <c r="T660" s="16">
        <f t="shared" si="65"/>
        <v>42211.75</v>
      </c>
    </row>
    <row r="661" spans="1:20" x14ac:dyDescent="0.2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1.0056666666666667</v>
      </c>
      <c r="P661" s="1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6">
        <f t="shared" si="64"/>
        <v>42209.593692129631</v>
      </c>
      <c r="T661" s="16">
        <f t="shared" si="65"/>
        <v>42239.593692129631</v>
      </c>
    </row>
    <row r="662" spans="1:20" ht="45" x14ac:dyDescent="0.2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3.058E-2</v>
      </c>
      <c r="P662" s="1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6">
        <f t="shared" si="64"/>
        <v>41922.741655092592</v>
      </c>
      <c r="T662" s="16">
        <f t="shared" si="65"/>
        <v>41952.783321759263</v>
      </c>
    </row>
    <row r="663" spans="1:20" ht="45" x14ac:dyDescent="0.2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9.4999999999999998E-3</v>
      </c>
      <c r="P663" s="1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6">
        <f t="shared" si="64"/>
        <v>42636.645358796297</v>
      </c>
      <c r="T663" s="16">
        <f t="shared" si="65"/>
        <v>42666.645358796297</v>
      </c>
    </row>
    <row r="664" spans="1:20" ht="30" x14ac:dyDescent="0.2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4.0000000000000001E-3</v>
      </c>
      <c r="P664" s="19">
        <f t="shared" si="61"/>
        <v>39</v>
      </c>
      <c r="Q664" t="str">
        <f t="shared" si="62"/>
        <v>technology</v>
      </c>
      <c r="R664" t="str">
        <f t="shared" si="63"/>
        <v>wearables</v>
      </c>
      <c r="S664" s="16">
        <f t="shared" si="64"/>
        <v>41990.438043981485</v>
      </c>
      <c r="T664" s="16">
        <f t="shared" si="65"/>
        <v>42020.438043981485</v>
      </c>
    </row>
    <row r="665" spans="1:20" ht="45" x14ac:dyDescent="0.2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3.5000000000000001E-3</v>
      </c>
      <c r="P665" s="19">
        <f t="shared" si="61"/>
        <v>100</v>
      </c>
      <c r="Q665" t="str">
        <f t="shared" si="62"/>
        <v>technology</v>
      </c>
      <c r="R665" t="str">
        <f t="shared" si="63"/>
        <v>wearables</v>
      </c>
      <c r="S665" s="16">
        <f t="shared" si="64"/>
        <v>42173.843240740738</v>
      </c>
      <c r="T665" s="16">
        <f t="shared" si="65"/>
        <v>42203.843240740738</v>
      </c>
    </row>
    <row r="666" spans="1:20" ht="45" x14ac:dyDescent="0.2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7.5333333333333335E-2</v>
      </c>
      <c r="P666" s="1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6">
        <f t="shared" si="64"/>
        <v>42077.666377314818</v>
      </c>
      <c r="T666" s="16">
        <f t="shared" si="65"/>
        <v>42107.666377314818</v>
      </c>
    </row>
    <row r="667" spans="1:20" ht="45" x14ac:dyDescent="0.2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0.18640000000000001</v>
      </c>
      <c r="P667" s="1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6">
        <f t="shared" si="64"/>
        <v>42688.711354166662</v>
      </c>
      <c r="T667" s="16">
        <f t="shared" si="65"/>
        <v>42748.711354166662</v>
      </c>
    </row>
    <row r="668" spans="1:20" ht="45" x14ac:dyDescent="0.2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4.0000000000000003E-5</v>
      </c>
      <c r="P668" s="19">
        <f t="shared" si="61"/>
        <v>2</v>
      </c>
      <c r="Q668" t="str">
        <f t="shared" si="62"/>
        <v>technology</v>
      </c>
      <c r="R668" t="str">
        <f t="shared" si="63"/>
        <v>wearables</v>
      </c>
      <c r="S668" s="16">
        <f t="shared" si="64"/>
        <v>41838.832152777781</v>
      </c>
      <c r="T668" s="16">
        <f t="shared" si="65"/>
        <v>41868.832152777781</v>
      </c>
    </row>
    <row r="669" spans="1:20" ht="45" x14ac:dyDescent="0.2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0.1002</v>
      </c>
      <c r="P669" s="1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6">
        <f t="shared" si="64"/>
        <v>42632.373414351852</v>
      </c>
      <c r="T669" s="16">
        <f t="shared" si="65"/>
        <v>42672.373414351852</v>
      </c>
    </row>
    <row r="670" spans="1:20" ht="45" x14ac:dyDescent="0.2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4.5600000000000002E-2</v>
      </c>
      <c r="P670" s="1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6">
        <f t="shared" si="64"/>
        <v>42090.831273148149</v>
      </c>
      <c r="T670" s="16">
        <f t="shared" si="65"/>
        <v>42135.831273148149</v>
      </c>
    </row>
    <row r="671" spans="1:20" ht="60" x14ac:dyDescent="0.2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0.21507499999999999</v>
      </c>
      <c r="P671" s="1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6">
        <f t="shared" si="64"/>
        <v>42527.625671296293</v>
      </c>
      <c r="T671" s="16">
        <f t="shared" si="65"/>
        <v>42557.625671296293</v>
      </c>
    </row>
    <row r="672" spans="1:20" ht="45" x14ac:dyDescent="0.2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0.29276666666666668</v>
      </c>
      <c r="P672" s="1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6">
        <f t="shared" si="64"/>
        <v>42506.709722222222</v>
      </c>
      <c r="T672" s="16">
        <f t="shared" si="65"/>
        <v>42540.340277777781</v>
      </c>
    </row>
    <row r="673" spans="1:20" ht="45" x14ac:dyDescent="0.2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0.39426666666666665</v>
      </c>
      <c r="P673" s="1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6">
        <f t="shared" si="64"/>
        <v>41984.692731481482</v>
      </c>
      <c r="T673" s="16">
        <f t="shared" si="65"/>
        <v>42018.166666666672</v>
      </c>
    </row>
    <row r="674" spans="1:20" ht="45" x14ac:dyDescent="0.2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0.21628</v>
      </c>
      <c r="P674" s="1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6">
        <f t="shared" si="64"/>
        <v>41974.219490740739</v>
      </c>
      <c r="T674" s="16">
        <f t="shared" si="65"/>
        <v>42005.207638888889</v>
      </c>
    </row>
    <row r="675" spans="1:20" ht="45" x14ac:dyDescent="0.2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2.0500000000000002E-3</v>
      </c>
      <c r="P675" s="1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6">
        <f t="shared" si="64"/>
        <v>41838.840474537035</v>
      </c>
      <c r="T675" s="16">
        <f t="shared" si="65"/>
        <v>41883.840474537035</v>
      </c>
    </row>
    <row r="676" spans="1:20" ht="30" x14ac:dyDescent="0.2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2.9999999999999997E-4</v>
      </c>
      <c r="P676" s="19">
        <f t="shared" si="61"/>
        <v>7.5</v>
      </c>
      <c r="Q676" t="str">
        <f t="shared" si="62"/>
        <v>technology</v>
      </c>
      <c r="R676" t="str">
        <f t="shared" si="63"/>
        <v>wearables</v>
      </c>
      <c r="S676" s="16">
        <f t="shared" si="64"/>
        <v>41803.116053240738</v>
      </c>
      <c r="T676" s="16">
        <f t="shared" si="65"/>
        <v>41863.116053240738</v>
      </c>
    </row>
    <row r="677" spans="1:20" ht="45" x14ac:dyDescent="0.2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0.14849999999999999</v>
      </c>
      <c r="P677" s="1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6">
        <f t="shared" si="64"/>
        <v>41975.930601851855</v>
      </c>
      <c r="T677" s="16">
        <f t="shared" si="65"/>
        <v>42005.290972222225</v>
      </c>
    </row>
    <row r="678" spans="1:20" ht="60" x14ac:dyDescent="0.2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1.4710000000000001E-2</v>
      </c>
      <c r="P678" s="1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6">
        <f t="shared" si="64"/>
        <v>42012.768298611118</v>
      </c>
      <c r="T678" s="16">
        <f t="shared" si="65"/>
        <v>42042.768298611118</v>
      </c>
    </row>
    <row r="679" spans="1:20" ht="45" x14ac:dyDescent="0.2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0.25584000000000001</v>
      </c>
      <c r="P679" s="1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6">
        <f t="shared" si="64"/>
        <v>42504.403877314813</v>
      </c>
      <c r="T679" s="16">
        <f t="shared" si="65"/>
        <v>42549.403877314813</v>
      </c>
    </row>
    <row r="680" spans="1:20" ht="45" x14ac:dyDescent="0.2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3.8206896551724136E-2</v>
      </c>
      <c r="P680" s="1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6">
        <f t="shared" si="64"/>
        <v>42481.376597222217</v>
      </c>
      <c r="T680" s="16">
        <f t="shared" si="65"/>
        <v>42511.376597222217</v>
      </c>
    </row>
    <row r="681" spans="1:20" ht="45" x14ac:dyDescent="0.2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0.15485964912280703</v>
      </c>
      <c r="P681" s="1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6">
        <f t="shared" si="64"/>
        <v>42556.695706018523</v>
      </c>
      <c r="T681" s="16">
        <f t="shared" si="65"/>
        <v>42616.695706018523</v>
      </c>
    </row>
    <row r="682" spans="1:20" ht="45" x14ac:dyDescent="0.2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0.25912000000000002</v>
      </c>
      <c r="P682" s="1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6">
        <f t="shared" si="64"/>
        <v>41864.501516203702</v>
      </c>
      <c r="T682" s="16">
        <f t="shared" si="65"/>
        <v>41899.501516203702</v>
      </c>
    </row>
    <row r="683" spans="1:20" ht="45" x14ac:dyDescent="0.2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4.0000000000000002E-4</v>
      </c>
      <c r="P683" s="19">
        <f t="shared" si="61"/>
        <v>1</v>
      </c>
      <c r="Q683" t="str">
        <f t="shared" si="62"/>
        <v>technology</v>
      </c>
      <c r="R683" t="str">
        <f t="shared" si="63"/>
        <v>wearables</v>
      </c>
      <c r="S683" s="16">
        <f t="shared" si="64"/>
        <v>42639.805601851855</v>
      </c>
      <c r="T683" s="16">
        <f t="shared" si="65"/>
        <v>42669.805601851855</v>
      </c>
    </row>
    <row r="684" spans="1:20" ht="45" x14ac:dyDescent="0.2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1.06E-3</v>
      </c>
      <c r="P684" s="1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6">
        <f t="shared" si="64"/>
        <v>42778.765300925923</v>
      </c>
      <c r="T684" s="16">
        <f t="shared" si="65"/>
        <v>42808.723634259266</v>
      </c>
    </row>
    <row r="685" spans="1:20" ht="45" x14ac:dyDescent="0.2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8.5142857142857138E-3</v>
      </c>
      <c r="P685" s="1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6">
        <f t="shared" si="64"/>
        <v>42634.900046296301</v>
      </c>
      <c r="T685" s="16">
        <f t="shared" si="65"/>
        <v>42674.900046296301</v>
      </c>
    </row>
    <row r="686" spans="1:20" x14ac:dyDescent="0.2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7.4837500000000001E-2</v>
      </c>
      <c r="P686" s="1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6">
        <f t="shared" si="64"/>
        <v>41809.473275462966</v>
      </c>
      <c r="T686" s="16">
        <f t="shared" si="65"/>
        <v>41845.125</v>
      </c>
    </row>
    <row r="687" spans="1:20" ht="45" x14ac:dyDescent="0.2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0.27650000000000002</v>
      </c>
      <c r="P687" s="1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6">
        <f t="shared" si="64"/>
        <v>41971.866574074069</v>
      </c>
      <c r="T687" s="16">
        <f t="shared" si="65"/>
        <v>42016.866574074069</v>
      </c>
    </row>
    <row r="688" spans="1:20" ht="60" x14ac:dyDescent="0.2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s="19">
        <f t="shared" si="61"/>
        <v>0</v>
      </c>
      <c r="Q688" t="str">
        <f t="shared" si="62"/>
        <v>technology</v>
      </c>
      <c r="R688" t="str">
        <f t="shared" si="63"/>
        <v>wearables</v>
      </c>
      <c r="S688" s="16">
        <f t="shared" si="64"/>
        <v>42189.673263888893</v>
      </c>
      <c r="T688" s="16">
        <f t="shared" si="65"/>
        <v>42219.673263888893</v>
      </c>
    </row>
    <row r="689" spans="1:20" ht="45" x14ac:dyDescent="0.2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3.5499999999999997E-2</v>
      </c>
      <c r="P689" s="1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6">
        <f t="shared" si="64"/>
        <v>42711.750613425931</v>
      </c>
      <c r="T689" s="16">
        <f t="shared" si="65"/>
        <v>42771.750613425931</v>
      </c>
    </row>
    <row r="690" spans="1:20" ht="45" x14ac:dyDescent="0.2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0.72989999999999999</v>
      </c>
      <c r="P690" s="1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6">
        <f t="shared" si="64"/>
        <v>42262.104780092588</v>
      </c>
      <c r="T690" s="16">
        <f t="shared" si="65"/>
        <v>42292.104780092588</v>
      </c>
    </row>
    <row r="691" spans="1:20" ht="45" x14ac:dyDescent="0.2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0.57648750000000004</v>
      </c>
      <c r="P691" s="1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6">
        <f t="shared" si="64"/>
        <v>42675.66778935185</v>
      </c>
      <c r="T691" s="16">
        <f t="shared" si="65"/>
        <v>42712.207638888889</v>
      </c>
    </row>
    <row r="692" spans="1:20" ht="30" x14ac:dyDescent="0.2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0.1234</v>
      </c>
      <c r="P692" s="1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6">
        <f t="shared" si="64"/>
        <v>42579.634733796294</v>
      </c>
      <c r="T692" s="16">
        <f t="shared" si="65"/>
        <v>42622.25</v>
      </c>
    </row>
    <row r="693" spans="1:20" ht="45" x14ac:dyDescent="0.2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5.1999999999999998E-3</v>
      </c>
      <c r="P693" s="19">
        <f t="shared" si="61"/>
        <v>26</v>
      </c>
      <c r="Q693" t="str">
        <f t="shared" si="62"/>
        <v>technology</v>
      </c>
      <c r="R693" t="str">
        <f t="shared" si="63"/>
        <v>wearables</v>
      </c>
      <c r="S693" s="16">
        <f t="shared" si="64"/>
        <v>42158.028310185182</v>
      </c>
      <c r="T693" s="16">
        <f t="shared" si="65"/>
        <v>42186.028310185182</v>
      </c>
    </row>
    <row r="694" spans="1:20" ht="45" x14ac:dyDescent="0.2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6.5299999999999997E-2</v>
      </c>
      <c r="P694" s="1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6">
        <f t="shared" si="64"/>
        <v>42696.37572916667</v>
      </c>
      <c r="T694" s="16">
        <f t="shared" si="65"/>
        <v>42726.37572916667</v>
      </c>
    </row>
    <row r="695" spans="1:20" ht="30" x14ac:dyDescent="0.2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0.35338000000000003</v>
      </c>
      <c r="P695" s="1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6">
        <f t="shared" si="64"/>
        <v>42094.808182870373</v>
      </c>
      <c r="T695" s="16">
        <f t="shared" si="65"/>
        <v>42124.808182870373</v>
      </c>
    </row>
    <row r="696" spans="1:20" ht="45" x14ac:dyDescent="0.2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3.933333333333333E-3</v>
      </c>
      <c r="P696" s="1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6">
        <f t="shared" si="64"/>
        <v>42737.663877314815</v>
      </c>
      <c r="T696" s="16">
        <f t="shared" si="65"/>
        <v>42767.663877314815</v>
      </c>
    </row>
    <row r="697" spans="1:20" ht="45" x14ac:dyDescent="0.2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1.06E-2</v>
      </c>
      <c r="P697" s="1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6">
        <f t="shared" si="64"/>
        <v>41913.521064814813</v>
      </c>
      <c r="T697" s="16">
        <f t="shared" si="65"/>
        <v>41943.521064814813</v>
      </c>
    </row>
    <row r="698" spans="1:20" ht="30" x14ac:dyDescent="0.2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5.7142857142857145E-6</v>
      </c>
      <c r="P698" s="19">
        <f t="shared" si="61"/>
        <v>1</v>
      </c>
      <c r="Q698" t="str">
        <f t="shared" si="62"/>
        <v>technology</v>
      </c>
      <c r="R698" t="str">
        <f t="shared" si="63"/>
        <v>wearables</v>
      </c>
      <c r="S698" s="16">
        <f t="shared" si="64"/>
        <v>41815.927106481482</v>
      </c>
      <c r="T698" s="16">
        <f t="shared" si="65"/>
        <v>41845.927106481482</v>
      </c>
    </row>
    <row r="699" spans="1:20" ht="45" x14ac:dyDescent="0.2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0.46379999999999999</v>
      </c>
      <c r="P699" s="1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6">
        <f t="shared" si="64"/>
        <v>42388.523020833338</v>
      </c>
      <c r="T699" s="16">
        <f t="shared" si="65"/>
        <v>42403.523020833338</v>
      </c>
    </row>
    <row r="700" spans="1:20" ht="45" x14ac:dyDescent="0.2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0.15390000000000001</v>
      </c>
      <c r="P700" s="1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6">
        <f t="shared" si="64"/>
        <v>41866.931076388886</v>
      </c>
      <c r="T700" s="16">
        <f t="shared" si="65"/>
        <v>41900.083333333336</v>
      </c>
    </row>
    <row r="701" spans="1:20" ht="45" x14ac:dyDescent="0.2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0.824221076923077</v>
      </c>
      <c r="P701" s="1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6">
        <f t="shared" si="64"/>
        <v>41563.485509259262</v>
      </c>
      <c r="T701" s="16">
        <f t="shared" si="65"/>
        <v>41600.666666666664</v>
      </c>
    </row>
    <row r="702" spans="1:20" ht="45" x14ac:dyDescent="0.2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2.6866666666666667E-2</v>
      </c>
      <c r="P702" s="19">
        <f t="shared" si="61"/>
        <v>13</v>
      </c>
      <c r="Q702" t="str">
        <f t="shared" si="62"/>
        <v>technology</v>
      </c>
      <c r="R702" t="str">
        <f t="shared" si="63"/>
        <v>wearables</v>
      </c>
      <c r="S702" s="16">
        <f t="shared" si="64"/>
        <v>42715.688437500001</v>
      </c>
      <c r="T702" s="16">
        <f t="shared" si="65"/>
        <v>42745.688437500001</v>
      </c>
    </row>
    <row r="703" spans="1:20" ht="45" x14ac:dyDescent="0.2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0.26600000000000001</v>
      </c>
      <c r="P703" s="1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6">
        <f t="shared" si="64"/>
        <v>41813.662962962961</v>
      </c>
      <c r="T703" s="16">
        <f t="shared" si="65"/>
        <v>41843.662962962961</v>
      </c>
    </row>
    <row r="704" spans="1:20" ht="45" x14ac:dyDescent="0.2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0.30813400000000002</v>
      </c>
      <c r="P704" s="1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6">
        <f t="shared" si="64"/>
        <v>42668.726701388892</v>
      </c>
      <c r="T704" s="16">
        <f t="shared" si="65"/>
        <v>42698.768368055549</v>
      </c>
    </row>
    <row r="705" spans="1:20" ht="45" x14ac:dyDescent="0.2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5.5800000000000002E-2</v>
      </c>
      <c r="P705" s="1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6">
        <f t="shared" si="64"/>
        <v>42711.950798611113</v>
      </c>
      <c r="T705" s="16">
        <f t="shared" si="65"/>
        <v>42766.98055555555</v>
      </c>
    </row>
    <row r="706" spans="1:20" ht="45" x14ac:dyDescent="0.2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8.7454545454545458E-3</v>
      </c>
      <c r="P706" s="1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6">
        <f t="shared" si="64"/>
        <v>42726.192916666667</v>
      </c>
      <c r="T706" s="16">
        <f t="shared" si="65"/>
        <v>42786.192916666667</v>
      </c>
    </row>
    <row r="707" spans="1:20" ht="30" x14ac:dyDescent="0.2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E707/D707</f>
        <v>9.7699999999999992E-3</v>
      </c>
      <c r="P707" s="19">
        <f t="shared" ref="P707:P770" si="67">IF(L707&gt;0,E707/L707,0)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6">
        <f t="shared" ref="S707:S770" si="70">(((J707/60)/60)/24)+DATE(1970,1,1)</f>
        <v>42726.491643518515</v>
      </c>
      <c r="T707" s="16">
        <f t="shared" ref="T707:T770" si="71">(((I707/60)/60)/24)+DATE(1970,1,1)</f>
        <v>42756.491643518515</v>
      </c>
    </row>
    <row r="708" spans="1:20" ht="45" x14ac:dyDescent="0.2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s="19">
        <f t="shared" si="67"/>
        <v>0</v>
      </c>
      <c r="Q708" t="str">
        <f t="shared" si="68"/>
        <v>technology</v>
      </c>
      <c r="R708" t="str">
        <f t="shared" si="69"/>
        <v>wearables</v>
      </c>
      <c r="S708" s="16">
        <f t="shared" si="70"/>
        <v>42676.995173611111</v>
      </c>
      <c r="T708" s="16">
        <f t="shared" si="71"/>
        <v>42718.777083333334</v>
      </c>
    </row>
    <row r="709" spans="1:20" ht="45" x14ac:dyDescent="0.2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0.78927352941176465</v>
      </c>
      <c r="P709" s="1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6">
        <f t="shared" si="70"/>
        <v>42696.663506944446</v>
      </c>
      <c r="T709" s="16">
        <f t="shared" si="71"/>
        <v>42736.663506944446</v>
      </c>
    </row>
    <row r="710" spans="1:20" ht="45" x14ac:dyDescent="0.2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0.22092500000000001</v>
      </c>
      <c r="P710" s="1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6">
        <f t="shared" si="70"/>
        <v>41835.581018518518</v>
      </c>
      <c r="T710" s="16">
        <f t="shared" si="71"/>
        <v>41895.581018518518</v>
      </c>
    </row>
    <row r="711" spans="1:20" ht="30" x14ac:dyDescent="0.2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4.0666666666666663E-3</v>
      </c>
      <c r="P711" s="1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6">
        <f t="shared" si="70"/>
        <v>41948.041192129633</v>
      </c>
      <c r="T711" s="16">
        <f t="shared" si="71"/>
        <v>41978.041192129633</v>
      </c>
    </row>
    <row r="712" spans="1:20" ht="30" x14ac:dyDescent="0.2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s="19">
        <f t="shared" si="67"/>
        <v>0</v>
      </c>
      <c r="Q712" t="str">
        <f t="shared" si="68"/>
        <v>technology</v>
      </c>
      <c r="R712" t="str">
        <f t="shared" si="69"/>
        <v>wearables</v>
      </c>
      <c r="S712" s="16">
        <f t="shared" si="70"/>
        <v>41837.984976851854</v>
      </c>
      <c r="T712" s="16">
        <f t="shared" si="71"/>
        <v>41871.030555555553</v>
      </c>
    </row>
    <row r="713" spans="1:20" ht="45" x14ac:dyDescent="0.2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0.33790999999999999</v>
      </c>
      <c r="P713" s="1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6">
        <f t="shared" si="70"/>
        <v>42678.459120370375</v>
      </c>
      <c r="T713" s="16">
        <f t="shared" si="71"/>
        <v>42718.500787037032</v>
      </c>
    </row>
    <row r="714" spans="1:20" ht="45" x14ac:dyDescent="0.2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2.1649484536082476E-3</v>
      </c>
      <c r="P714" s="1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6">
        <f t="shared" si="70"/>
        <v>42384.680925925932</v>
      </c>
      <c r="T714" s="16">
        <f t="shared" si="71"/>
        <v>42414.680925925932</v>
      </c>
    </row>
    <row r="715" spans="1:20" ht="45" x14ac:dyDescent="0.2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7.9600000000000001E-3</v>
      </c>
      <c r="P715" s="19">
        <f t="shared" si="67"/>
        <v>199</v>
      </c>
      <c r="Q715" t="str">
        <f t="shared" si="68"/>
        <v>technology</v>
      </c>
      <c r="R715" t="str">
        <f t="shared" si="69"/>
        <v>wearables</v>
      </c>
      <c r="S715" s="16">
        <f t="shared" si="70"/>
        <v>42496.529305555552</v>
      </c>
      <c r="T715" s="16">
        <f t="shared" si="71"/>
        <v>42526.529305555552</v>
      </c>
    </row>
    <row r="716" spans="1:20" ht="45" x14ac:dyDescent="0.2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0.14993333333333334</v>
      </c>
      <c r="P716" s="1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6">
        <f t="shared" si="70"/>
        <v>42734.787986111114</v>
      </c>
      <c r="T716" s="16">
        <f t="shared" si="71"/>
        <v>42794.787986111114</v>
      </c>
    </row>
    <row r="717" spans="1:20" ht="45" x14ac:dyDescent="0.2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5.0509090909090906E-2</v>
      </c>
      <c r="P717" s="1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6">
        <f t="shared" si="70"/>
        <v>42273.090740740736</v>
      </c>
      <c r="T717" s="16">
        <f t="shared" si="71"/>
        <v>42313.132407407407</v>
      </c>
    </row>
    <row r="718" spans="1:20" ht="45" x14ac:dyDescent="0.2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0.10214285714285715</v>
      </c>
      <c r="P718" s="1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6">
        <f t="shared" si="70"/>
        <v>41940.658645833333</v>
      </c>
      <c r="T718" s="16">
        <f t="shared" si="71"/>
        <v>41974</v>
      </c>
    </row>
    <row r="719" spans="1:20" x14ac:dyDescent="0.2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3.0500000000000002E-3</v>
      </c>
      <c r="P719" s="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6">
        <f t="shared" si="70"/>
        <v>41857.854189814818</v>
      </c>
      <c r="T719" s="16">
        <f t="shared" si="71"/>
        <v>41887.854189814818</v>
      </c>
    </row>
    <row r="720" spans="1:20" ht="45" x14ac:dyDescent="0.2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7.4999999999999997E-3</v>
      </c>
      <c r="P720" s="1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6">
        <f t="shared" si="70"/>
        <v>42752.845451388886</v>
      </c>
      <c r="T720" s="16">
        <f t="shared" si="71"/>
        <v>42784.249305555553</v>
      </c>
    </row>
    <row r="721" spans="1:20" ht="45" x14ac:dyDescent="0.2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1.2933333333333333E-2</v>
      </c>
      <c r="P721" s="1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6">
        <f t="shared" si="70"/>
        <v>42409.040231481486</v>
      </c>
      <c r="T721" s="16">
        <f t="shared" si="71"/>
        <v>42423.040231481486</v>
      </c>
    </row>
    <row r="722" spans="1:20" ht="45" x14ac:dyDescent="0.2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1.4394736842105262</v>
      </c>
      <c r="P722" s="1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6">
        <f t="shared" si="70"/>
        <v>40909.649201388893</v>
      </c>
      <c r="T722" s="16">
        <f t="shared" si="71"/>
        <v>40937.649201388893</v>
      </c>
    </row>
    <row r="723" spans="1:20" ht="45" x14ac:dyDescent="0.2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1.2210975609756098</v>
      </c>
      <c r="P723" s="1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6">
        <f t="shared" si="70"/>
        <v>41807.571840277778</v>
      </c>
      <c r="T723" s="16">
        <f t="shared" si="71"/>
        <v>41852.571840277778</v>
      </c>
    </row>
    <row r="724" spans="1:20" ht="45" x14ac:dyDescent="0.2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1.3202400000000001</v>
      </c>
      <c r="P724" s="1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6">
        <f t="shared" si="70"/>
        <v>40977.805300925924</v>
      </c>
      <c r="T724" s="16">
        <f t="shared" si="71"/>
        <v>41007.76363425926</v>
      </c>
    </row>
    <row r="725" spans="1:20" ht="30" x14ac:dyDescent="0.2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1.0938000000000001</v>
      </c>
      <c r="P725" s="1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6">
        <f t="shared" si="70"/>
        <v>42184.816539351858</v>
      </c>
      <c r="T725" s="16">
        <f t="shared" si="71"/>
        <v>42215.165972222225</v>
      </c>
    </row>
    <row r="726" spans="1:20" ht="45" x14ac:dyDescent="0.2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1.0547157142857144</v>
      </c>
      <c r="P726" s="1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6">
        <f t="shared" si="70"/>
        <v>40694.638460648144</v>
      </c>
      <c r="T726" s="16">
        <f t="shared" si="71"/>
        <v>40724.638460648144</v>
      </c>
    </row>
    <row r="727" spans="1:20" ht="45" x14ac:dyDescent="0.2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1.0035000000000001</v>
      </c>
      <c r="P727" s="1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6">
        <f t="shared" si="70"/>
        <v>42321.626296296294</v>
      </c>
      <c r="T727" s="16">
        <f t="shared" si="71"/>
        <v>42351.626296296294</v>
      </c>
    </row>
    <row r="728" spans="1:20" ht="45" x14ac:dyDescent="0.2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1.014</v>
      </c>
      <c r="P728" s="1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6">
        <f t="shared" si="70"/>
        <v>41346.042673611111</v>
      </c>
      <c r="T728" s="16">
        <f t="shared" si="71"/>
        <v>41376.042673611111</v>
      </c>
    </row>
    <row r="729" spans="1:20" ht="45" x14ac:dyDescent="0.2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1.5551428571428572</v>
      </c>
      <c r="P729" s="1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6">
        <f t="shared" si="70"/>
        <v>41247.020243055551</v>
      </c>
      <c r="T729" s="16">
        <f t="shared" si="71"/>
        <v>41288.888888888891</v>
      </c>
    </row>
    <row r="730" spans="1:20" ht="30" x14ac:dyDescent="0.2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1.05566</v>
      </c>
      <c r="P730" s="1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6">
        <f t="shared" si="70"/>
        <v>40731.837465277778</v>
      </c>
      <c r="T730" s="16">
        <f t="shared" si="71"/>
        <v>40776.837465277778</v>
      </c>
    </row>
    <row r="731" spans="1:20" ht="45" x14ac:dyDescent="0.2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1.3065</v>
      </c>
      <c r="P731" s="1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6">
        <f t="shared" si="70"/>
        <v>41111.185891203706</v>
      </c>
      <c r="T731" s="16">
        <f t="shared" si="71"/>
        <v>41171.185891203706</v>
      </c>
    </row>
    <row r="732" spans="1:20" ht="30" x14ac:dyDescent="0.2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1.3219000000000001</v>
      </c>
      <c r="P732" s="1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6">
        <f t="shared" si="70"/>
        <v>40854.745266203703</v>
      </c>
      <c r="T732" s="16">
        <f t="shared" si="71"/>
        <v>40884.745266203703</v>
      </c>
    </row>
    <row r="733" spans="1:20" ht="45" x14ac:dyDescent="0.2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1.26</v>
      </c>
      <c r="P733" s="1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6">
        <f t="shared" si="70"/>
        <v>40879.795682870368</v>
      </c>
      <c r="T733" s="16">
        <f t="shared" si="71"/>
        <v>40930.25</v>
      </c>
    </row>
    <row r="734" spans="1:20" ht="45" x14ac:dyDescent="0.2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1.6</v>
      </c>
      <c r="P734" s="1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6">
        <f t="shared" si="70"/>
        <v>41486.424317129626</v>
      </c>
      <c r="T734" s="16">
        <f t="shared" si="71"/>
        <v>41546.424317129626</v>
      </c>
    </row>
    <row r="735" spans="1:20" ht="45" x14ac:dyDescent="0.2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1.2048000000000001</v>
      </c>
      <c r="P735" s="1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6">
        <f t="shared" si="70"/>
        <v>41598.420046296298</v>
      </c>
      <c r="T735" s="16">
        <f t="shared" si="71"/>
        <v>41628.420046296298</v>
      </c>
    </row>
    <row r="736" spans="1:20" ht="30" x14ac:dyDescent="0.2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1.2552941176470589</v>
      </c>
      <c r="P736" s="1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6">
        <f t="shared" si="70"/>
        <v>42102.164583333331</v>
      </c>
      <c r="T736" s="16">
        <f t="shared" si="71"/>
        <v>42133.208333333328</v>
      </c>
    </row>
    <row r="737" spans="1:20" ht="45" x14ac:dyDescent="0.2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1.1440638297872341</v>
      </c>
      <c r="P737" s="1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6">
        <f t="shared" si="70"/>
        <v>41946.029467592591</v>
      </c>
      <c r="T737" s="16">
        <f t="shared" si="71"/>
        <v>41977.027083333334</v>
      </c>
    </row>
    <row r="738" spans="1:20" ht="45" x14ac:dyDescent="0.2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3.151388888888889</v>
      </c>
      <c r="P738" s="1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6">
        <f t="shared" si="70"/>
        <v>41579.734259259261</v>
      </c>
      <c r="T738" s="16">
        <f t="shared" si="71"/>
        <v>41599.207638888889</v>
      </c>
    </row>
    <row r="739" spans="1:20" ht="45" x14ac:dyDescent="0.2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1.224</v>
      </c>
      <c r="P739" s="1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6">
        <f t="shared" si="70"/>
        <v>41667.275312500002</v>
      </c>
      <c r="T739" s="16">
        <f t="shared" si="71"/>
        <v>41684.833333333336</v>
      </c>
    </row>
    <row r="740" spans="1:20" ht="30" x14ac:dyDescent="0.2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1.0673333333333332</v>
      </c>
      <c r="P740" s="1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6">
        <f t="shared" si="70"/>
        <v>41943.604097222218</v>
      </c>
      <c r="T740" s="16">
        <f t="shared" si="71"/>
        <v>41974.207638888889</v>
      </c>
    </row>
    <row r="741" spans="1:20" ht="45" x14ac:dyDescent="0.2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1.5833333333333333</v>
      </c>
      <c r="P741" s="1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6">
        <f t="shared" si="70"/>
        <v>41829.502650462964</v>
      </c>
      <c r="T741" s="16">
        <f t="shared" si="71"/>
        <v>41862.502650462964</v>
      </c>
    </row>
    <row r="742" spans="1:20" ht="45" x14ac:dyDescent="0.2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1.0740000000000001</v>
      </c>
      <c r="P742" s="1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6">
        <f t="shared" si="70"/>
        <v>42162.146782407406</v>
      </c>
      <c r="T742" s="16">
        <f t="shared" si="71"/>
        <v>42176.146782407406</v>
      </c>
    </row>
    <row r="743" spans="1:20" ht="30" x14ac:dyDescent="0.2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1.0226</v>
      </c>
      <c r="P743" s="1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6">
        <f t="shared" si="70"/>
        <v>41401.648217592592</v>
      </c>
      <c r="T743" s="16">
        <f t="shared" si="71"/>
        <v>41436.648217592592</v>
      </c>
    </row>
    <row r="744" spans="1:20" ht="45" x14ac:dyDescent="0.2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1.1071428571428572</v>
      </c>
      <c r="P744" s="1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6">
        <f t="shared" si="70"/>
        <v>41689.917962962965</v>
      </c>
      <c r="T744" s="16">
        <f t="shared" si="71"/>
        <v>41719.876296296294</v>
      </c>
    </row>
    <row r="745" spans="1:20" ht="45" x14ac:dyDescent="0.2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1.48</v>
      </c>
      <c r="P745" s="1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6">
        <f t="shared" si="70"/>
        <v>40990.709317129629</v>
      </c>
      <c r="T745" s="16">
        <f t="shared" si="71"/>
        <v>41015.875</v>
      </c>
    </row>
    <row r="746" spans="1:20" ht="30" x14ac:dyDescent="0.2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1.0232000000000001</v>
      </c>
      <c r="P746" s="1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6">
        <f t="shared" si="70"/>
        <v>41226.95721064815</v>
      </c>
      <c r="T746" s="16">
        <f t="shared" si="71"/>
        <v>41256.95721064815</v>
      </c>
    </row>
    <row r="747" spans="1:20" ht="45" x14ac:dyDescent="0.2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1.7909909909909909</v>
      </c>
      <c r="P747" s="1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6">
        <f t="shared" si="70"/>
        <v>41367.572280092594</v>
      </c>
      <c r="T747" s="16">
        <f t="shared" si="71"/>
        <v>41397.572280092594</v>
      </c>
    </row>
    <row r="748" spans="1:20" x14ac:dyDescent="0.2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1.1108135252761968</v>
      </c>
      <c r="P748" s="1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6">
        <f t="shared" si="70"/>
        <v>41157.042928240742</v>
      </c>
      <c r="T748" s="16">
        <f t="shared" si="71"/>
        <v>41175.165972222225</v>
      </c>
    </row>
    <row r="749" spans="1:20" ht="45" x14ac:dyDescent="0.2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1.0004285714285714</v>
      </c>
      <c r="P749" s="1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6">
        <f t="shared" si="70"/>
        <v>41988.548831018517</v>
      </c>
      <c r="T749" s="16">
        <f t="shared" si="71"/>
        <v>42019.454166666663</v>
      </c>
    </row>
    <row r="750" spans="1:20" ht="45" x14ac:dyDescent="0.2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1.0024999999999999</v>
      </c>
      <c r="P750" s="1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6">
        <f t="shared" si="70"/>
        <v>41831.846828703703</v>
      </c>
      <c r="T750" s="16">
        <f t="shared" si="71"/>
        <v>41861.846828703703</v>
      </c>
    </row>
    <row r="751" spans="1:20" ht="45" x14ac:dyDescent="0.2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1.0556000000000001</v>
      </c>
      <c r="P751" s="1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6">
        <f t="shared" si="70"/>
        <v>42733.94131944445</v>
      </c>
      <c r="T751" s="16">
        <f t="shared" si="71"/>
        <v>42763.94131944445</v>
      </c>
    </row>
    <row r="752" spans="1:20" ht="45" x14ac:dyDescent="0.2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1.0258775877587758</v>
      </c>
      <c r="P752" s="1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6">
        <f t="shared" si="70"/>
        <v>41299.878148148149</v>
      </c>
      <c r="T752" s="16">
        <f t="shared" si="71"/>
        <v>41329.878148148149</v>
      </c>
    </row>
    <row r="753" spans="1:20" ht="45" x14ac:dyDescent="0.2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1.1850000000000001</v>
      </c>
      <c r="P753" s="1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6">
        <f t="shared" si="70"/>
        <v>40713.630497685182</v>
      </c>
      <c r="T753" s="16">
        <f t="shared" si="71"/>
        <v>40759.630497685182</v>
      </c>
    </row>
    <row r="754" spans="1:20" ht="45" x14ac:dyDescent="0.2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1.117</v>
      </c>
      <c r="P754" s="1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6">
        <f t="shared" si="70"/>
        <v>42639.421493055561</v>
      </c>
      <c r="T754" s="16">
        <f t="shared" si="71"/>
        <v>42659.458333333328</v>
      </c>
    </row>
    <row r="755" spans="1:20" ht="45" x14ac:dyDescent="0.2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1.28</v>
      </c>
      <c r="P755" s="1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6">
        <f t="shared" si="70"/>
        <v>42019.590173611112</v>
      </c>
      <c r="T755" s="16">
        <f t="shared" si="71"/>
        <v>42049.590173611112</v>
      </c>
    </row>
    <row r="756" spans="1:20" ht="45" x14ac:dyDescent="0.2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1.0375000000000001</v>
      </c>
      <c r="P756" s="1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6">
        <f t="shared" si="70"/>
        <v>41249.749085648145</v>
      </c>
      <c r="T756" s="16">
        <f t="shared" si="71"/>
        <v>41279.749085648145</v>
      </c>
    </row>
    <row r="757" spans="1:20" ht="45" x14ac:dyDescent="0.2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1.0190760000000001</v>
      </c>
      <c r="P757" s="1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6">
        <f t="shared" si="70"/>
        <v>41383.605057870373</v>
      </c>
      <c r="T757" s="16">
        <f t="shared" si="71"/>
        <v>41414.02847222222</v>
      </c>
    </row>
    <row r="758" spans="1:20" ht="45" x14ac:dyDescent="0.2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1.177142857142857</v>
      </c>
      <c r="P758" s="1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6">
        <f t="shared" si="70"/>
        <v>40590.766886574071</v>
      </c>
      <c r="T758" s="16">
        <f t="shared" si="71"/>
        <v>40651.725219907406</v>
      </c>
    </row>
    <row r="759" spans="1:20" ht="45" x14ac:dyDescent="0.2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2.38</v>
      </c>
      <c r="P759" s="1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6">
        <f t="shared" si="70"/>
        <v>41235.054560185185</v>
      </c>
      <c r="T759" s="16">
        <f t="shared" si="71"/>
        <v>41249.054560185185</v>
      </c>
    </row>
    <row r="760" spans="1:20" ht="30" x14ac:dyDescent="0.2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1.02</v>
      </c>
      <c r="P760" s="1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6">
        <f t="shared" si="70"/>
        <v>40429.836435185185</v>
      </c>
      <c r="T760" s="16">
        <f t="shared" si="71"/>
        <v>40459.836435185185</v>
      </c>
    </row>
    <row r="761" spans="1:20" ht="45" x14ac:dyDescent="0.2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1.0192000000000001</v>
      </c>
      <c r="P761" s="1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6">
        <f t="shared" si="70"/>
        <v>41789.330312500002</v>
      </c>
      <c r="T761" s="16">
        <f t="shared" si="71"/>
        <v>41829.330312500002</v>
      </c>
    </row>
    <row r="762" spans="1:20" ht="45" x14ac:dyDescent="0.2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s="19">
        <f t="shared" si="67"/>
        <v>0</v>
      </c>
      <c r="Q762" t="str">
        <f t="shared" si="68"/>
        <v>publishing</v>
      </c>
      <c r="R762" t="str">
        <f t="shared" si="69"/>
        <v>fiction</v>
      </c>
      <c r="S762" s="16">
        <f t="shared" si="70"/>
        <v>42670.764039351852</v>
      </c>
      <c r="T762" s="16">
        <f t="shared" si="71"/>
        <v>42700.805706018517</v>
      </c>
    </row>
    <row r="763" spans="1:20" ht="45" x14ac:dyDescent="0.2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4.7E-2</v>
      </c>
      <c r="P763" s="1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6">
        <f t="shared" si="70"/>
        <v>41642.751458333332</v>
      </c>
      <c r="T763" s="16">
        <f t="shared" si="71"/>
        <v>41672.751458333332</v>
      </c>
    </row>
    <row r="764" spans="1:20" ht="45" x14ac:dyDescent="0.2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s="19">
        <f t="shared" si="67"/>
        <v>0</v>
      </c>
      <c r="Q764" t="str">
        <f t="shared" si="68"/>
        <v>publishing</v>
      </c>
      <c r="R764" t="str">
        <f t="shared" si="69"/>
        <v>fiction</v>
      </c>
      <c r="S764" s="16">
        <f t="shared" si="70"/>
        <v>42690.858449074076</v>
      </c>
      <c r="T764" s="16">
        <f t="shared" si="71"/>
        <v>42708.25</v>
      </c>
    </row>
    <row r="765" spans="1:20" ht="45" x14ac:dyDescent="0.2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1.1655011655011655E-3</v>
      </c>
      <c r="P765" s="19">
        <f t="shared" si="67"/>
        <v>5</v>
      </c>
      <c r="Q765" t="str">
        <f t="shared" si="68"/>
        <v>publishing</v>
      </c>
      <c r="R765" t="str">
        <f t="shared" si="69"/>
        <v>fiction</v>
      </c>
      <c r="S765" s="16">
        <f t="shared" si="70"/>
        <v>41471.446851851848</v>
      </c>
      <c r="T765" s="16">
        <f t="shared" si="71"/>
        <v>41501.446851851848</v>
      </c>
    </row>
    <row r="766" spans="1:20" ht="45" x14ac:dyDescent="0.2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s="19">
        <f t="shared" si="67"/>
        <v>0</v>
      </c>
      <c r="Q766" t="str">
        <f t="shared" si="68"/>
        <v>publishing</v>
      </c>
      <c r="R766" t="str">
        <f t="shared" si="69"/>
        <v>fiction</v>
      </c>
      <c r="S766" s="16">
        <f t="shared" si="70"/>
        <v>42227.173159722224</v>
      </c>
      <c r="T766" s="16">
        <f t="shared" si="71"/>
        <v>42257.173159722224</v>
      </c>
    </row>
    <row r="767" spans="1:20" ht="45" x14ac:dyDescent="0.2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0.36014285714285715</v>
      </c>
      <c r="P767" s="1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6">
        <f t="shared" si="70"/>
        <v>41901.542638888888</v>
      </c>
      <c r="T767" s="16">
        <f t="shared" si="71"/>
        <v>41931.542638888888</v>
      </c>
    </row>
    <row r="768" spans="1:20" ht="45" x14ac:dyDescent="0.2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s="19">
        <f t="shared" si="67"/>
        <v>0</v>
      </c>
      <c r="Q768" t="str">
        <f t="shared" si="68"/>
        <v>publishing</v>
      </c>
      <c r="R768" t="str">
        <f t="shared" si="69"/>
        <v>fiction</v>
      </c>
      <c r="S768" s="16">
        <f t="shared" si="70"/>
        <v>42021.783368055556</v>
      </c>
      <c r="T768" s="16">
        <f t="shared" si="71"/>
        <v>42051.783368055556</v>
      </c>
    </row>
    <row r="769" spans="1:20" ht="60" x14ac:dyDescent="0.2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3.5400000000000001E-2</v>
      </c>
      <c r="P769" s="19">
        <f t="shared" si="67"/>
        <v>59</v>
      </c>
      <c r="Q769" t="str">
        <f t="shared" si="68"/>
        <v>publishing</v>
      </c>
      <c r="R769" t="str">
        <f t="shared" si="69"/>
        <v>fiction</v>
      </c>
      <c r="S769" s="16">
        <f t="shared" si="70"/>
        <v>42115.143634259264</v>
      </c>
      <c r="T769" s="16">
        <f t="shared" si="71"/>
        <v>42145.143634259264</v>
      </c>
    </row>
    <row r="770" spans="1:20" ht="45" x14ac:dyDescent="0.2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s="19">
        <f t="shared" si="67"/>
        <v>0</v>
      </c>
      <c r="Q770" t="str">
        <f t="shared" si="68"/>
        <v>publishing</v>
      </c>
      <c r="R770" t="str">
        <f t="shared" si="69"/>
        <v>fiction</v>
      </c>
      <c r="S770" s="16">
        <f t="shared" si="70"/>
        <v>41594.207060185188</v>
      </c>
      <c r="T770" s="16">
        <f t="shared" si="71"/>
        <v>41624.207060185188</v>
      </c>
    </row>
    <row r="771" spans="1:20" ht="45" x14ac:dyDescent="0.2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E771/D771</f>
        <v>0.41399999999999998</v>
      </c>
      <c r="P771" s="19">
        <f t="shared" ref="P771:P834" si="73">IF(L771&gt;0,E771/L771,0)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6">
        <f t="shared" ref="S771:S834" si="76">(((J771/60)/60)/24)+DATE(1970,1,1)</f>
        <v>41604.996458333335</v>
      </c>
      <c r="T771" s="16">
        <f t="shared" ref="T771:T834" si="77">(((I771/60)/60)/24)+DATE(1970,1,1)</f>
        <v>41634.996458333335</v>
      </c>
    </row>
    <row r="772" spans="1:20" ht="45" x14ac:dyDescent="0.2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s="19">
        <f t="shared" si="73"/>
        <v>0</v>
      </c>
      <c r="Q772" t="str">
        <f t="shared" si="74"/>
        <v>publishing</v>
      </c>
      <c r="R772" t="str">
        <f t="shared" si="75"/>
        <v>fiction</v>
      </c>
      <c r="S772" s="16">
        <f t="shared" si="76"/>
        <v>41289.999641203707</v>
      </c>
      <c r="T772" s="16">
        <f t="shared" si="77"/>
        <v>41329.999641203707</v>
      </c>
    </row>
    <row r="773" spans="1:20" ht="45" x14ac:dyDescent="0.2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2.631578947368421E-4</v>
      </c>
      <c r="P773" s="19">
        <f t="shared" si="73"/>
        <v>10</v>
      </c>
      <c r="Q773" t="str">
        <f t="shared" si="74"/>
        <v>publishing</v>
      </c>
      <c r="R773" t="str">
        <f t="shared" si="75"/>
        <v>fiction</v>
      </c>
      <c r="S773" s="16">
        <f t="shared" si="76"/>
        <v>42349.824097222227</v>
      </c>
      <c r="T773" s="16">
        <f t="shared" si="77"/>
        <v>42399.824097222227</v>
      </c>
    </row>
    <row r="774" spans="1:20" ht="60" x14ac:dyDescent="0.2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3.3333333333333333E-2</v>
      </c>
      <c r="P774" s="19">
        <f t="shared" si="73"/>
        <v>50</v>
      </c>
      <c r="Q774" t="str">
        <f t="shared" si="74"/>
        <v>publishing</v>
      </c>
      <c r="R774" t="str">
        <f t="shared" si="75"/>
        <v>fiction</v>
      </c>
      <c r="S774" s="16">
        <f t="shared" si="76"/>
        <v>40068.056932870371</v>
      </c>
      <c r="T774" s="16">
        <f t="shared" si="77"/>
        <v>40118.165972222225</v>
      </c>
    </row>
    <row r="775" spans="1:20" ht="45" x14ac:dyDescent="0.2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8.5129023676509714E-3</v>
      </c>
      <c r="P775" s="19">
        <f t="shared" si="73"/>
        <v>16</v>
      </c>
      <c r="Q775" t="str">
        <f t="shared" si="74"/>
        <v>publishing</v>
      </c>
      <c r="R775" t="str">
        <f t="shared" si="75"/>
        <v>fiction</v>
      </c>
      <c r="S775" s="16">
        <f t="shared" si="76"/>
        <v>42100.735937499994</v>
      </c>
      <c r="T775" s="16">
        <f t="shared" si="77"/>
        <v>42134.959027777775</v>
      </c>
    </row>
    <row r="776" spans="1:20" ht="45" x14ac:dyDescent="0.2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0.70199999999999996</v>
      </c>
      <c r="P776" s="19">
        <f t="shared" si="73"/>
        <v>39</v>
      </c>
      <c r="Q776" t="str">
        <f t="shared" si="74"/>
        <v>publishing</v>
      </c>
      <c r="R776" t="str">
        <f t="shared" si="75"/>
        <v>fiction</v>
      </c>
      <c r="S776" s="16">
        <f t="shared" si="76"/>
        <v>41663.780300925922</v>
      </c>
      <c r="T776" s="16">
        <f t="shared" si="77"/>
        <v>41693.780300925922</v>
      </c>
    </row>
    <row r="777" spans="1:20" ht="45" x14ac:dyDescent="0.2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1.7000000000000001E-2</v>
      </c>
      <c r="P777" s="19">
        <f t="shared" si="73"/>
        <v>34</v>
      </c>
      <c r="Q777" t="str">
        <f t="shared" si="74"/>
        <v>publishing</v>
      </c>
      <c r="R777" t="str">
        <f t="shared" si="75"/>
        <v>fiction</v>
      </c>
      <c r="S777" s="16">
        <f t="shared" si="76"/>
        <v>40863.060127314813</v>
      </c>
      <c r="T777" s="16">
        <f t="shared" si="77"/>
        <v>40893.060127314813</v>
      </c>
    </row>
    <row r="778" spans="1:20" ht="45" x14ac:dyDescent="0.2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0.51400000000000001</v>
      </c>
      <c r="P778" s="1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6">
        <f t="shared" si="76"/>
        <v>42250.685706018514</v>
      </c>
      <c r="T778" s="16">
        <f t="shared" si="77"/>
        <v>42288.208333333328</v>
      </c>
    </row>
    <row r="779" spans="1:20" ht="45" x14ac:dyDescent="0.2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7.0000000000000001E-3</v>
      </c>
      <c r="P779" s="19">
        <f t="shared" si="73"/>
        <v>7</v>
      </c>
      <c r="Q779" t="str">
        <f t="shared" si="74"/>
        <v>publishing</v>
      </c>
      <c r="R779" t="str">
        <f t="shared" si="75"/>
        <v>fiction</v>
      </c>
      <c r="S779" s="16">
        <f t="shared" si="76"/>
        <v>41456.981215277774</v>
      </c>
      <c r="T779" s="16">
        <f t="shared" si="77"/>
        <v>41486.981215277774</v>
      </c>
    </row>
    <row r="780" spans="1:20" ht="45" x14ac:dyDescent="0.2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4.0000000000000001E-3</v>
      </c>
      <c r="P780" s="19">
        <f t="shared" si="73"/>
        <v>2</v>
      </c>
      <c r="Q780" t="str">
        <f t="shared" si="74"/>
        <v>publishing</v>
      </c>
      <c r="R780" t="str">
        <f t="shared" si="75"/>
        <v>fiction</v>
      </c>
      <c r="S780" s="16">
        <f t="shared" si="76"/>
        <v>41729.702314814815</v>
      </c>
      <c r="T780" s="16">
        <f t="shared" si="77"/>
        <v>41759.702314814815</v>
      </c>
    </row>
    <row r="781" spans="1:20" ht="45" x14ac:dyDescent="0.2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2.6666666666666668E-2</v>
      </c>
      <c r="P781" s="1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6">
        <f t="shared" si="76"/>
        <v>40436.68408564815</v>
      </c>
      <c r="T781" s="16">
        <f t="shared" si="77"/>
        <v>40466.166666666664</v>
      </c>
    </row>
    <row r="782" spans="1:20" ht="30" x14ac:dyDescent="0.2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1.04</v>
      </c>
      <c r="P782" s="1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6">
        <f t="shared" si="76"/>
        <v>40636.673900462964</v>
      </c>
      <c r="T782" s="16">
        <f t="shared" si="77"/>
        <v>40666.673900462964</v>
      </c>
    </row>
    <row r="783" spans="1:20" ht="45" x14ac:dyDescent="0.2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1.3315375</v>
      </c>
      <c r="P783" s="1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6">
        <f t="shared" si="76"/>
        <v>41403.000856481485</v>
      </c>
      <c r="T783" s="16">
        <f t="shared" si="77"/>
        <v>41433.000856481485</v>
      </c>
    </row>
    <row r="784" spans="1:20" ht="45" x14ac:dyDescent="0.2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</v>
      </c>
      <c r="P784" s="19">
        <f t="shared" si="73"/>
        <v>50</v>
      </c>
      <c r="Q784" t="str">
        <f t="shared" si="74"/>
        <v>music</v>
      </c>
      <c r="R784" t="str">
        <f t="shared" si="75"/>
        <v>rock</v>
      </c>
      <c r="S784" s="16">
        <f t="shared" si="76"/>
        <v>41116.758125</v>
      </c>
      <c r="T784" s="16">
        <f t="shared" si="77"/>
        <v>41146.758125</v>
      </c>
    </row>
    <row r="785" spans="1:20" ht="45" x14ac:dyDescent="0.2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1.4813333333333334</v>
      </c>
      <c r="P785" s="1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6">
        <f t="shared" si="76"/>
        <v>40987.773715277777</v>
      </c>
      <c r="T785" s="16">
        <f t="shared" si="77"/>
        <v>41026.916666666664</v>
      </c>
    </row>
    <row r="786" spans="1:20" ht="45" x14ac:dyDescent="0.2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1.0249999999999999</v>
      </c>
      <c r="P786" s="19">
        <f t="shared" si="73"/>
        <v>102.5</v>
      </c>
      <c r="Q786" t="str">
        <f t="shared" si="74"/>
        <v>music</v>
      </c>
      <c r="R786" t="str">
        <f t="shared" si="75"/>
        <v>rock</v>
      </c>
      <c r="S786" s="16">
        <f t="shared" si="76"/>
        <v>41675.149525462963</v>
      </c>
      <c r="T786" s="16">
        <f t="shared" si="77"/>
        <v>41715.107858796298</v>
      </c>
    </row>
    <row r="787" spans="1:20" ht="45" x14ac:dyDescent="0.2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1.8062799999999999</v>
      </c>
      <c r="P787" s="1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6">
        <f t="shared" si="76"/>
        <v>41303.593923611108</v>
      </c>
      <c r="T787" s="16">
        <f t="shared" si="77"/>
        <v>41333.593923611108</v>
      </c>
    </row>
    <row r="788" spans="1:20" ht="45" x14ac:dyDescent="0.2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1.4279999999999999</v>
      </c>
      <c r="P788" s="1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6">
        <f t="shared" si="76"/>
        <v>40983.055949074071</v>
      </c>
      <c r="T788" s="16">
        <f t="shared" si="77"/>
        <v>41040.657638888886</v>
      </c>
    </row>
    <row r="789" spans="1:20" ht="45" x14ac:dyDescent="0.2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1.1416666666666666</v>
      </c>
      <c r="P789" s="1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6">
        <f t="shared" si="76"/>
        <v>41549.627615740741</v>
      </c>
      <c r="T789" s="16">
        <f t="shared" si="77"/>
        <v>41579.627615740741</v>
      </c>
    </row>
    <row r="790" spans="1:20" ht="45" x14ac:dyDescent="0.2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2.03505</v>
      </c>
      <c r="P790" s="1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6">
        <f t="shared" si="76"/>
        <v>41059.006805555553</v>
      </c>
      <c r="T790" s="16">
        <f t="shared" si="77"/>
        <v>41097.165972222225</v>
      </c>
    </row>
    <row r="791" spans="1:20" ht="45" x14ac:dyDescent="0.2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1.0941176470588236</v>
      </c>
      <c r="P791" s="1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6">
        <f t="shared" si="76"/>
        <v>41277.186111111114</v>
      </c>
      <c r="T791" s="16">
        <f t="shared" si="77"/>
        <v>41295.332638888889</v>
      </c>
    </row>
    <row r="792" spans="1:20" ht="45" x14ac:dyDescent="0.2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1.443746</v>
      </c>
      <c r="P792" s="1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6">
        <f t="shared" si="76"/>
        <v>41276.047905092593</v>
      </c>
      <c r="T792" s="16">
        <f t="shared" si="77"/>
        <v>41306.047905092593</v>
      </c>
    </row>
    <row r="793" spans="1:20" ht="45" x14ac:dyDescent="0.2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1.0386666666666666</v>
      </c>
      <c r="P793" s="19">
        <f t="shared" si="73"/>
        <v>60.859375</v>
      </c>
      <c r="Q793" t="str">
        <f t="shared" si="74"/>
        <v>music</v>
      </c>
      <c r="R793" t="str">
        <f t="shared" si="75"/>
        <v>rock</v>
      </c>
      <c r="S793" s="16">
        <f t="shared" si="76"/>
        <v>41557.780624999999</v>
      </c>
      <c r="T793" s="16">
        <f t="shared" si="77"/>
        <v>41591.249305555553</v>
      </c>
    </row>
    <row r="794" spans="1:20" ht="30" x14ac:dyDescent="0.2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1.0044440000000001</v>
      </c>
      <c r="P794" s="1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6">
        <f t="shared" si="76"/>
        <v>41555.873645833337</v>
      </c>
      <c r="T794" s="16">
        <f t="shared" si="77"/>
        <v>41585.915312500001</v>
      </c>
    </row>
    <row r="795" spans="1:20" ht="45" x14ac:dyDescent="0.2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1.0277927272727272</v>
      </c>
      <c r="P795" s="1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6">
        <f t="shared" si="76"/>
        <v>41442.741249999999</v>
      </c>
      <c r="T795" s="16">
        <f t="shared" si="77"/>
        <v>41458.207638888889</v>
      </c>
    </row>
    <row r="796" spans="1:20" ht="45" x14ac:dyDescent="0.2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1.0531250000000001</v>
      </c>
      <c r="P796" s="1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6">
        <f t="shared" si="76"/>
        <v>40736.115011574075</v>
      </c>
      <c r="T796" s="16">
        <f t="shared" si="77"/>
        <v>40791.712500000001</v>
      </c>
    </row>
    <row r="797" spans="1:20" ht="45" x14ac:dyDescent="0.2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1.1178571428571429</v>
      </c>
      <c r="P797" s="1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6">
        <f t="shared" si="76"/>
        <v>40963.613032407404</v>
      </c>
      <c r="T797" s="16">
        <f t="shared" si="77"/>
        <v>41006.207638888889</v>
      </c>
    </row>
    <row r="798" spans="1:20" ht="60" x14ac:dyDescent="0.2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1.0135000000000001</v>
      </c>
      <c r="P798" s="1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6">
        <f t="shared" si="76"/>
        <v>41502.882928240739</v>
      </c>
      <c r="T798" s="16">
        <f t="shared" si="77"/>
        <v>41532.881944444445</v>
      </c>
    </row>
    <row r="799" spans="1:20" ht="45" x14ac:dyDescent="0.2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1.0753333333333333</v>
      </c>
      <c r="P799" s="1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6">
        <f t="shared" si="76"/>
        <v>40996.994074074071</v>
      </c>
      <c r="T799" s="16">
        <f t="shared" si="77"/>
        <v>41028.166666666664</v>
      </c>
    </row>
    <row r="800" spans="1:20" ht="45" x14ac:dyDescent="0.2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1.1488571428571428</v>
      </c>
      <c r="P800" s="1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6">
        <f t="shared" si="76"/>
        <v>41882.590127314819</v>
      </c>
      <c r="T800" s="16">
        <f t="shared" si="77"/>
        <v>41912.590127314819</v>
      </c>
    </row>
    <row r="801" spans="1:20" ht="45" x14ac:dyDescent="0.2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1.0002</v>
      </c>
      <c r="P801" s="1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6">
        <f t="shared" si="76"/>
        <v>40996.667199074072</v>
      </c>
      <c r="T801" s="16">
        <f t="shared" si="77"/>
        <v>41026.667199074072</v>
      </c>
    </row>
    <row r="802" spans="1:20" ht="45" x14ac:dyDescent="0.2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1.5213333333333334</v>
      </c>
      <c r="P802" s="19">
        <f t="shared" si="73"/>
        <v>40.75</v>
      </c>
      <c r="Q802" t="str">
        <f t="shared" si="74"/>
        <v>music</v>
      </c>
      <c r="R802" t="str">
        <f t="shared" si="75"/>
        <v>rock</v>
      </c>
      <c r="S802" s="16">
        <f t="shared" si="76"/>
        <v>41863.433495370373</v>
      </c>
      <c r="T802" s="16">
        <f t="shared" si="77"/>
        <v>41893.433495370373</v>
      </c>
    </row>
    <row r="803" spans="1:20" ht="45" x14ac:dyDescent="0.2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1.1152149999999998</v>
      </c>
      <c r="P803" s="1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6">
        <f t="shared" si="76"/>
        <v>40695.795370370368</v>
      </c>
      <c r="T803" s="16">
        <f t="shared" si="77"/>
        <v>40725.795370370368</v>
      </c>
    </row>
    <row r="804" spans="1:20" ht="45" x14ac:dyDescent="0.2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1.0133333333333334</v>
      </c>
      <c r="P804" s="1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6">
        <f t="shared" si="76"/>
        <v>41123.022268518522</v>
      </c>
      <c r="T804" s="16">
        <f t="shared" si="77"/>
        <v>41169.170138888891</v>
      </c>
    </row>
    <row r="805" spans="1:20" ht="45" x14ac:dyDescent="0.2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1.232608695652174</v>
      </c>
      <c r="P805" s="1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6">
        <f t="shared" si="76"/>
        <v>40665.949976851851</v>
      </c>
      <c r="T805" s="16">
        <f t="shared" si="77"/>
        <v>40692.041666666664</v>
      </c>
    </row>
    <row r="806" spans="1:20" ht="45" x14ac:dyDescent="0.2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</v>
      </c>
      <c r="P806" s="1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6">
        <f t="shared" si="76"/>
        <v>40730.105625000004</v>
      </c>
      <c r="T806" s="16">
        <f t="shared" si="77"/>
        <v>40747.165972222225</v>
      </c>
    </row>
    <row r="807" spans="1:20" ht="45" x14ac:dyDescent="0.2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1.05</v>
      </c>
      <c r="P807" s="1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6">
        <f t="shared" si="76"/>
        <v>40690.823055555556</v>
      </c>
      <c r="T807" s="16">
        <f t="shared" si="77"/>
        <v>40740.958333333336</v>
      </c>
    </row>
    <row r="808" spans="1:20" x14ac:dyDescent="0.2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1.0443750000000001</v>
      </c>
      <c r="P808" s="1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6">
        <f t="shared" si="76"/>
        <v>40763.691423611112</v>
      </c>
      <c r="T808" s="16">
        <f t="shared" si="77"/>
        <v>40793.691423611112</v>
      </c>
    </row>
    <row r="809" spans="1:20" ht="30" x14ac:dyDescent="0.2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1.05125</v>
      </c>
      <c r="P809" s="1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6">
        <f t="shared" si="76"/>
        <v>42759.628599537042</v>
      </c>
      <c r="T809" s="16">
        <f t="shared" si="77"/>
        <v>42795.083333333328</v>
      </c>
    </row>
    <row r="810" spans="1:20" ht="45" x14ac:dyDescent="0.2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</v>
      </c>
      <c r="P810" s="1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6">
        <f t="shared" si="76"/>
        <v>41962.100532407407</v>
      </c>
      <c r="T810" s="16">
        <f t="shared" si="77"/>
        <v>41995.207638888889</v>
      </c>
    </row>
    <row r="811" spans="1:20" ht="30" x14ac:dyDescent="0.2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1.03775</v>
      </c>
      <c r="P811" s="1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6">
        <f t="shared" si="76"/>
        <v>41628.833680555559</v>
      </c>
      <c r="T811" s="16">
        <f t="shared" si="77"/>
        <v>41658.833680555559</v>
      </c>
    </row>
    <row r="812" spans="1:20" ht="45" x14ac:dyDescent="0.2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1.05</v>
      </c>
      <c r="P812" s="1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6">
        <f t="shared" si="76"/>
        <v>41123.056273148148</v>
      </c>
      <c r="T812" s="16">
        <f t="shared" si="77"/>
        <v>41153.056273148148</v>
      </c>
    </row>
    <row r="813" spans="1:20" ht="30" x14ac:dyDescent="0.2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1.04</v>
      </c>
      <c r="P813" s="1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6">
        <f t="shared" si="76"/>
        <v>41443.643541666665</v>
      </c>
      <c r="T813" s="16">
        <f t="shared" si="77"/>
        <v>41465.702777777777</v>
      </c>
    </row>
    <row r="814" spans="1:20" ht="45" x14ac:dyDescent="0.2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1.5183333333333333</v>
      </c>
      <c r="P814" s="1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6">
        <f t="shared" si="76"/>
        <v>41282.017962962964</v>
      </c>
      <c r="T814" s="16">
        <f t="shared" si="77"/>
        <v>41334.581944444442</v>
      </c>
    </row>
    <row r="815" spans="1:20" ht="30" x14ac:dyDescent="0.2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1.59996</v>
      </c>
      <c r="P815" s="1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6">
        <f t="shared" si="76"/>
        <v>41080.960243055553</v>
      </c>
      <c r="T815" s="16">
        <f t="shared" si="77"/>
        <v>41110.960243055553</v>
      </c>
    </row>
    <row r="816" spans="1:20" ht="45" x14ac:dyDescent="0.2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1.2729999999999999</v>
      </c>
      <c r="P816" s="1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6">
        <f t="shared" si="76"/>
        <v>40679.743067129632</v>
      </c>
      <c r="T816" s="16">
        <f t="shared" si="77"/>
        <v>40694.75277777778</v>
      </c>
    </row>
    <row r="817" spans="1:20" ht="30" x14ac:dyDescent="0.2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1.07</v>
      </c>
      <c r="P817" s="1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6">
        <f t="shared" si="76"/>
        <v>41914.917858796296</v>
      </c>
      <c r="T817" s="16">
        <f t="shared" si="77"/>
        <v>41944.917858796296</v>
      </c>
    </row>
    <row r="818" spans="1:20" ht="30" x14ac:dyDescent="0.2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1.1512214285714286</v>
      </c>
      <c r="P818" s="19">
        <f t="shared" si="73"/>
        <v>39.31</v>
      </c>
      <c r="Q818" t="str">
        <f t="shared" si="74"/>
        <v>music</v>
      </c>
      <c r="R818" t="str">
        <f t="shared" si="75"/>
        <v>rock</v>
      </c>
      <c r="S818" s="16">
        <f t="shared" si="76"/>
        <v>41341.870868055557</v>
      </c>
      <c r="T818" s="16">
        <f t="shared" si="77"/>
        <v>41373.270833333336</v>
      </c>
    </row>
    <row r="819" spans="1:20" ht="45" x14ac:dyDescent="0.2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1.3711066666666665</v>
      </c>
      <c r="P819" s="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6">
        <f t="shared" si="76"/>
        <v>40925.599664351852</v>
      </c>
      <c r="T819" s="16">
        <f t="shared" si="77"/>
        <v>40979.207638888889</v>
      </c>
    </row>
    <row r="820" spans="1:20" ht="45" x14ac:dyDescent="0.2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1.5571428571428572</v>
      </c>
      <c r="P820" s="1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6">
        <f t="shared" si="76"/>
        <v>41120.882881944446</v>
      </c>
      <c r="T820" s="16">
        <f t="shared" si="77"/>
        <v>41128.709027777775</v>
      </c>
    </row>
    <row r="821" spans="1:20" ht="30" x14ac:dyDescent="0.2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1.0874999999999999</v>
      </c>
      <c r="P821" s="1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6">
        <f t="shared" si="76"/>
        <v>41619.998310185183</v>
      </c>
      <c r="T821" s="16">
        <f t="shared" si="77"/>
        <v>41629.197222222225</v>
      </c>
    </row>
    <row r="822" spans="1:20" ht="45" x14ac:dyDescent="0.2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1.3405</v>
      </c>
      <c r="P822" s="1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6">
        <f t="shared" si="76"/>
        <v>41768.841921296298</v>
      </c>
      <c r="T822" s="16">
        <f t="shared" si="77"/>
        <v>41799.208333333336</v>
      </c>
    </row>
    <row r="823" spans="1:20" ht="45" x14ac:dyDescent="0.2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</v>
      </c>
      <c r="P823" s="1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6">
        <f t="shared" si="76"/>
        <v>42093.922048611115</v>
      </c>
      <c r="T823" s="16">
        <f t="shared" si="77"/>
        <v>42128.167361111111</v>
      </c>
    </row>
    <row r="824" spans="1:20" ht="30" x14ac:dyDescent="0.2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1.1916666666666667</v>
      </c>
      <c r="P824" s="1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6">
        <f t="shared" si="76"/>
        <v>41157.947337962964</v>
      </c>
      <c r="T824" s="16">
        <f t="shared" si="77"/>
        <v>41187.947337962964</v>
      </c>
    </row>
    <row r="825" spans="1:20" ht="45" x14ac:dyDescent="0.2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1.7949999999999999</v>
      </c>
      <c r="P825" s="1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6">
        <f t="shared" si="76"/>
        <v>42055.972824074073</v>
      </c>
      <c r="T825" s="16">
        <f t="shared" si="77"/>
        <v>42085.931157407409</v>
      </c>
    </row>
    <row r="826" spans="1:20" ht="45" x14ac:dyDescent="0.2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1.3438124999999999</v>
      </c>
      <c r="P826" s="1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6">
        <f t="shared" si="76"/>
        <v>40250.242106481484</v>
      </c>
      <c r="T826" s="16">
        <f t="shared" si="77"/>
        <v>40286.290972222225</v>
      </c>
    </row>
    <row r="827" spans="1:20" ht="30" x14ac:dyDescent="0.2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1.0043200000000001</v>
      </c>
      <c r="P827" s="1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6">
        <f t="shared" si="76"/>
        <v>41186.306527777779</v>
      </c>
      <c r="T827" s="16">
        <f t="shared" si="77"/>
        <v>41211.306527777779</v>
      </c>
    </row>
    <row r="828" spans="1:20" ht="45" x14ac:dyDescent="0.2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1.0145454545454546</v>
      </c>
      <c r="P828" s="1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6">
        <f t="shared" si="76"/>
        <v>40973.038541666669</v>
      </c>
      <c r="T828" s="16">
        <f t="shared" si="77"/>
        <v>40993.996874999997</v>
      </c>
    </row>
    <row r="829" spans="1:20" ht="45" x14ac:dyDescent="0.2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1.0333333333333334</v>
      </c>
      <c r="P829" s="1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6">
        <f t="shared" si="76"/>
        <v>40927.473460648151</v>
      </c>
      <c r="T829" s="16">
        <f t="shared" si="77"/>
        <v>40953.825694444444</v>
      </c>
    </row>
    <row r="830" spans="1:20" ht="45" x14ac:dyDescent="0.2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1.07</v>
      </c>
      <c r="P830" s="1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6">
        <f t="shared" si="76"/>
        <v>41073.050717592596</v>
      </c>
      <c r="T830" s="16">
        <f t="shared" si="77"/>
        <v>41085.683333333334</v>
      </c>
    </row>
    <row r="831" spans="1:20" ht="45" x14ac:dyDescent="0.2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1.04</v>
      </c>
      <c r="P831" s="19">
        <f t="shared" si="73"/>
        <v>32.5</v>
      </c>
      <c r="Q831" t="str">
        <f t="shared" si="74"/>
        <v>music</v>
      </c>
      <c r="R831" t="str">
        <f t="shared" si="75"/>
        <v>rock</v>
      </c>
      <c r="S831" s="16">
        <f t="shared" si="76"/>
        <v>42504.801388888889</v>
      </c>
      <c r="T831" s="16">
        <f t="shared" si="77"/>
        <v>42564.801388888889</v>
      </c>
    </row>
    <row r="832" spans="1:20" ht="45" x14ac:dyDescent="0.2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1.0783333333333334</v>
      </c>
      <c r="P832" s="19">
        <f t="shared" si="73"/>
        <v>60.65625</v>
      </c>
      <c r="Q832" t="str">
        <f t="shared" si="74"/>
        <v>music</v>
      </c>
      <c r="R832" t="str">
        <f t="shared" si="75"/>
        <v>rock</v>
      </c>
      <c r="S832" s="16">
        <f t="shared" si="76"/>
        <v>41325.525752314818</v>
      </c>
      <c r="T832" s="16">
        <f t="shared" si="77"/>
        <v>41355.484085648146</v>
      </c>
    </row>
    <row r="833" spans="1:20" ht="30" x14ac:dyDescent="0.2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2.3333333333333335</v>
      </c>
      <c r="P833" s="19">
        <f t="shared" si="73"/>
        <v>175</v>
      </c>
      <c r="Q833" t="str">
        <f t="shared" si="74"/>
        <v>music</v>
      </c>
      <c r="R833" t="str">
        <f t="shared" si="75"/>
        <v>rock</v>
      </c>
      <c r="S833" s="16">
        <f t="shared" si="76"/>
        <v>40996.646921296298</v>
      </c>
      <c r="T833" s="16">
        <f t="shared" si="77"/>
        <v>41026.646921296298</v>
      </c>
    </row>
    <row r="834" spans="1:20" ht="45" x14ac:dyDescent="0.2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1.0060706666666666</v>
      </c>
      <c r="P834" s="1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6">
        <f t="shared" si="76"/>
        <v>40869.675173611111</v>
      </c>
      <c r="T834" s="16">
        <f t="shared" si="77"/>
        <v>40929.342361111114</v>
      </c>
    </row>
    <row r="835" spans="1:20" x14ac:dyDescent="0.2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E835/D835</f>
        <v>1.0166666666666666</v>
      </c>
      <c r="P835" s="19">
        <f t="shared" ref="P835:P898" si="79">IF(L835&gt;0,E835/L835,0)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6">
        <f t="shared" ref="S835:S898" si="82">(((J835/60)/60)/24)+DATE(1970,1,1)</f>
        <v>41718.878182870372</v>
      </c>
      <c r="T835" s="16">
        <f t="shared" ref="T835:T898" si="83">(((I835/60)/60)/24)+DATE(1970,1,1)</f>
        <v>41748.878182870372</v>
      </c>
    </row>
    <row r="836" spans="1:20" ht="45" x14ac:dyDescent="0.2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1.3101818181818181</v>
      </c>
      <c r="P836" s="19">
        <f t="shared" si="79"/>
        <v>96.08</v>
      </c>
      <c r="Q836" t="str">
        <f t="shared" si="80"/>
        <v>music</v>
      </c>
      <c r="R836" t="str">
        <f t="shared" si="81"/>
        <v>rock</v>
      </c>
      <c r="S836" s="16">
        <f t="shared" si="82"/>
        <v>41422.822824074072</v>
      </c>
      <c r="T836" s="16">
        <f t="shared" si="83"/>
        <v>41456.165972222225</v>
      </c>
    </row>
    <row r="837" spans="1:20" ht="45" x14ac:dyDescent="0.2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1.1725000000000001</v>
      </c>
      <c r="P837" s="19">
        <f t="shared" si="79"/>
        <v>58.625</v>
      </c>
      <c r="Q837" t="str">
        <f t="shared" si="80"/>
        <v>music</v>
      </c>
      <c r="R837" t="str">
        <f t="shared" si="81"/>
        <v>rock</v>
      </c>
      <c r="S837" s="16">
        <f t="shared" si="82"/>
        <v>41005.45784722222</v>
      </c>
      <c r="T837" s="16">
        <f t="shared" si="83"/>
        <v>41048.125</v>
      </c>
    </row>
    <row r="838" spans="1:20" x14ac:dyDescent="0.2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1.009304</v>
      </c>
      <c r="P838" s="1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6">
        <f t="shared" si="82"/>
        <v>41524.056921296295</v>
      </c>
      <c r="T838" s="16">
        <f t="shared" si="83"/>
        <v>41554.056921296295</v>
      </c>
    </row>
    <row r="839" spans="1:20" ht="30" x14ac:dyDescent="0.2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1.218</v>
      </c>
      <c r="P839" s="1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6">
        <f t="shared" si="82"/>
        <v>41730.998402777775</v>
      </c>
      <c r="T839" s="16">
        <f t="shared" si="83"/>
        <v>41760.998402777775</v>
      </c>
    </row>
    <row r="840" spans="1:20" ht="45" x14ac:dyDescent="0.2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1.454</v>
      </c>
      <c r="P840" s="1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6">
        <f t="shared" si="82"/>
        <v>40895.897974537038</v>
      </c>
      <c r="T840" s="16">
        <f t="shared" si="83"/>
        <v>40925.897974537038</v>
      </c>
    </row>
    <row r="841" spans="1:20" ht="45" x14ac:dyDescent="0.2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1.166166</v>
      </c>
      <c r="P841" s="1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6">
        <f t="shared" si="82"/>
        <v>41144.763379629629</v>
      </c>
      <c r="T841" s="16">
        <f t="shared" si="83"/>
        <v>41174.763379629629</v>
      </c>
    </row>
    <row r="842" spans="1:20" ht="30" x14ac:dyDescent="0.2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1.2041660000000001</v>
      </c>
      <c r="P842" s="1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6">
        <f t="shared" si="82"/>
        <v>42607.226701388892</v>
      </c>
      <c r="T842" s="16">
        <f t="shared" si="83"/>
        <v>42637.226701388892</v>
      </c>
    </row>
    <row r="843" spans="1:20" ht="45" x14ac:dyDescent="0.2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1.0132000000000001</v>
      </c>
      <c r="P843" s="1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6">
        <f t="shared" si="82"/>
        <v>41923.838692129626</v>
      </c>
      <c r="T843" s="16">
        <f t="shared" si="83"/>
        <v>41953.88035879629</v>
      </c>
    </row>
    <row r="844" spans="1:20" ht="45" x14ac:dyDescent="0.2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1.0431999999999999</v>
      </c>
      <c r="P844" s="1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6">
        <f t="shared" si="82"/>
        <v>41526.592395833337</v>
      </c>
      <c r="T844" s="16">
        <f t="shared" si="83"/>
        <v>41561.165972222225</v>
      </c>
    </row>
    <row r="845" spans="1:20" ht="45" x14ac:dyDescent="0.2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2.6713333333333331</v>
      </c>
      <c r="P845" s="1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6">
        <f t="shared" si="82"/>
        <v>42695.257870370369</v>
      </c>
      <c r="T845" s="16">
        <f t="shared" si="83"/>
        <v>42712.333333333328</v>
      </c>
    </row>
    <row r="846" spans="1:20" ht="45" x14ac:dyDescent="0.2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1.9413333333333334</v>
      </c>
      <c r="P846" s="1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6">
        <f t="shared" si="82"/>
        <v>41905.684629629628</v>
      </c>
      <c r="T846" s="16">
        <f t="shared" si="83"/>
        <v>41944.207638888889</v>
      </c>
    </row>
    <row r="847" spans="1:20" ht="45" x14ac:dyDescent="0.2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1.203802</v>
      </c>
      <c r="P847" s="1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6">
        <f t="shared" si="82"/>
        <v>42578.205972222218</v>
      </c>
      <c r="T847" s="16">
        <f t="shared" si="83"/>
        <v>42618.165972222225</v>
      </c>
    </row>
    <row r="848" spans="1:20" ht="30" x14ac:dyDescent="0.2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1.2200090909090908</v>
      </c>
      <c r="P848" s="1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6">
        <f t="shared" si="82"/>
        <v>41694.391840277778</v>
      </c>
      <c r="T848" s="16">
        <f t="shared" si="83"/>
        <v>41708.583333333336</v>
      </c>
    </row>
    <row r="849" spans="1:20" x14ac:dyDescent="0.2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</v>
      </c>
      <c r="P849" s="19">
        <f t="shared" si="79"/>
        <v>10</v>
      </c>
      <c r="Q849" t="str">
        <f t="shared" si="80"/>
        <v>music</v>
      </c>
      <c r="R849" t="str">
        <f t="shared" si="81"/>
        <v>metal</v>
      </c>
      <c r="S849" s="16">
        <f t="shared" si="82"/>
        <v>42165.79833333334</v>
      </c>
      <c r="T849" s="16">
        <f t="shared" si="83"/>
        <v>42195.79833333334</v>
      </c>
    </row>
    <row r="850" spans="1:20" ht="45" x14ac:dyDescent="0.2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</v>
      </c>
      <c r="P850" s="19">
        <f t="shared" si="79"/>
        <v>18.75</v>
      </c>
      <c r="Q850" t="str">
        <f t="shared" si="80"/>
        <v>music</v>
      </c>
      <c r="R850" t="str">
        <f t="shared" si="81"/>
        <v>metal</v>
      </c>
      <c r="S850" s="16">
        <f t="shared" si="82"/>
        <v>42078.792048611111</v>
      </c>
      <c r="T850" s="16">
        <f t="shared" si="83"/>
        <v>42108.792048611111</v>
      </c>
    </row>
    <row r="851" spans="1:20" ht="60" x14ac:dyDescent="0.2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1.1990000000000001</v>
      </c>
      <c r="P851" s="1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6">
        <f t="shared" si="82"/>
        <v>42051.148888888885</v>
      </c>
      <c r="T851" s="16">
        <f t="shared" si="83"/>
        <v>42079.107222222221</v>
      </c>
    </row>
    <row r="852" spans="1:20" ht="45" x14ac:dyDescent="0.2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1.55175</v>
      </c>
      <c r="P852" s="1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6">
        <f t="shared" si="82"/>
        <v>42452.827743055561</v>
      </c>
      <c r="T852" s="16">
        <f t="shared" si="83"/>
        <v>42485.207638888889</v>
      </c>
    </row>
    <row r="853" spans="1:20" ht="30" x14ac:dyDescent="0.2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1.3045</v>
      </c>
      <c r="P853" s="1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6">
        <f t="shared" si="82"/>
        <v>42522.880243055552</v>
      </c>
      <c r="T853" s="16">
        <f t="shared" si="83"/>
        <v>42582.822916666672</v>
      </c>
    </row>
    <row r="854" spans="1:20" ht="30" x14ac:dyDescent="0.2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1.0497142857142858</v>
      </c>
      <c r="P854" s="1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6">
        <f t="shared" si="82"/>
        <v>42656.805497685185</v>
      </c>
      <c r="T854" s="16">
        <f t="shared" si="83"/>
        <v>42667.875</v>
      </c>
    </row>
    <row r="855" spans="1:20" ht="45" x14ac:dyDescent="0.2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</v>
      </c>
      <c r="P855" s="19">
        <f t="shared" si="79"/>
        <v>30</v>
      </c>
      <c r="Q855" t="str">
        <f t="shared" si="80"/>
        <v>music</v>
      </c>
      <c r="R855" t="str">
        <f t="shared" si="81"/>
        <v>metal</v>
      </c>
      <c r="S855" s="16">
        <f t="shared" si="82"/>
        <v>42021.832280092596</v>
      </c>
      <c r="T855" s="16">
        <f t="shared" si="83"/>
        <v>42051.832280092596</v>
      </c>
    </row>
    <row r="856" spans="1:20" ht="30" x14ac:dyDescent="0.2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1.1822050359712231</v>
      </c>
      <c r="P856" s="1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6">
        <f t="shared" si="82"/>
        <v>42702.212337962963</v>
      </c>
      <c r="T856" s="16">
        <f t="shared" si="83"/>
        <v>42732.212337962963</v>
      </c>
    </row>
    <row r="857" spans="1:20" ht="30" x14ac:dyDescent="0.2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1.0344827586206897</v>
      </c>
      <c r="P857" s="1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6">
        <f t="shared" si="82"/>
        <v>42545.125196759262</v>
      </c>
      <c r="T857" s="16">
        <f t="shared" si="83"/>
        <v>42575.125196759262</v>
      </c>
    </row>
    <row r="858" spans="1:20" ht="45" x14ac:dyDescent="0.2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2.1800000000000002</v>
      </c>
      <c r="P858" s="1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6">
        <f t="shared" si="82"/>
        <v>42609.311990740738</v>
      </c>
      <c r="T858" s="16">
        <f t="shared" si="83"/>
        <v>42668.791666666672</v>
      </c>
    </row>
    <row r="859" spans="1:20" ht="30" x14ac:dyDescent="0.2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</v>
      </c>
      <c r="P859" s="19">
        <f t="shared" si="79"/>
        <v>50</v>
      </c>
      <c r="Q859" t="str">
        <f t="shared" si="80"/>
        <v>music</v>
      </c>
      <c r="R859" t="str">
        <f t="shared" si="81"/>
        <v>metal</v>
      </c>
      <c r="S859" s="16">
        <f t="shared" si="82"/>
        <v>42291.581377314811</v>
      </c>
      <c r="T859" s="16">
        <f t="shared" si="83"/>
        <v>42333.623043981483</v>
      </c>
    </row>
    <row r="860" spans="1:20" ht="45" x14ac:dyDescent="0.2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1.4400583333333332</v>
      </c>
      <c r="P860" s="1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6">
        <f t="shared" si="82"/>
        <v>42079.745578703703</v>
      </c>
      <c r="T860" s="16">
        <f t="shared" si="83"/>
        <v>42109.957638888889</v>
      </c>
    </row>
    <row r="861" spans="1:20" ht="30" x14ac:dyDescent="0.2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1.0467500000000001</v>
      </c>
      <c r="P861" s="1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6">
        <f t="shared" si="82"/>
        <v>42128.820231481484</v>
      </c>
      <c r="T861" s="16">
        <f t="shared" si="83"/>
        <v>42159</v>
      </c>
    </row>
    <row r="862" spans="1:20" ht="45" x14ac:dyDescent="0.2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0.18142857142857144</v>
      </c>
      <c r="P862" s="1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6">
        <f t="shared" si="82"/>
        <v>41570.482789351852</v>
      </c>
      <c r="T862" s="16">
        <f t="shared" si="83"/>
        <v>41600.524456018517</v>
      </c>
    </row>
    <row r="863" spans="1:20" ht="45" x14ac:dyDescent="0.2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2.2444444444444444E-2</v>
      </c>
      <c r="P863" s="19">
        <f t="shared" si="79"/>
        <v>50.5</v>
      </c>
      <c r="Q863" t="str">
        <f t="shared" si="80"/>
        <v>music</v>
      </c>
      <c r="R863" t="str">
        <f t="shared" si="81"/>
        <v>jazz</v>
      </c>
      <c r="S863" s="16">
        <f t="shared" si="82"/>
        <v>42599.965324074074</v>
      </c>
      <c r="T863" s="16">
        <f t="shared" si="83"/>
        <v>42629.965324074074</v>
      </c>
    </row>
    <row r="864" spans="1:20" ht="45" x14ac:dyDescent="0.2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3.3999999999999998E-3</v>
      </c>
      <c r="P864" s="19">
        <f t="shared" si="79"/>
        <v>42.5</v>
      </c>
      <c r="Q864" t="str">
        <f t="shared" si="80"/>
        <v>music</v>
      </c>
      <c r="R864" t="str">
        <f t="shared" si="81"/>
        <v>jazz</v>
      </c>
      <c r="S864" s="16">
        <f t="shared" si="82"/>
        <v>41559.5549537037</v>
      </c>
      <c r="T864" s="16">
        <f t="shared" si="83"/>
        <v>41589.596620370372</v>
      </c>
    </row>
    <row r="865" spans="1:20" ht="30" x14ac:dyDescent="0.2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4.4999999999999998E-2</v>
      </c>
      <c r="P865" s="19">
        <f t="shared" si="79"/>
        <v>18</v>
      </c>
      <c r="Q865" t="str">
        <f t="shared" si="80"/>
        <v>music</v>
      </c>
      <c r="R865" t="str">
        <f t="shared" si="81"/>
        <v>jazz</v>
      </c>
      <c r="S865" s="16">
        <f t="shared" si="82"/>
        <v>40921.117662037039</v>
      </c>
      <c r="T865" s="16">
        <f t="shared" si="83"/>
        <v>40951.117662037039</v>
      </c>
    </row>
    <row r="866" spans="1:20" ht="45" x14ac:dyDescent="0.2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0.41538461538461541</v>
      </c>
      <c r="P866" s="1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6">
        <f t="shared" si="82"/>
        <v>41541.106921296298</v>
      </c>
      <c r="T866" s="16">
        <f t="shared" si="83"/>
        <v>41563.415972222225</v>
      </c>
    </row>
    <row r="867" spans="1:20" ht="45" x14ac:dyDescent="0.2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2.0454545454545454E-2</v>
      </c>
      <c r="P867" s="19">
        <f t="shared" si="79"/>
        <v>22.5</v>
      </c>
      <c r="Q867" t="str">
        <f t="shared" si="80"/>
        <v>music</v>
      </c>
      <c r="R867" t="str">
        <f t="shared" si="81"/>
        <v>jazz</v>
      </c>
      <c r="S867" s="16">
        <f t="shared" si="82"/>
        <v>41230.77311342593</v>
      </c>
      <c r="T867" s="16">
        <f t="shared" si="83"/>
        <v>41290.77311342593</v>
      </c>
    </row>
    <row r="868" spans="1:20" ht="45" x14ac:dyDescent="0.2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0.18285714285714286</v>
      </c>
      <c r="P868" s="1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6">
        <f t="shared" si="82"/>
        <v>42025.637939814813</v>
      </c>
      <c r="T868" s="16">
        <f t="shared" si="83"/>
        <v>42063.631944444445</v>
      </c>
    </row>
    <row r="869" spans="1:20" ht="45" x14ac:dyDescent="0.2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0.2402</v>
      </c>
      <c r="P869" s="1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6">
        <f t="shared" si="82"/>
        <v>40088.105393518519</v>
      </c>
      <c r="T869" s="16">
        <f t="shared" si="83"/>
        <v>40148.207638888889</v>
      </c>
    </row>
    <row r="870" spans="1:20" ht="60" x14ac:dyDescent="0.2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1.1111111111111111E-3</v>
      </c>
      <c r="P870" s="19">
        <f t="shared" si="79"/>
        <v>50</v>
      </c>
      <c r="Q870" t="str">
        <f t="shared" si="80"/>
        <v>music</v>
      </c>
      <c r="R870" t="str">
        <f t="shared" si="81"/>
        <v>jazz</v>
      </c>
      <c r="S870" s="16">
        <f t="shared" si="82"/>
        <v>41616.027754629627</v>
      </c>
      <c r="T870" s="16">
        <f t="shared" si="83"/>
        <v>41646.027754629627</v>
      </c>
    </row>
    <row r="871" spans="1:20" ht="45" x14ac:dyDescent="0.2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0.11818181818181818</v>
      </c>
      <c r="P871" s="1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6">
        <f t="shared" si="82"/>
        <v>41342.845567129632</v>
      </c>
      <c r="T871" s="16">
        <f t="shared" si="83"/>
        <v>41372.803900462961</v>
      </c>
    </row>
    <row r="872" spans="1:20" ht="45" x14ac:dyDescent="0.2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3.0999999999999999E-3</v>
      </c>
      <c r="P872" s="19">
        <f t="shared" si="79"/>
        <v>12.4</v>
      </c>
      <c r="Q872" t="str">
        <f t="shared" si="80"/>
        <v>music</v>
      </c>
      <c r="R872" t="str">
        <f t="shared" si="81"/>
        <v>jazz</v>
      </c>
      <c r="S872" s="16">
        <f t="shared" si="82"/>
        <v>41488.022256944445</v>
      </c>
      <c r="T872" s="16">
        <f t="shared" si="83"/>
        <v>41518.022256944445</v>
      </c>
    </row>
    <row r="873" spans="1:20" ht="45" x14ac:dyDescent="0.2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5.4166666666666669E-2</v>
      </c>
      <c r="P873" s="1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6">
        <f t="shared" si="82"/>
        <v>41577.561284722222</v>
      </c>
      <c r="T873" s="16">
        <f t="shared" si="83"/>
        <v>41607.602951388886</v>
      </c>
    </row>
    <row r="874" spans="1:20" ht="45" x14ac:dyDescent="0.2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8.1250000000000003E-3</v>
      </c>
      <c r="P874" s="19">
        <f t="shared" si="79"/>
        <v>32.5</v>
      </c>
      <c r="Q874" t="str">
        <f t="shared" si="80"/>
        <v>music</v>
      </c>
      <c r="R874" t="str">
        <f t="shared" si="81"/>
        <v>jazz</v>
      </c>
      <c r="S874" s="16">
        <f t="shared" si="82"/>
        <v>40567.825543981482</v>
      </c>
      <c r="T874" s="16">
        <f t="shared" si="83"/>
        <v>40612.825543981482</v>
      </c>
    </row>
    <row r="875" spans="1:20" ht="30" x14ac:dyDescent="0.2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1.2857142857142857E-2</v>
      </c>
      <c r="P875" s="19">
        <f t="shared" si="79"/>
        <v>9</v>
      </c>
      <c r="Q875" t="str">
        <f t="shared" si="80"/>
        <v>music</v>
      </c>
      <c r="R875" t="str">
        <f t="shared" si="81"/>
        <v>jazz</v>
      </c>
      <c r="S875" s="16">
        <f t="shared" si="82"/>
        <v>41184.167129629634</v>
      </c>
      <c r="T875" s="16">
        <f t="shared" si="83"/>
        <v>41224.208796296298</v>
      </c>
    </row>
    <row r="876" spans="1:20" ht="45" x14ac:dyDescent="0.2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0.24333333333333335</v>
      </c>
      <c r="P876" s="1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6">
        <f t="shared" si="82"/>
        <v>41368.583726851852</v>
      </c>
      <c r="T876" s="16">
        <f t="shared" si="83"/>
        <v>41398.583726851852</v>
      </c>
    </row>
    <row r="877" spans="1:20" ht="45" x14ac:dyDescent="0.2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s="19">
        <f t="shared" si="79"/>
        <v>0</v>
      </c>
      <c r="Q877" t="str">
        <f t="shared" si="80"/>
        <v>music</v>
      </c>
      <c r="R877" t="str">
        <f t="shared" si="81"/>
        <v>jazz</v>
      </c>
      <c r="S877" s="16">
        <f t="shared" si="82"/>
        <v>42248.723738425921</v>
      </c>
      <c r="T877" s="16">
        <f t="shared" si="83"/>
        <v>42268.723738425921</v>
      </c>
    </row>
    <row r="878" spans="1:20" x14ac:dyDescent="0.2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0.40799492385786801</v>
      </c>
      <c r="P878" s="1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6">
        <f t="shared" si="82"/>
        <v>41276.496840277774</v>
      </c>
      <c r="T878" s="16">
        <f t="shared" si="83"/>
        <v>41309.496840277774</v>
      </c>
    </row>
    <row r="879" spans="1:20" ht="45" x14ac:dyDescent="0.2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0.67549999999999999</v>
      </c>
      <c r="P879" s="1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6">
        <f t="shared" si="82"/>
        <v>41597.788888888892</v>
      </c>
      <c r="T879" s="16">
        <f t="shared" si="83"/>
        <v>41627.788888888892</v>
      </c>
    </row>
    <row r="880" spans="1:20" ht="45" x14ac:dyDescent="0.2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1.2999999999999999E-2</v>
      </c>
      <c r="P880" s="19">
        <f t="shared" si="79"/>
        <v>32.5</v>
      </c>
      <c r="Q880" t="str">
        <f t="shared" si="80"/>
        <v>music</v>
      </c>
      <c r="R880" t="str">
        <f t="shared" si="81"/>
        <v>jazz</v>
      </c>
      <c r="S880" s="16">
        <f t="shared" si="82"/>
        <v>40505.232916666668</v>
      </c>
      <c r="T880" s="16">
        <f t="shared" si="83"/>
        <v>40535.232916666668</v>
      </c>
    </row>
    <row r="881" spans="1:20" ht="45" x14ac:dyDescent="0.2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0.30666666666666664</v>
      </c>
      <c r="P881" s="1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6">
        <f t="shared" si="82"/>
        <v>41037.829918981479</v>
      </c>
      <c r="T881" s="16">
        <f t="shared" si="83"/>
        <v>41058.829918981479</v>
      </c>
    </row>
    <row r="882" spans="1:20" ht="45" x14ac:dyDescent="0.2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2.9894179894179893E-2</v>
      </c>
      <c r="P882" s="19">
        <f t="shared" si="79"/>
        <v>14.125</v>
      </c>
      <c r="Q882" t="str">
        <f t="shared" si="80"/>
        <v>music</v>
      </c>
      <c r="R882" t="str">
        <f t="shared" si="81"/>
        <v>indie rock</v>
      </c>
      <c r="S882" s="16">
        <f t="shared" si="82"/>
        <v>41179.32104166667</v>
      </c>
      <c r="T882" s="16">
        <f t="shared" si="83"/>
        <v>41212.32104166667</v>
      </c>
    </row>
    <row r="883" spans="1:20" ht="45" x14ac:dyDescent="0.2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8.0000000000000002E-3</v>
      </c>
      <c r="P883" s="19">
        <f t="shared" si="79"/>
        <v>30</v>
      </c>
      <c r="Q883" t="str">
        <f t="shared" si="80"/>
        <v>music</v>
      </c>
      <c r="R883" t="str">
        <f t="shared" si="81"/>
        <v>indie rock</v>
      </c>
      <c r="S883" s="16">
        <f t="shared" si="82"/>
        <v>40877.25099537037</v>
      </c>
      <c r="T883" s="16">
        <f t="shared" si="83"/>
        <v>40922.25099537037</v>
      </c>
    </row>
    <row r="884" spans="1:20" ht="45" x14ac:dyDescent="0.2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0.20133333333333334</v>
      </c>
      <c r="P884" s="1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6">
        <f t="shared" si="82"/>
        <v>40759.860532407409</v>
      </c>
      <c r="T884" s="16">
        <f t="shared" si="83"/>
        <v>40792.860532407409</v>
      </c>
    </row>
    <row r="885" spans="1:20" ht="45" x14ac:dyDescent="0.2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0.4002</v>
      </c>
      <c r="P885" s="19">
        <f t="shared" si="79"/>
        <v>83.375</v>
      </c>
      <c r="Q885" t="str">
        <f t="shared" si="80"/>
        <v>music</v>
      </c>
      <c r="R885" t="str">
        <f t="shared" si="81"/>
        <v>indie rock</v>
      </c>
      <c r="S885" s="16">
        <f t="shared" si="82"/>
        <v>42371.935590277775</v>
      </c>
      <c r="T885" s="16">
        <f t="shared" si="83"/>
        <v>42431.935590277775</v>
      </c>
    </row>
    <row r="886" spans="1:20" ht="45" x14ac:dyDescent="0.2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0.01</v>
      </c>
      <c r="P886" s="19">
        <f t="shared" si="79"/>
        <v>10</v>
      </c>
      <c r="Q886" t="str">
        <f t="shared" si="80"/>
        <v>music</v>
      </c>
      <c r="R886" t="str">
        <f t="shared" si="81"/>
        <v>indie rock</v>
      </c>
      <c r="S886" s="16">
        <f t="shared" si="82"/>
        <v>40981.802615740737</v>
      </c>
      <c r="T886" s="16">
        <f t="shared" si="83"/>
        <v>41041.104861111111</v>
      </c>
    </row>
    <row r="887" spans="1:20" ht="45" x14ac:dyDescent="0.2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0.75</v>
      </c>
      <c r="P887" s="1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6">
        <f t="shared" si="82"/>
        <v>42713.941099537042</v>
      </c>
      <c r="T887" s="16">
        <f t="shared" si="83"/>
        <v>42734.941099537042</v>
      </c>
    </row>
    <row r="888" spans="1:20" ht="45" x14ac:dyDescent="0.2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0.41</v>
      </c>
      <c r="P888" s="1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6">
        <f t="shared" si="82"/>
        <v>42603.870520833334</v>
      </c>
      <c r="T888" s="16">
        <f t="shared" si="83"/>
        <v>42628.870520833334</v>
      </c>
    </row>
    <row r="889" spans="1:20" ht="45" x14ac:dyDescent="0.2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s="19">
        <f t="shared" si="79"/>
        <v>0</v>
      </c>
      <c r="Q889" t="str">
        <f t="shared" si="80"/>
        <v>music</v>
      </c>
      <c r="R889" t="str">
        <f t="shared" si="81"/>
        <v>indie rock</v>
      </c>
      <c r="S889" s="16">
        <f t="shared" si="82"/>
        <v>41026.958969907406</v>
      </c>
      <c r="T889" s="16">
        <f t="shared" si="83"/>
        <v>41056.958969907406</v>
      </c>
    </row>
    <row r="890" spans="1:20" ht="45" x14ac:dyDescent="0.2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7.1999999999999995E-2</v>
      </c>
      <c r="P890" s="19">
        <f t="shared" si="79"/>
        <v>18</v>
      </c>
      <c r="Q890" t="str">
        <f t="shared" si="80"/>
        <v>music</v>
      </c>
      <c r="R890" t="str">
        <f t="shared" si="81"/>
        <v>indie rock</v>
      </c>
      <c r="S890" s="16">
        <f t="shared" si="82"/>
        <v>40751.753298611111</v>
      </c>
      <c r="T890" s="16">
        <f t="shared" si="83"/>
        <v>40787.25</v>
      </c>
    </row>
    <row r="891" spans="1:20" ht="45" x14ac:dyDescent="0.2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9.4412800000000005E-2</v>
      </c>
      <c r="P891" s="1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6">
        <f t="shared" si="82"/>
        <v>41887.784062500003</v>
      </c>
      <c r="T891" s="16">
        <f t="shared" si="83"/>
        <v>41917.784062500003</v>
      </c>
    </row>
    <row r="892" spans="1:20" ht="45" x14ac:dyDescent="0.2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4.1666666666666664E-2</v>
      </c>
      <c r="P892" s="19">
        <f t="shared" si="79"/>
        <v>31.25</v>
      </c>
      <c r="Q892" t="str">
        <f t="shared" si="80"/>
        <v>music</v>
      </c>
      <c r="R892" t="str">
        <f t="shared" si="81"/>
        <v>indie rock</v>
      </c>
      <c r="S892" s="16">
        <f t="shared" si="82"/>
        <v>41569.698831018519</v>
      </c>
      <c r="T892" s="16">
        <f t="shared" si="83"/>
        <v>41599.740497685183</v>
      </c>
    </row>
    <row r="893" spans="1:20" ht="45" x14ac:dyDescent="0.2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3.2500000000000001E-2</v>
      </c>
      <c r="P893" s="1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6">
        <f t="shared" si="82"/>
        <v>41842.031597222223</v>
      </c>
      <c r="T893" s="16">
        <f t="shared" si="83"/>
        <v>41872.031597222223</v>
      </c>
    </row>
    <row r="894" spans="1:20" ht="45" x14ac:dyDescent="0.2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0.40749999999999997</v>
      </c>
      <c r="P894" s="1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6">
        <f t="shared" si="82"/>
        <v>40304.20003472222</v>
      </c>
      <c r="T894" s="16">
        <f t="shared" si="83"/>
        <v>40391.166666666664</v>
      </c>
    </row>
    <row r="895" spans="1:20" ht="45" x14ac:dyDescent="0.2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0.1</v>
      </c>
      <c r="P895" s="19">
        <f t="shared" si="79"/>
        <v>40</v>
      </c>
      <c r="Q895" t="str">
        <f t="shared" si="80"/>
        <v>music</v>
      </c>
      <c r="R895" t="str">
        <f t="shared" si="81"/>
        <v>indie rock</v>
      </c>
      <c r="S895" s="16">
        <f t="shared" si="82"/>
        <v>42065.897719907407</v>
      </c>
      <c r="T895" s="16">
        <f t="shared" si="83"/>
        <v>42095.856053240743</v>
      </c>
    </row>
    <row r="896" spans="1:20" ht="45" x14ac:dyDescent="0.2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0.39169999999999999</v>
      </c>
      <c r="P896" s="1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6">
        <f t="shared" si="82"/>
        <v>42496.981597222228</v>
      </c>
      <c r="T896" s="16">
        <f t="shared" si="83"/>
        <v>42526.981597222228</v>
      </c>
    </row>
    <row r="897" spans="1:20" ht="45" x14ac:dyDescent="0.2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2.4375000000000001E-2</v>
      </c>
      <c r="P897" s="1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6">
        <f t="shared" si="82"/>
        <v>40431.127650462964</v>
      </c>
      <c r="T897" s="16">
        <f t="shared" si="83"/>
        <v>40476.127650462964</v>
      </c>
    </row>
    <row r="898" spans="1:20" ht="45" x14ac:dyDescent="0.2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0.4</v>
      </c>
      <c r="P898" s="1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6">
        <f t="shared" si="82"/>
        <v>42218.872986111113</v>
      </c>
      <c r="T898" s="16">
        <f t="shared" si="83"/>
        <v>42244.166666666672</v>
      </c>
    </row>
    <row r="899" spans="1:20" ht="45" x14ac:dyDescent="0.2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E899/D899</f>
        <v>0</v>
      </c>
      <c r="P899" s="19">
        <f t="shared" ref="P899:P962" si="85">IF(L899&gt;0,E899/L899,0)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6">
        <f t="shared" ref="S899:S962" si="88">(((J899/60)/60)/24)+DATE(1970,1,1)</f>
        <v>41211.688750000001</v>
      </c>
      <c r="T899" s="16">
        <f t="shared" ref="T899:T962" si="89">(((I899/60)/60)/24)+DATE(1970,1,1)</f>
        <v>41241.730416666665</v>
      </c>
    </row>
    <row r="900" spans="1:20" ht="45" x14ac:dyDescent="0.2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2.8000000000000001E-2</v>
      </c>
      <c r="P900" s="19">
        <f t="shared" si="85"/>
        <v>35</v>
      </c>
      <c r="Q900" t="str">
        <f t="shared" si="86"/>
        <v>music</v>
      </c>
      <c r="R900" t="str">
        <f t="shared" si="87"/>
        <v>indie rock</v>
      </c>
      <c r="S900" s="16">
        <f t="shared" si="88"/>
        <v>40878.758217592593</v>
      </c>
      <c r="T900" s="16">
        <f t="shared" si="89"/>
        <v>40923.758217592593</v>
      </c>
    </row>
    <row r="901" spans="1:20" ht="45" x14ac:dyDescent="0.2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0.37333333333333335</v>
      </c>
      <c r="P901" s="19">
        <f t="shared" si="85"/>
        <v>35</v>
      </c>
      <c r="Q901" t="str">
        <f t="shared" si="86"/>
        <v>music</v>
      </c>
      <c r="R901" t="str">
        <f t="shared" si="87"/>
        <v>indie rock</v>
      </c>
      <c r="S901" s="16">
        <f t="shared" si="88"/>
        <v>40646.099097222221</v>
      </c>
      <c r="T901" s="16">
        <f t="shared" si="89"/>
        <v>40691.099097222221</v>
      </c>
    </row>
    <row r="902" spans="1:20" ht="30" x14ac:dyDescent="0.2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4.1999999999999997E-3</v>
      </c>
      <c r="P902" s="19">
        <f t="shared" si="85"/>
        <v>10.5</v>
      </c>
      <c r="Q902" t="str">
        <f t="shared" si="86"/>
        <v>music</v>
      </c>
      <c r="R902" t="str">
        <f t="shared" si="87"/>
        <v>jazz</v>
      </c>
      <c r="S902" s="16">
        <f t="shared" si="88"/>
        <v>42429.84956018519</v>
      </c>
      <c r="T902" s="16">
        <f t="shared" si="89"/>
        <v>42459.807893518519</v>
      </c>
    </row>
    <row r="903" spans="1:20" ht="60" x14ac:dyDescent="0.2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s="19">
        <f t="shared" si="85"/>
        <v>0</v>
      </c>
      <c r="Q903" t="str">
        <f t="shared" si="86"/>
        <v>music</v>
      </c>
      <c r="R903" t="str">
        <f t="shared" si="87"/>
        <v>jazz</v>
      </c>
      <c r="S903" s="16">
        <f t="shared" si="88"/>
        <v>40291.81150462963</v>
      </c>
      <c r="T903" s="16">
        <f t="shared" si="89"/>
        <v>40337.799305555556</v>
      </c>
    </row>
    <row r="904" spans="1:20" ht="45" x14ac:dyDescent="0.2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3.0000000000000001E-3</v>
      </c>
      <c r="P904" s="19">
        <f t="shared" si="85"/>
        <v>30</v>
      </c>
      <c r="Q904" t="str">
        <f t="shared" si="86"/>
        <v>music</v>
      </c>
      <c r="R904" t="str">
        <f t="shared" si="87"/>
        <v>jazz</v>
      </c>
      <c r="S904" s="16">
        <f t="shared" si="88"/>
        <v>41829.965532407405</v>
      </c>
      <c r="T904" s="16">
        <f t="shared" si="89"/>
        <v>41881.645833333336</v>
      </c>
    </row>
    <row r="905" spans="1:20" ht="45" x14ac:dyDescent="0.2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3.2000000000000001E-2</v>
      </c>
      <c r="P905" s="19">
        <f t="shared" si="85"/>
        <v>40</v>
      </c>
      <c r="Q905" t="str">
        <f t="shared" si="86"/>
        <v>music</v>
      </c>
      <c r="R905" t="str">
        <f t="shared" si="87"/>
        <v>jazz</v>
      </c>
      <c r="S905" s="16">
        <f t="shared" si="88"/>
        <v>41149.796064814815</v>
      </c>
      <c r="T905" s="16">
        <f t="shared" si="89"/>
        <v>41175.100694444445</v>
      </c>
    </row>
    <row r="906" spans="1:20" ht="45" x14ac:dyDescent="0.2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3.0200000000000001E-3</v>
      </c>
      <c r="P906" s="1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6">
        <f t="shared" si="88"/>
        <v>42342.080289351856</v>
      </c>
      <c r="T906" s="16">
        <f t="shared" si="89"/>
        <v>42372.080289351856</v>
      </c>
    </row>
    <row r="907" spans="1:20" ht="45" x14ac:dyDescent="0.2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3.0153846153846153E-2</v>
      </c>
      <c r="P907" s="1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6">
        <f t="shared" si="88"/>
        <v>40507.239884259259</v>
      </c>
      <c r="T907" s="16">
        <f t="shared" si="89"/>
        <v>40567.239884259259</v>
      </c>
    </row>
    <row r="908" spans="1:20" ht="30" x14ac:dyDescent="0.2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s="19">
        <f t="shared" si="85"/>
        <v>0</v>
      </c>
      <c r="Q908" t="str">
        <f t="shared" si="86"/>
        <v>music</v>
      </c>
      <c r="R908" t="str">
        <f t="shared" si="87"/>
        <v>jazz</v>
      </c>
      <c r="S908" s="16">
        <f t="shared" si="88"/>
        <v>41681.189699074072</v>
      </c>
      <c r="T908" s="16">
        <f t="shared" si="89"/>
        <v>41711.148032407407</v>
      </c>
    </row>
    <row r="909" spans="1:20" ht="30" x14ac:dyDescent="0.2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s="19">
        <f t="shared" si="85"/>
        <v>0</v>
      </c>
      <c r="Q909" t="str">
        <f t="shared" si="86"/>
        <v>music</v>
      </c>
      <c r="R909" t="str">
        <f t="shared" si="87"/>
        <v>jazz</v>
      </c>
      <c r="S909" s="16">
        <f t="shared" si="88"/>
        <v>40767.192395833335</v>
      </c>
      <c r="T909" s="16">
        <f t="shared" si="89"/>
        <v>40797.192395833335</v>
      </c>
    </row>
    <row r="910" spans="1:20" ht="45" x14ac:dyDescent="0.2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s="19">
        <f t="shared" si="85"/>
        <v>0</v>
      </c>
      <c r="Q910" t="str">
        <f t="shared" si="86"/>
        <v>music</v>
      </c>
      <c r="R910" t="str">
        <f t="shared" si="87"/>
        <v>jazz</v>
      </c>
      <c r="S910" s="16">
        <f t="shared" si="88"/>
        <v>40340.801562499997</v>
      </c>
      <c r="T910" s="16">
        <f t="shared" si="89"/>
        <v>40386.207638888889</v>
      </c>
    </row>
    <row r="911" spans="1:20" ht="45" x14ac:dyDescent="0.2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3.2500000000000001E-2</v>
      </c>
      <c r="P911" s="19">
        <f t="shared" si="85"/>
        <v>65</v>
      </c>
      <c r="Q911" t="str">
        <f t="shared" si="86"/>
        <v>music</v>
      </c>
      <c r="R911" t="str">
        <f t="shared" si="87"/>
        <v>jazz</v>
      </c>
      <c r="S911" s="16">
        <f t="shared" si="88"/>
        <v>41081.69027777778</v>
      </c>
      <c r="T911" s="16">
        <f t="shared" si="89"/>
        <v>41113.166666666664</v>
      </c>
    </row>
    <row r="912" spans="1:20" ht="45" x14ac:dyDescent="0.2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0.22363636363636363</v>
      </c>
      <c r="P912" s="19">
        <f t="shared" si="85"/>
        <v>24.6</v>
      </c>
      <c r="Q912" t="str">
        <f t="shared" si="86"/>
        <v>music</v>
      </c>
      <c r="R912" t="str">
        <f t="shared" si="87"/>
        <v>jazz</v>
      </c>
      <c r="S912" s="16">
        <f t="shared" si="88"/>
        <v>42737.545358796298</v>
      </c>
      <c r="T912" s="16">
        <f t="shared" si="89"/>
        <v>42797.545358796298</v>
      </c>
    </row>
    <row r="913" spans="1:20" ht="45" x14ac:dyDescent="0.2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s="19">
        <f t="shared" si="85"/>
        <v>0</v>
      </c>
      <c r="Q913" t="str">
        <f t="shared" si="86"/>
        <v>music</v>
      </c>
      <c r="R913" t="str">
        <f t="shared" si="87"/>
        <v>jazz</v>
      </c>
      <c r="S913" s="16">
        <f t="shared" si="88"/>
        <v>41642.005150462966</v>
      </c>
      <c r="T913" s="16">
        <f t="shared" si="89"/>
        <v>41663.005150462966</v>
      </c>
    </row>
    <row r="914" spans="1:20" ht="45" x14ac:dyDescent="0.2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8.5714285714285719E-3</v>
      </c>
      <c r="P914" s="19">
        <f t="shared" si="85"/>
        <v>15</v>
      </c>
      <c r="Q914" t="str">
        <f t="shared" si="86"/>
        <v>music</v>
      </c>
      <c r="R914" t="str">
        <f t="shared" si="87"/>
        <v>jazz</v>
      </c>
      <c r="S914" s="16">
        <f t="shared" si="88"/>
        <v>41194.109340277777</v>
      </c>
      <c r="T914" s="16">
        <f t="shared" si="89"/>
        <v>41254.151006944441</v>
      </c>
    </row>
    <row r="915" spans="1:20" ht="45" x14ac:dyDescent="0.2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6.6066666666666662E-2</v>
      </c>
      <c r="P915" s="1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6">
        <f t="shared" si="88"/>
        <v>41004.139108796298</v>
      </c>
      <c r="T915" s="16">
        <f t="shared" si="89"/>
        <v>41034.139108796298</v>
      </c>
    </row>
    <row r="916" spans="1:20" ht="45" x14ac:dyDescent="0.2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s="19">
        <f t="shared" si="85"/>
        <v>0</v>
      </c>
      <c r="Q916" t="str">
        <f t="shared" si="86"/>
        <v>music</v>
      </c>
      <c r="R916" t="str">
        <f t="shared" si="87"/>
        <v>jazz</v>
      </c>
      <c r="S916" s="16">
        <f t="shared" si="88"/>
        <v>41116.763275462967</v>
      </c>
      <c r="T916" s="16">
        <f t="shared" si="89"/>
        <v>41146.763275462967</v>
      </c>
    </row>
    <row r="917" spans="1:20" ht="45" x14ac:dyDescent="0.2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5.7692307692307696E-2</v>
      </c>
      <c r="P917" s="1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6">
        <f t="shared" si="88"/>
        <v>40937.679560185185</v>
      </c>
      <c r="T917" s="16">
        <f t="shared" si="89"/>
        <v>40969.207638888889</v>
      </c>
    </row>
    <row r="918" spans="1:20" ht="45" x14ac:dyDescent="0.2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s="19">
        <f t="shared" si="85"/>
        <v>0</v>
      </c>
      <c r="Q918" t="str">
        <f t="shared" si="86"/>
        <v>music</v>
      </c>
      <c r="R918" t="str">
        <f t="shared" si="87"/>
        <v>jazz</v>
      </c>
      <c r="S918" s="16">
        <f t="shared" si="88"/>
        <v>40434.853402777779</v>
      </c>
      <c r="T918" s="16">
        <f t="shared" si="89"/>
        <v>40473.208333333336</v>
      </c>
    </row>
    <row r="919" spans="1:20" ht="45" x14ac:dyDescent="0.2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6.0000000000000001E-3</v>
      </c>
      <c r="P919" s="19">
        <f t="shared" si="85"/>
        <v>30</v>
      </c>
      <c r="Q919" t="str">
        <f t="shared" si="86"/>
        <v>music</v>
      </c>
      <c r="R919" t="str">
        <f t="shared" si="87"/>
        <v>jazz</v>
      </c>
      <c r="S919" s="16">
        <f t="shared" si="88"/>
        <v>41802.94363425926</v>
      </c>
      <c r="T919" s="16">
        <f t="shared" si="89"/>
        <v>41834.104166666664</v>
      </c>
    </row>
    <row r="920" spans="1:20" ht="45" x14ac:dyDescent="0.2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5.0256410256410255E-2</v>
      </c>
      <c r="P920" s="1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6">
        <f t="shared" si="88"/>
        <v>41944.916215277779</v>
      </c>
      <c r="T920" s="16">
        <f t="shared" si="89"/>
        <v>41974.957881944443</v>
      </c>
    </row>
    <row r="921" spans="1:20" x14ac:dyDescent="0.2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5.0000000000000001E-3</v>
      </c>
      <c r="P921" s="19">
        <f t="shared" si="85"/>
        <v>100</v>
      </c>
      <c r="Q921" t="str">
        <f t="shared" si="86"/>
        <v>music</v>
      </c>
      <c r="R921" t="str">
        <f t="shared" si="87"/>
        <v>jazz</v>
      </c>
      <c r="S921" s="16">
        <f t="shared" si="88"/>
        <v>41227.641724537039</v>
      </c>
      <c r="T921" s="16">
        <f t="shared" si="89"/>
        <v>41262.641724537039</v>
      </c>
    </row>
    <row r="922" spans="1:20" ht="45" x14ac:dyDescent="0.2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s="19">
        <f t="shared" si="85"/>
        <v>0</v>
      </c>
      <c r="Q922" t="str">
        <f t="shared" si="86"/>
        <v>music</v>
      </c>
      <c r="R922" t="str">
        <f t="shared" si="87"/>
        <v>jazz</v>
      </c>
      <c r="S922" s="16">
        <f t="shared" si="88"/>
        <v>41562.67155092593</v>
      </c>
      <c r="T922" s="16">
        <f t="shared" si="89"/>
        <v>41592.713217592594</v>
      </c>
    </row>
    <row r="923" spans="1:20" ht="45" x14ac:dyDescent="0.2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0.309</v>
      </c>
      <c r="P923" s="19">
        <f t="shared" si="85"/>
        <v>231.75</v>
      </c>
      <c r="Q923" t="str">
        <f t="shared" si="86"/>
        <v>music</v>
      </c>
      <c r="R923" t="str">
        <f t="shared" si="87"/>
        <v>jazz</v>
      </c>
      <c r="S923" s="16">
        <f t="shared" si="88"/>
        <v>40847.171018518515</v>
      </c>
      <c r="T923" s="16">
        <f t="shared" si="89"/>
        <v>40889.212685185186</v>
      </c>
    </row>
    <row r="924" spans="1:20" ht="45" x14ac:dyDescent="0.2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0.21037037037037037</v>
      </c>
      <c r="P924" s="1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6">
        <f t="shared" si="88"/>
        <v>41878.530011574076</v>
      </c>
      <c r="T924" s="16">
        <f t="shared" si="89"/>
        <v>41913.530011574076</v>
      </c>
    </row>
    <row r="925" spans="1:20" ht="45" x14ac:dyDescent="0.2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2.1999999999999999E-2</v>
      </c>
      <c r="P925" s="19">
        <f t="shared" si="85"/>
        <v>55</v>
      </c>
      <c r="Q925" t="str">
        <f t="shared" si="86"/>
        <v>music</v>
      </c>
      <c r="R925" t="str">
        <f t="shared" si="87"/>
        <v>jazz</v>
      </c>
      <c r="S925" s="16">
        <f t="shared" si="88"/>
        <v>41934.959756944445</v>
      </c>
      <c r="T925" s="16">
        <f t="shared" si="89"/>
        <v>41965.001423611116</v>
      </c>
    </row>
    <row r="926" spans="1:20" ht="45" x14ac:dyDescent="0.2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0.109</v>
      </c>
      <c r="P926" s="19">
        <f t="shared" si="85"/>
        <v>21.8</v>
      </c>
      <c r="Q926" t="str">
        <f t="shared" si="86"/>
        <v>music</v>
      </c>
      <c r="R926" t="str">
        <f t="shared" si="87"/>
        <v>jazz</v>
      </c>
      <c r="S926" s="16">
        <f t="shared" si="88"/>
        <v>41288.942928240744</v>
      </c>
      <c r="T926" s="16">
        <f t="shared" si="89"/>
        <v>41318.942928240744</v>
      </c>
    </row>
    <row r="927" spans="1:20" ht="45" x14ac:dyDescent="0.2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2.6666666666666668E-2</v>
      </c>
      <c r="P927" s="19">
        <f t="shared" si="85"/>
        <v>32</v>
      </c>
      <c r="Q927" t="str">
        <f t="shared" si="86"/>
        <v>music</v>
      </c>
      <c r="R927" t="str">
        <f t="shared" si="87"/>
        <v>jazz</v>
      </c>
      <c r="S927" s="16">
        <f t="shared" si="88"/>
        <v>41575.880914351852</v>
      </c>
      <c r="T927" s="16">
        <f t="shared" si="89"/>
        <v>41605.922581018516</v>
      </c>
    </row>
    <row r="928" spans="1:20" ht="45" x14ac:dyDescent="0.2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s="19">
        <f t="shared" si="85"/>
        <v>0</v>
      </c>
      <c r="Q928" t="str">
        <f t="shared" si="86"/>
        <v>music</v>
      </c>
      <c r="R928" t="str">
        <f t="shared" si="87"/>
        <v>jazz</v>
      </c>
      <c r="S928" s="16">
        <f t="shared" si="88"/>
        <v>40338.02002314815</v>
      </c>
      <c r="T928" s="16">
        <f t="shared" si="89"/>
        <v>40367.944444444445</v>
      </c>
    </row>
    <row r="929" spans="1:20" ht="30" x14ac:dyDescent="0.2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s="19">
        <f t="shared" si="85"/>
        <v>0</v>
      </c>
      <c r="Q929" t="str">
        <f t="shared" si="86"/>
        <v>music</v>
      </c>
      <c r="R929" t="str">
        <f t="shared" si="87"/>
        <v>jazz</v>
      </c>
      <c r="S929" s="16">
        <f t="shared" si="88"/>
        <v>41013.822858796295</v>
      </c>
      <c r="T929" s="16">
        <f t="shared" si="89"/>
        <v>41043.822858796295</v>
      </c>
    </row>
    <row r="930" spans="1:20" ht="45" x14ac:dyDescent="0.2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0.10862068965517241</v>
      </c>
      <c r="P930" s="19">
        <f t="shared" si="85"/>
        <v>56.25</v>
      </c>
      <c r="Q930" t="str">
        <f t="shared" si="86"/>
        <v>music</v>
      </c>
      <c r="R930" t="str">
        <f t="shared" si="87"/>
        <v>jazz</v>
      </c>
      <c r="S930" s="16">
        <f t="shared" si="88"/>
        <v>41180.86241898148</v>
      </c>
      <c r="T930" s="16">
        <f t="shared" si="89"/>
        <v>41231</v>
      </c>
    </row>
    <row r="931" spans="1:20" ht="45" x14ac:dyDescent="0.2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s="19">
        <f t="shared" si="85"/>
        <v>0</v>
      </c>
      <c r="Q931" t="str">
        <f t="shared" si="86"/>
        <v>music</v>
      </c>
      <c r="R931" t="str">
        <f t="shared" si="87"/>
        <v>jazz</v>
      </c>
      <c r="S931" s="16">
        <f t="shared" si="88"/>
        <v>40978.238067129627</v>
      </c>
      <c r="T931" s="16">
        <f t="shared" si="89"/>
        <v>41008.196400462963</v>
      </c>
    </row>
    <row r="932" spans="1:20" ht="45" x14ac:dyDescent="0.2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0.38333333333333336</v>
      </c>
      <c r="P932" s="19">
        <f t="shared" si="85"/>
        <v>69</v>
      </c>
      <c r="Q932" t="str">
        <f t="shared" si="86"/>
        <v>music</v>
      </c>
      <c r="R932" t="str">
        <f t="shared" si="87"/>
        <v>jazz</v>
      </c>
      <c r="S932" s="16">
        <f t="shared" si="88"/>
        <v>40312.915578703702</v>
      </c>
      <c r="T932" s="16">
        <f t="shared" si="89"/>
        <v>40354.897222222222</v>
      </c>
    </row>
    <row r="933" spans="1:20" ht="45" x14ac:dyDescent="0.2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6.5500000000000003E-2</v>
      </c>
      <c r="P933" s="1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6">
        <f t="shared" si="88"/>
        <v>41680.359976851854</v>
      </c>
      <c r="T933" s="16">
        <f t="shared" si="89"/>
        <v>41714.916666666664</v>
      </c>
    </row>
    <row r="934" spans="1:20" ht="30" x14ac:dyDescent="0.2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0.14536842105263159</v>
      </c>
      <c r="P934" s="1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6">
        <f t="shared" si="88"/>
        <v>41310.969270833331</v>
      </c>
      <c r="T934" s="16">
        <f t="shared" si="89"/>
        <v>41355.927604166667</v>
      </c>
    </row>
    <row r="935" spans="1:20" ht="45" x14ac:dyDescent="0.2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0.06</v>
      </c>
      <c r="P935" s="19">
        <f t="shared" si="85"/>
        <v>60</v>
      </c>
      <c r="Q935" t="str">
        <f t="shared" si="86"/>
        <v>music</v>
      </c>
      <c r="R935" t="str">
        <f t="shared" si="87"/>
        <v>jazz</v>
      </c>
      <c r="S935" s="16">
        <f t="shared" si="88"/>
        <v>41711.169085648151</v>
      </c>
      <c r="T935" s="16">
        <f t="shared" si="89"/>
        <v>41771.169085648151</v>
      </c>
    </row>
    <row r="936" spans="1:20" ht="45" x14ac:dyDescent="0.2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0.30399999999999999</v>
      </c>
      <c r="P936" s="1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6">
        <f t="shared" si="88"/>
        <v>41733.737083333333</v>
      </c>
      <c r="T936" s="16">
        <f t="shared" si="89"/>
        <v>41763.25</v>
      </c>
    </row>
    <row r="937" spans="1:20" ht="45" x14ac:dyDescent="0.2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1.4285714285714285E-2</v>
      </c>
      <c r="P937" s="19">
        <f t="shared" si="85"/>
        <v>25</v>
      </c>
      <c r="Q937" t="str">
        <f t="shared" si="86"/>
        <v>music</v>
      </c>
      <c r="R937" t="str">
        <f t="shared" si="87"/>
        <v>jazz</v>
      </c>
      <c r="S937" s="16">
        <f t="shared" si="88"/>
        <v>42368.333668981482</v>
      </c>
      <c r="T937" s="16">
        <f t="shared" si="89"/>
        <v>42398.333668981482</v>
      </c>
    </row>
    <row r="938" spans="1:20" ht="45" x14ac:dyDescent="0.2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s="19">
        <f t="shared" si="85"/>
        <v>0</v>
      </c>
      <c r="Q938" t="str">
        <f t="shared" si="86"/>
        <v>music</v>
      </c>
      <c r="R938" t="str">
        <f t="shared" si="87"/>
        <v>jazz</v>
      </c>
      <c r="S938" s="16">
        <f t="shared" si="88"/>
        <v>40883.024178240739</v>
      </c>
      <c r="T938" s="16">
        <f t="shared" si="89"/>
        <v>40926.833333333336</v>
      </c>
    </row>
    <row r="939" spans="1:20" ht="45" x14ac:dyDescent="0.2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1.1428571428571429E-2</v>
      </c>
      <c r="P939" s="19">
        <f t="shared" si="85"/>
        <v>20</v>
      </c>
      <c r="Q939" t="str">
        <f t="shared" si="86"/>
        <v>music</v>
      </c>
      <c r="R939" t="str">
        <f t="shared" si="87"/>
        <v>jazz</v>
      </c>
      <c r="S939" s="16">
        <f t="shared" si="88"/>
        <v>41551.798113425924</v>
      </c>
      <c r="T939" s="16">
        <f t="shared" si="89"/>
        <v>41581.839780092596</v>
      </c>
    </row>
    <row r="940" spans="1:20" ht="45" x14ac:dyDescent="0.2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3.5714285714285713E-3</v>
      </c>
      <c r="P940" s="19">
        <f t="shared" si="85"/>
        <v>25</v>
      </c>
      <c r="Q940" t="str">
        <f t="shared" si="86"/>
        <v>music</v>
      </c>
      <c r="R940" t="str">
        <f t="shared" si="87"/>
        <v>jazz</v>
      </c>
      <c r="S940" s="16">
        <f t="shared" si="88"/>
        <v>41124.479722222226</v>
      </c>
      <c r="T940" s="16">
        <f t="shared" si="89"/>
        <v>41154.479722222226</v>
      </c>
    </row>
    <row r="941" spans="1:20" ht="45" x14ac:dyDescent="0.2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1.4545454545454545E-2</v>
      </c>
      <c r="P941" s="19">
        <f t="shared" si="85"/>
        <v>20</v>
      </c>
      <c r="Q941" t="str">
        <f t="shared" si="86"/>
        <v>music</v>
      </c>
      <c r="R941" t="str">
        <f t="shared" si="87"/>
        <v>jazz</v>
      </c>
      <c r="S941" s="16">
        <f t="shared" si="88"/>
        <v>41416.763171296298</v>
      </c>
      <c r="T941" s="16">
        <f t="shared" si="89"/>
        <v>41455.831944444442</v>
      </c>
    </row>
    <row r="942" spans="1:20" ht="45" x14ac:dyDescent="0.2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0.17155555555555554</v>
      </c>
      <c r="P942" s="1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6">
        <f t="shared" si="88"/>
        <v>42182.008402777778</v>
      </c>
      <c r="T942" s="16">
        <f t="shared" si="89"/>
        <v>42227.008402777778</v>
      </c>
    </row>
    <row r="943" spans="1:20" ht="45" x14ac:dyDescent="0.2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2.3220000000000001E-2</v>
      </c>
      <c r="P943" s="1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6">
        <f t="shared" si="88"/>
        <v>42746.096585648149</v>
      </c>
      <c r="T943" s="16">
        <f t="shared" si="89"/>
        <v>42776.096585648149</v>
      </c>
    </row>
    <row r="944" spans="1:20" ht="45" x14ac:dyDescent="0.2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8.9066666666666669E-2</v>
      </c>
      <c r="P944" s="1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6">
        <f t="shared" si="88"/>
        <v>42382.843287037031</v>
      </c>
      <c r="T944" s="16">
        <f t="shared" si="89"/>
        <v>42418.843287037031</v>
      </c>
    </row>
    <row r="945" spans="1:20" ht="30" x14ac:dyDescent="0.2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9.633333333333334E-2</v>
      </c>
      <c r="P945" s="1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6">
        <f t="shared" si="88"/>
        <v>42673.66788194445</v>
      </c>
      <c r="T945" s="16">
        <f t="shared" si="89"/>
        <v>42703.709548611107</v>
      </c>
    </row>
    <row r="946" spans="1:20" ht="45" x14ac:dyDescent="0.2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0.13325999999999999</v>
      </c>
      <c r="P946" s="1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6">
        <f t="shared" si="88"/>
        <v>42444.583912037036</v>
      </c>
      <c r="T946" s="16">
        <f t="shared" si="89"/>
        <v>42478.583333333328</v>
      </c>
    </row>
    <row r="947" spans="1:20" ht="45" x14ac:dyDescent="0.2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2.4840000000000001E-2</v>
      </c>
      <c r="P947" s="1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6">
        <f t="shared" si="88"/>
        <v>42732.872986111113</v>
      </c>
      <c r="T947" s="16">
        <f t="shared" si="89"/>
        <v>42784.999305555553</v>
      </c>
    </row>
    <row r="948" spans="1:20" ht="30" x14ac:dyDescent="0.2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1.9066666666666666E-2</v>
      </c>
      <c r="P948" s="1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6">
        <f t="shared" si="88"/>
        <v>42592.750555555554</v>
      </c>
      <c r="T948" s="16">
        <f t="shared" si="89"/>
        <v>42622.750555555554</v>
      </c>
    </row>
    <row r="949" spans="1:20" ht="45" x14ac:dyDescent="0.2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s="19">
        <f t="shared" si="85"/>
        <v>0</v>
      </c>
      <c r="Q949" t="str">
        <f t="shared" si="86"/>
        <v>technology</v>
      </c>
      <c r="R949" t="str">
        <f t="shared" si="87"/>
        <v>wearables</v>
      </c>
      <c r="S949" s="16">
        <f t="shared" si="88"/>
        <v>42491.781319444446</v>
      </c>
      <c r="T949" s="16">
        <f t="shared" si="89"/>
        <v>42551.781319444446</v>
      </c>
    </row>
    <row r="950" spans="1:20" ht="45" x14ac:dyDescent="0.2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0.12</v>
      </c>
      <c r="P950" s="19">
        <f t="shared" si="85"/>
        <v>60</v>
      </c>
      <c r="Q950" t="str">
        <f t="shared" si="86"/>
        <v>technology</v>
      </c>
      <c r="R950" t="str">
        <f t="shared" si="87"/>
        <v>wearables</v>
      </c>
      <c r="S950" s="16">
        <f t="shared" si="88"/>
        <v>42411.828287037039</v>
      </c>
      <c r="T950" s="16">
        <f t="shared" si="89"/>
        <v>42441.828287037039</v>
      </c>
    </row>
    <row r="951" spans="1:20" ht="45" x14ac:dyDescent="0.2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1.3650000000000001E-2</v>
      </c>
      <c r="P951" s="19">
        <f t="shared" si="85"/>
        <v>39</v>
      </c>
      <c r="Q951" t="str">
        <f t="shared" si="86"/>
        <v>technology</v>
      </c>
      <c r="R951" t="str">
        <f t="shared" si="87"/>
        <v>wearables</v>
      </c>
      <c r="S951" s="16">
        <f t="shared" si="88"/>
        <v>42361.043703703705</v>
      </c>
      <c r="T951" s="16">
        <f t="shared" si="89"/>
        <v>42421.043703703705</v>
      </c>
    </row>
    <row r="952" spans="1:20" ht="45" x14ac:dyDescent="0.2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0.28039999999999998</v>
      </c>
      <c r="P952" s="1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6">
        <f t="shared" si="88"/>
        <v>42356.750706018516</v>
      </c>
      <c r="T952" s="16">
        <f t="shared" si="89"/>
        <v>42386.750706018516</v>
      </c>
    </row>
    <row r="953" spans="1:20" x14ac:dyDescent="0.2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0.38390000000000002</v>
      </c>
      <c r="P953" s="1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6">
        <f t="shared" si="88"/>
        <v>42480.653611111105</v>
      </c>
      <c r="T953" s="16">
        <f t="shared" si="89"/>
        <v>42525.653611111105</v>
      </c>
    </row>
    <row r="954" spans="1:20" ht="30" x14ac:dyDescent="0.2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0.39942857142857141</v>
      </c>
      <c r="P954" s="1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6">
        <f t="shared" si="88"/>
        <v>42662.613564814819</v>
      </c>
      <c r="T954" s="16">
        <f t="shared" si="89"/>
        <v>42692.655231481483</v>
      </c>
    </row>
    <row r="955" spans="1:20" ht="45" x14ac:dyDescent="0.2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8.3999999999999995E-3</v>
      </c>
      <c r="P955" s="1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6">
        <f t="shared" si="88"/>
        <v>41999.164340277777</v>
      </c>
      <c r="T955" s="16">
        <f t="shared" si="89"/>
        <v>42029.164340277777</v>
      </c>
    </row>
    <row r="956" spans="1:20" ht="45" x14ac:dyDescent="0.2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0.43406666666666666</v>
      </c>
      <c r="P956" s="1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6">
        <f t="shared" si="88"/>
        <v>42194.833784722221</v>
      </c>
      <c r="T956" s="16">
        <f t="shared" si="89"/>
        <v>42236.833784722221</v>
      </c>
    </row>
    <row r="957" spans="1:20" ht="45" x14ac:dyDescent="0.2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5.6613333333333335E-2</v>
      </c>
      <c r="P957" s="1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6">
        <f t="shared" si="88"/>
        <v>42586.295138888891</v>
      </c>
      <c r="T957" s="16">
        <f t="shared" si="89"/>
        <v>42626.295138888891</v>
      </c>
    </row>
    <row r="958" spans="1:20" ht="60" x14ac:dyDescent="0.2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1.7219999999999999E-2</v>
      </c>
      <c r="P958" s="1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6">
        <f t="shared" si="88"/>
        <v>42060.913877314815</v>
      </c>
      <c r="T958" s="16">
        <f t="shared" si="89"/>
        <v>42120.872210648144</v>
      </c>
    </row>
    <row r="959" spans="1:20" ht="30" x14ac:dyDescent="0.2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1.9416666666666665E-2</v>
      </c>
      <c r="P959" s="1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6">
        <f t="shared" si="88"/>
        <v>42660.552465277782</v>
      </c>
      <c r="T959" s="16">
        <f t="shared" si="89"/>
        <v>42691.594131944439</v>
      </c>
    </row>
    <row r="960" spans="1:20" ht="45" x14ac:dyDescent="0.2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0.11328275684711328</v>
      </c>
      <c r="P960" s="1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6">
        <f t="shared" si="88"/>
        <v>42082.802812499998</v>
      </c>
      <c r="T960" s="16">
        <f t="shared" si="89"/>
        <v>42104.207638888889</v>
      </c>
    </row>
    <row r="961" spans="1:20" ht="45" x14ac:dyDescent="0.2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0.3886</v>
      </c>
      <c r="P961" s="1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6">
        <f t="shared" si="88"/>
        <v>41993.174363425926</v>
      </c>
      <c r="T961" s="16">
        <f t="shared" si="89"/>
        <v>42023.174363425926</v>
      </c>
    </row>
    <row r="962" spans="1:20" ht="45" x14ac:dyDescent="0.2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0.46100628930817611</v>
      </c>
      <c r="P962" s="1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6">
        <f t="shared" si="88"/>
        <v>42766.626793981486</v>
      </c>
      <c r="T962" s="16">
        <f t="shared" si="89"/>
        <v>42808.585127314815</v>
      </c>
    </row>
    <row r="963" spans="1:20" ht="30" x14ac:dyDescent="0.2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E963/D963</f>
        <v>0.42188421052631581</v>
      </c>
      <c r="P963" s="19">
        <f t="shared" ref="P963:P1026" si="91">IF(L963&gt;0,E963/L963,0)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6">
        <f t="shared" ref="S963:S1026" si="94">(((J963/60)/60)/24)+DATE(1970,1,1)</f>
        <v>42740.693692129629</v>
      </c>
      <c r="T963" s="16">
        <f t="shared" ref="T963:T1026" si="95">(((I963/60)/60)/24)+DATE(1970,1,1)</f>
        <v>42786.791666666672</v>
      </c>
    </row>
    <row r="964" spans="1:20" ht="45" x14ac:dyDescent="0.2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0.2848</v>
      </c>
      <c r="P964" s="1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6">
        <f t="shared" si="94"/>
        <v>42373.712418981479</v>
      </c>
      <c r="T964" s="16">
        <f t="shared" si="95"/>
        <v>42411.712418981479</v>
      </c>
    </row>
    <row r="965" spans="1:20" ht="30" x14ac:dyDescent="0.2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1.0771428571428571E-2</v>
      </c>
      <c r="P965" s="1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6">
        <f t="shared" si="94"/>
        <v>42625.635636574079</v>
      </c>
      <c r="T965" s="16">
        <f t="shared" si="95"/>
        <v>42660.635636574079</v>
      </c>
    </row>
    <row r="966" spans="1:20" ht="45" x14ac:dyDescent="0.2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7.9909090909090902E-3</v>
      </c>
      <c r="P966" s="1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6">
        <f t="shared" si="94"/>
        <v>42208.628692129627</v>
      </c>
      <c r="T966" s="16">
        <f t="shared" si="95"/>
        <v>42248.628692129627</v>
      </c>
    </row>
    <row r="967" spans="1:20" ht="45" x14ac:dyDescent="0.2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1.192E-2</v>
      </c>
      <c r="P967" s="1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6">
        <f t="shared" si="94"/>
        <v>42637.016736111109</v>
      </c>
      <c r="T967" s="16">
        <f t="shared" si="95"/>
        <v>42669.165972222225</v>
      </c>
    </row>
    <row r="968" spans="1:20" ht="45" x14ac:dyDescent="0.2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0.14799999999999999</v>
      </c>
      <c r="P968" s="1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6">
        <f t="shared" si="94"/>
        <v>42619.635787037041</v>
      </c>
      <c r="T968" s="16">
        <f t="shared" si="95"/>
        <v>42649.635787037041</v>
      </c>
    </row>
    <row r="969" spans="1:20" ht="45" x14ac:dyDescent="0.2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0.17810000000000001</v>
      </c>
      <c r="P969" s="1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6">
        <f t="shared" si="94"/>
        <v>42422.254328703704</v>
      </c>
      <c r="T969" s="16">
        <f t="shared" si="95"/>
        <v>42482.21266203704</v>
      </c>
    </row>
    <row r="970" spans="1:20" ht="45" x14ac:dyDescent="0.2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1.325E-2</v>
      </c>
      <c r="P970" s="1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6">
        <f t="shared" si="94"/>
        <v>41836.847615740742</v>
      </c>
      <c r="T970" s="16">
        <f t="shared" si="95"/>
        <v>41866.847615740742</v>
      </c>
    </row>
    <row r="971" spans="1:20" ht="30" x14ac:dyDescent="0.2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0.46666666666666667</v>
      </c>
      <c r="P971" s="1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6">
        <f t="shared" si="94"/>
        <v>42742.30332175926</v>
      </c>
      <c r="T971" s="16">
        <f t="shared" si="95"/>
        <v>42775.30332175926</v>
      </c>
    </row>
    <row r="972" spans="1:20" ht="45" x14ac:dyDescent="0.2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0.4592</v>
      </c>
      <c r="P972" s="19">
        <f t="shared" si="91"/>
        <v>164</v>
      </c>
      <c r="Q972" t="str">
        <f t="shared" si="92"/>
        <v>technology</v>
      </c>
      <c r="R972" t="str">
        <f t="shared" si="93"/>
        <v>wearables</v>
      </c>
      <c r="S972" s="16">
        <f t="shared" si="94"/>
        <v>42721.220520833333</v>
      </c>
      <c r="T972" s="16">
        <f t="shared" si="95"/>
        <v>42758.207638888889</v>
      </c>
    </row>
    <row r="973" spans="1:20" ht="45" x14ac:dyDescent="0.2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2.2599999999999999E-3</v>
      </c>
      <c r="P973" s="1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6">
        <f t="shared" si="94"/>
        <v>42111.709027777775</v>
      </c>
      <c r="T973" s="16">
        <f t="shared" si="95"/>
        <v>42156.709027777775</v>
      </c>
    </row>
    <row r="974" spans="1:20" ht="45" x14ac:dyDescent="0.2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0.34625</v>
      </c>
      <c r="P974" s="1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6">
        <f t="shared" si="94"/>
        <v>41856.865717592591</v>
      </c>
      <c r="T974" s="16">
        <f t="shared" si="95"/>
        <v>41886.290972222225</v>
      </c>
    </row>
    <row r="975" spans="1:20" ht="45" x14ac:dyDescent="0.2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2.0549999999999999E-2</v>
      </c>
      <c r="P975" s="1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6">
        <f t="shared" si="94"/>
        <v>42257.014965277776</v>
      </c>
      <c r="T975" s="16">
        <f t="shared" si="95"/>
        <v>42317.056631944448</v>
      </c>
    </row>
    <row r="976" spans="1:20" ht="45" x14ac:dyDescent="0.2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5.5999999999999999E-3</v>
      </c>
      <c r="P976" s="1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6">
        <f t="shared" si="94"/>
        <v>42424.749490740738</v>
      </c>
      <c r="T976" s="16">
        <f t="shared" si="95"/>
        <v>42454.707824074074</v>
      </c>
    </row>
    <row r="977" spans="1:20" ht="45" x14ac:dyDescent="0.2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2.6069999999999999E-2</v>
      </c>
      <c r="P977" s="1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6">
        <f t="shared" si="94"/>
        <v>42489.696585648147</v>
      </c>
      <c r="T977" s="16">
        <f t="shared" si="95"/>
        <v>42549.696585648147</v>
      </c>
    </row>
    <row r="978" spans="1:20" ht="45" x14ac:dyDescent="0.2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1.9259999999999999E-2</v>
      </c>
      <c r="P978" s="1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6">
        <f t="shared" si="94"/>
        <v>42185.058993055558</v>
      </c>
      <c r="T978" s="16">
        <f t="shared" si="95"/>
        <v>42230.058993055558</v>
      </c>
    </row>
    <row r="979" spans="1:20" ht="45" x14ac:dyDescent="0.2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0.33666666666666667</v>
      </c>
      <c r="P979" s="1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6">
        <f t="shared" si="94"/>
        <v>42391.942094907412</v>
      </c>
      <c r="T979" s="16">
        <f t="shared" si="95"/>
        <v>42421.942094907412</v>
      </c>
    </row>
    <row r="980" spans="1:20" ht="45" x14ac:dyDescent="0.2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0.5626326718299024</v>
      </c>
      <c r="P980" s="1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6">
        <f t="shared" si="94"/>
        <v>42395.309039351851</v>
      </c>
      <c r="T980" s="16">
        <f t="shared" si="95"/>
        <v>42425.309039351851</v>
      </c>
    </row>
    <row r="981" spans="1:20" ht="45" x14ac:dyDescent="0.2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0.82817600000000002</v>
      </c>
      <c r="P981" s="1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6">
        <f t="shared" si="94"/>
        <v>42506.416990740734</v>
      </c>
      <c r="T981" s="16">
        <f t="shared" si="95"/>
        <v>42541.790972222225</v>
      </c>
    </row>
    <row r="982" spans="1:20" ht="45" x14ac:dyDescent="0.2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0.14860000000000001</v>
      </c>
      <c r="P982" s="1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6">
        <f t="shared" si="94"/>
        <v>41928.904189814813</v>
      </c>
      <c r="T982" s="16">
        <f t="shared" si="95"/>
        <v>41973.945856481485</v>
      </c>
    </row>
    <row r="983" spans="1:20" ht="45" x14ac:dyDescent="0.2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1.2375123751237513E-4</v>
      </c>
      <c r="P983" s="1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6">
        <f t="shared" si="94"/>
        <v>41830.947013888886</v>
      </c>
      <c r="T983" s="16">
        <f t="shared" si="95"/>
        <v>41860.947013888886</v>
      </c>
    </row>
    <row r="984" spans="1:20" ht="30" x14ac:dyDescent="0.2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1.7142857142857143E-4</v>
      </c>
      <c r="P984" s="19">
        <f t="shared" si="91"/>
        <v>1</v>
      </c>
      <c r="Q984" t="str">
        <f t="shared" si="92"/>
        <v>technology</v>
      </c>
      <c r="R984" t="str">
        <f t="shared" si="93"/>
        <v>wearables</v>
      </c>
      <c r="S984" s="16">
        <f t="shared" si="94"/>
        <v>42615.753310185188</v>
      </c>
      <c r="T984" s="16">
        <f t="shared" si="95"/>
        <v>42645.753310185188</v>
      </c>
    </row>
    <row r="985" spans="1:20" ht="45" x14ac:dyDescent="0.2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0.2950613611721471</v>
      </c>
      <c r="P985" s="1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6">
        <f t="shared" si="94"/>
        <v>42574.667650462965</v>
      </c>
      <c r="T985" s="16">
        <f t="shared" si="95"/>
        <v>42605.870833333334</v>
      </c>
    </row>
    <row r="986" spans="1:20" ht="75" x14ac:dyDescent="0.2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1.06E-2</v>
      </c>
      <c r="P986" s="1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6">
        <f t="shared" si="94"/>
        <v>42061.11583333333</v>
      </c>
      <c r="T986" s="16">
        <f t="shared" si="95"/>
        <v>42091.074166666673</v>
      </c>
    </row>
    <row r="987" spans="1:20" ht="45" x14ac:dyDescent="0.2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6.2933333333333327E-2</v>
      </c>
      <c r="P987" s="1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6">
        <f t="shared" si="94"/>
        <v>42339.967708333337</v>
      </c>
      <c r="T987" s="16">
        <f t="shared" si="95"/>
        <v>42369.958333333328</v>
      </c>
    </row>
    <row r="988" spans="1:20" ht="45" x14ac:dyDescent="0.2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0.1275</v>
      </c>
      <c r="P988" s="1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6">
        <f t="shared" si="94"/>
        <v>42324.767361111109</v>
      </c>
      <c r="T988" s="16">
        <f t="shared" si="95"/>
        <v>42379</v>
      </c>
    </row>
    <row r="989" spans="1:20" ht="45" x14ac:dyDescent="0.2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0.13220000000000001</v>
      </c>
      <c r="P989" s="1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6">
        <f t="shared" si="94"/>
        <v>41773.294560185182</v>
      </c>
      <c r="T989" s="16">
        <f t="shared" si="95"/>
        <v>41813.294560185182</v>
      </c>
    </row>
    <row r="990" spans="1:20" ht="45" x14ac:dyDescent="0.2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s="19">
        <f t="shared" si="91"/>
        <v>0</v>
      </c>
      <c r="Q990" t="str">
        <f t="shared" si="92"/>
        <v>technology</v>
      </c>
      <c r="R990" t="str">
        <f t="shared" si="93"/>
        <v>wearables</v>
      </c>
      <c r="S990" s="16">
        <f t="shared" si="94"/>
        <v>42614.356770833328</v>
      </c>
      <c r="T990" s="16">
        <f t="shared" si="95"/>
        <v>42644.356770833328</v>
      </c>
    </row>
    <row r="991" spans="1:20" x14ac:dyDescent="0.2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0.16769999999999999</v>
      </c>
      <c r="P991" s="1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6">
        <f t="shared" si="94"/>
        <v>42611.933969907404</v>
      </c>
      <c r="T991" s="16">
        <f t="shared" si="95"/>
        <v>42641.933969907404</v>
      </c>
    </row>
    <row r="992" spans="1:20" ht="45" x14ac:dyDescent="0.2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1.0399999999999999E-3</v>
      </c>
      <c r="P992" s="19">
        <f t="shared" si="91"/>
        <v>13</v>
      </c>
      <c r="Q992" t="str">
        <f t="shared" si="92"/>
        <v>technology</v>
      </c>
      <c r="R992" t="str">
        <f t="shared" si="93"/>
        <v>wearables</v>
      </c>
      <c r="S992" s="16">
        <f t="shared" si="94"/>
        <v>41855.784305555557</v>
      </c>
      <c r="T992" s="16">
        <f t="shared" si="95"/>
        <v>41885.784305555557</v>
      </c>
    </row>
    <row r="993" spans="1:20" ht="75" x14ac:dyDescent="0.2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4.24E-2</v>
      </c>
      <c r="P993" s="1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6">
        <f t="shared" si="94"/>
        <v>42538.75680555556</v>
      </c>
      <c r="T993" s="16">
        <f t="shared" si="95"/>
        <v>42563.785416666666</v>
      </c>
    </row>
    <row r="994" spans="1:20" ht="45" x14ac:dyDescent="0.2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4.6699999999999997E-3</v>
      </c>
      <c r="P994" s="1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6">
        <f t="shared" si="94"/>
        <v>42437.924988425926</v>
      </c>
      <c r="T994" s="16">
        <f t="shared" si="95"/>
        <v>42497.883321759262</v>
      </c>
    </row>
    <row r="995" spans="1:20" ht="45" x14ac:dyDescent="0.2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0.25087142857142858</v>
      </c>
      <c r="P995" s="1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6">
        <f t="shared" si="94"/>
        <v>42652.964907407411</v>
      </c>
      <c r="T995" s="16">
        <f t="shared" si="95"/>
        <v>42686.208333333328</v>
      </c>
    </row>
    <row r="996" spans="1:20" ht="60" x14ac:dyDescent="0.2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2.3345000000000001E-2</v>
      </c>
      <c r="P996" s="1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6">
        <f t="shared" si="94"/>
        <v>41921.263078703705</v>
      </c>
      <c r="T996" s="16">
        <f t="shared" si="95"/>
        <v>41973.957638888889</v>
      </c>
    </row>
    <row r="997" spans="1:20" ht="45" x14ac:dyDescent="0.2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7.2599999999999998E-2</v>
      </c>
      <c r="P997" s="1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6">
        <f t="shared" si="94"/>
        <v>41947.940740740742</v>
      </c>
      <c r="T997" s="16">
        <f t="shared" si="95"/>
        <v>41972.666666666672</v>
      </c>
    </row>
    <row r="998" spans="1:20" ht="30" x14ac:dyDescent="0.2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1.6250000000000001E-2</v>
      </c>
      <c r="P998" s="19">
        <f t="shared" si="91"/>
        <v>13</v>
      </c>
      <c r="Q998" t="str">
        <f t="shared" si="92"/>
        <v>technology</v>
      </c>
      <c r="R998" t="str">
        <f t="shared" si="93"/>
        <v>wearables</v>
      </c>
      <c r="S998" s="16">
        <f t="shared" si="94"/>
        <v>41817.866435185184</v>
      </c>
      <c r="T998" s="16">
        <f t="shared" si="95"/>
        <v>41847.643750000003</v>
      </c>
    </row>
    <row r="999" spans="1:20" ht="30" x14ac:dyDescent="0.2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1.2999999999999999E-2</v>
      </c>
      <c r="P999" s="1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6">
        <f t="shared" si="94"/>
        <v>41941.10297453704</v>
      </c>
      <c r="T999" s="16">
        <f t="shared" si="95"/>
        <v>41971.144641203704</v>
      </c>
    </row>
    <row r="1000" spans="1:20" ht="30" x14ac:dyDescent="0.2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0.58558333333333334</v>
      </c>
      <c r="P1000" s="1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6">
        <f t="shared" si="94"/>
        <v>42282.168993055559</v>
      </c>
      <c r="T1000" s="16">
        <f t="shared" si="95"/>
        <v>42327.210659722223</v>
      </c>
    </row>
    <row r="1001" spans="1:20" ht="45" x14ac:dyDescent="0.2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7.7886666666666673E-2</v>
      </c>
      <c r="P1001" s="1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6">
        <f t="shared" si="94"/>
        <v>41926.29965277778</v>
      </c>
      <c r="T1001" s="16">
        <f t="shared" si="95"/>
        <v>41956.334722222222</v>
      </c>
    </row>
    <row r="1002" spans="1:20" ht="45" x14ac:dyDescent="0.2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2.2157147647256063E-2</v>
      </c>
      <c r="P1002" s="1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6">
        <f t="shared" si="94"/>
        <v>42749.059722222228</v>
      </c>
      <c r="T1002" s="16">
        <f t="shared" si="95"/>
        <v>42809.018055555556</v>
      </c>
    </row>
    <row r="1003" spans="1:20" ht="45" x14ac:dyDescent="0.2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1.04</v>
      </c>
      <c r="P1003" s="1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6">
        <f t="shared" si="94"/>
        <v>42720.720057870371</v>
      </c>
      <c r="T1003" s="16">
        <f t="shared" si="95"/>
        <v>42765.720057870371</v>
      </c>
    </row>
    <row r="1004" spans="1:20" ht="45" x14ac:dyDescent="0.2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0.29602960296029601</v>
      </c>
      <c r="P1004" s="1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6">
        <f t="shared" si="94"/>
        <v>42325.684189814812</v>
      </c>
      <c r="T1004" s="16">
        <f t="shared" si="95"/>
        <v>42355.249305555553</v>
      </c>
    </row>
    <row r="1005" spans="1:20" ht="45" x14ac:dyDescent="0.2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0.16055</v>
      </c>
      <c r="P1005" s="1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6">
        <f t="shared" si="94"/>
        <v>42780.709039351852</v>
      </c>
      <c r="T1005" s="16">
        <f t="shared" si="95"/>
        <v>42810.667372685188</v>
      </c>
    </row>
    <row r="1006" spans="1:20" ht="30" x14ac:dyDescent="0.2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0.82208000000000003</v>
      </c>
      <c r="P1006" s="1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6">
        <f t="shared" si="94"/>
        <v>42388.708645833336</v>
      </c>
      <c r="T1006" s="16">
        <f t="shared" si="95"/>
        <v>42418.708645833336</v>
      </c>
    </row>
    <row r="1007" spans="1:20" ht="30" x14ac:dyDescent="0.2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0.75051000000000001</v>
      </c>
      <c r="P1007" s="1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6">
        <f t="shared" si="94"/>
        <v>42276.624803240738</v>
      </c>
      <c r="T1007" s="16">
        <f t="shared" si="95"/>
        <v>42307.624803240738</v>
      </c>
    </row>
    <row r="1008" spans="1:20" ht="45" x14ac:dyDescent="0.2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5.8500000000000003E-2</v>
      </c>
      <c r="P1008" s="1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6">
        <f t="shared" si="94"/>
        <v>41977.040185185186</v>
      </c>
      <c r="T1008" s="16">
        <f t="shared" si="95"/>
        <v>41985.299305555556</v>
      </c>
    </row>
    <row r="1009" spans="1:20" ht="45" x14ac:dyDescent="0.2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0.44319999999999998</v>
      </c>
      <c r="P1009" s="1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6">
        <f t="shared" si="94"/>
        <v>42676.583599537036</v>
      </c>
      <c r="T1009" s="16">
        <f t="shared" si="95"/>
        <v>42718.6252662037</v>
      </c>
    </row>
    <row r="1010" spans="1:20" ht="45" x14ac:dyDescent="0.2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2.6737967914438501E-3</v>
      </c>
      <c r="P1010" s="1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6">
        <f t="shared" si="94"/>
        <v>42702.809201388889</v>
      </c>
      <c r="T1010" s="16">
        <f t="shared" si="95"/>
        <v>42732.809201388889</v>
      </c>
    </row>
    <row r="1011" spans="1:20" ht="45" x14ac:dyDescent="0.2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0.1313</v>
      </c>
      <c r="P1011" s="1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6">
        <f t="shared" si="94"/>
        <v>42510.604699074072</v>
      </c>
      <c r="T1011" s="16">
        <f t="shared" si="95"/>
        <v>42540.604699074072</v>
      </c>
    </row>
    <row r="1012" spans="1:20" ht="45" x14ac:dyDescent="0.2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1.9088937093275488E-3</v>
      </c>
      <c r="P1012" s="1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6">
        <f t="shared" si="94"/>
        <v>42561.829421296294</v>
      </c>
      <c r="T1012" s="16">
        <f t="shared" si="95"/>
        <v>42618.124305555553</v>
      </c>
    </row>
    <row r="1013" spans="1:20" ht="45" x14ac:dyDescent="0.2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3.7499999999999999E-3</v>
      </c>
      <c r="P1013" s="1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6">
        <f t="shared" si="94"/>
        <v>41946.898090277777</v>
      </c>
      <c r="T1013" s="16">
        <f t="shared" si="95"/>
        <v>41991.898090277777</v>
      </c>
    </row>
    <row r="1014" spans="1:20" ht="45" x14ac:dyDescent="0.2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215.35021</v>
      </c>
      <c r="P1014" s="1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6">
        <f t="shared" si="94"/>
        <v>42714.440416666665</v>
      </c>
      <c r="T1014" s="16">
        <f t="shared" si="95"/>
        <v>42759.440416666665</v>
      </c>
    </row>
    <row r="1015" spans="1:20" ht="45" x14ac:dyDescent="0.2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0.34527999999999998</v>
      </c>
      <c r="P1015" s="1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6">
        <f t="shared" si="94"/>
        <v>42339.833981481483</v>
      </c>
      <c r="T1015" s="16">
        <f t="shared" si="95"/>
        <v>42367.833333333328</v>
      </c>
    </row>
    <row r="1016" spans="1:20" ht="30" x14ac:dyDescent="0.2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0.30599999999999999</v>
      </c>
      <c r="P1016" s="1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6">
        <f t="shared" si="94"/>
        <v>41955.002488425926</v>
      </c>
      <c r="T1016" s="16">
        <f t="shared" si="95"/>
        <v>42005.002488425926</v>
      </c>
    </row>
    <row r="1017" spans="1:20" ht="30" x14ac:dyDescent="0.2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2.6666666666666668E-2</v>
      </c>
      <c r="P1017" s="1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6">
        <f t="shared" si="94"/>
        <v>42303.878414351857</v>
      </c>
      <c r="T1017" s="16">
        <f t="shared" si="95"/>
        <v>42333.920081018514</v>
      </c>
    </row>
    <row r="1018" spans="1:20" ht="45" x14ac:dyDescent="0.2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2.8420000000000001E-2</v>
      </c>
      <c r="P1018" s="1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6">
        <f t="shared" si="94"/>
        <v>42422.107129629629</v>
      </c>
      <c r="T1018" s="16">
        <f t="shared" si="95"/>
        <v>42467.065462962957</v>
      </c>
    </row>
    <row r="1019" spans="1:20" ht="45" x14ac:dyDescent="0.2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0.22878799999999999</v>
      </c>
      <c r="P1019" s="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6">
        <f t="shared" si="94"/>
        <v>42289.675173611111</v>
      </c>
      <c r="T1019" s="16">
        <f t="shared" si="95"/>
        <v>42329.716840277775</v>
      </c>
    </row>
    <row r="1020" spans="1:20" ht="30" x14ac:dyDescent="0.2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3.1050000000000001E-2</v>
      </c>
      <c r="P1020" s="1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6">
        <f t="shared" si="94"/>
        <v>42535.492280092592</v>
      </c>
      <c r="T1020" s="16">
        <f t="shared" si="95"/>
        <v>42565.492280092592</v>
      </c>
    </row>
    <row r="1021" spans="1:20" ht="30" x14ac:dyDescent="0.2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0.47333333333333333</v>
      </c>
      <c r="P1021" s="1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6">
        <f t="shared" si="94"/>
        <v>42009.973946759259</v>
      </c>
      <c r="T1021" s="16">
        <f t="shared" si="95"/>
        <v>42039.973946759259</v>
      </c>
    </row>
    <row r="1022" spans="1:20" ht="45" x14ac:dyDescent="0.2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2.0554838709677421</v>
      </c>
      <c r="P1022" s="1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6">
        <f t="shared" si="94"/>
        <v>42127.069548611107</v>
      </c>
      <c r="T1022" s="16">
        <f t="shared" si="95"/>
        <v>42157.032638888893</v>
      </c>
    </row>
    <row r="1023" spans="1:20" ht="30" x14ac:dyDescent="0.2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3.5180366666666667</v>
      </c>
      <c r="P1023" s="1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6">
        <f t="shared" si="94"/>
        <v>42271.251979166671</v>
      </c>
      <c r="T1023" s="16">
        <f t="shared" si="95"/>
        <v>42294.166666666672</v>
      </c>
    </row>
    <row r="1024" spans="1:20" ht="30" x14ac:dyDescent="0.2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1.149</v>
      </c>
      <c r="P1024" s="1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6">
        <f t="shared" si="94"/>
        <v>42111.646724537044</v>
      </c>
      <c r="T1024" s="16">
        <f t="shared" si="95"/>
        <v>42141.646724537044</v>
      </c>
    </row>
    <row r="1025" spans="1:20" ht="45" x14ac:dyDescent="0.2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2.3715000000000002</v>
      </c>
      <c r="P1025" s="1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6">
        <f t="shared" si="94"/>
        <v>42145.919687500005</v>
      </c>
      <c r="T1025" s="16">
        <f t="shared" si="95"/>
        <v>42175.919687500005</v>
      </c>
    </row>
    <row r="1026" spans="1:20" ht="45" x14ac:dyDescent="0.2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1.1863774999999999</v>
      </c>
      <c r="P1026" s="1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6">
        <f t="shared" si="94"/>
        <v>42370.580590277779</v>
      </c>
      <c r="T1026" s="16">
        <f t="shared" si="95"/>
        <v>42400.580590277779</v>
      </c>
    </row>
    <row r="1027" spans="1:20" ht="30" x14ac:dyDescent="0.2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E1027/D1027</f>
        <v>1.099283142857143</v>
      </c>
      <c r="P1027" s="19">
        <f t="shared" ref="P1027:P1090" si="97">IF(L1027&gt;0,E1027/L1027,0)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6">
        <f t="shared" ref="S1027:S1090" si="100">(((J1027/60)/60)/24)+DATE(1970,1,1)</f>
        <v>42049.833761574075</v>
      </c>
      <c r="T1027" s="16">
        <f t="shared" ref="T1027:T1090" si="101">(((I1027/60)/60)/24)+DATE(1970,1,1)</f>
        <v>42079.792094907403</v>
      </c>
    </row>
    <row r="1028" spans="1:20" ht="45" x14ac:dyDescent="0.2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1.0000828571428571</v>
      </c>
      <c r="P1028" s="1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6">
        <f t="shared" si="100"/>
        <v>42426.407592592594</v>
      </c>
      <c r="T1028" s="16">
        <f t="shared" si="101"/>
        <v>42460.365925925929</v>
      </c>
    </row>
    <row r="1029" spans="1:20" ht="45" x14ac:dyDescent="0.2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1.0309292094387414</v>
      </c>
      <c r="P1029" s="1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6">
        <f t="shared" si="100"/>
        <v>41905.034108796295</v>
      </c>
      <c r="T1029" s="16">
        <f t="shared" si="101"/>
        <v>41935.034108796295</v>
      </c>
    </row>
    <row r="1030" spans="1:20" ht="45" x14ac:dyDescent="0.2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1.1727000000000001</v>
      </c>
      <c r="P1030" s="1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6">
        <f t="shared" si="100"/>
        <v>42755.627372685187</v>
      </c>
      <c r="T1030" s="16">
        <f t="shared" si="101"/>
        <v>42800.833333333328</v>
      </c>
    </row>
    <row r="1031" spans="1:20" ht="30" x14ac:dyDescent="0.2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1.1175999999999999</v>
      </c>
      <c r="P1031" s="1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6">
        <f t="shared" si="100"/>
        <v>42044.711886574078</v>
      </c>
      <c r="T1031" s="16">
        <f t="shared" si="101"/>
        <v>42098.915972222225</v>
      </c>
    </row>
    <row r="1032" spans="1:20" ht="30" x14ac:dyDescent="0.2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3.4209999999999998</v>
      </c>
      <c r="P1032" s="1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6">
        <f t="shared" si="100"/>
        <v>42611.483206018514</v>
      </c>
      <c r="T1032" s="16">
        <f t="shared" si="101"/>
        <v>42625.483206018514</v>
      </c>
    </row>
    <row r="1033" spans="1:20" ht="45" x14ac:dyDescent="0.2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1.0740000000000001</v>
      </c>
      <c r="P1033" s="1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6">
        <f t="shared" si="100"/>
        <v>42324.764004629629</v>
      </c>
      <c r="T1033" s="16">
        <f t="shared" si="101"/>
        <v>42354.764004629629</v>
      </c>
    </row>
    <row r="1034" spans="1:20" x14ac:dyDescent="0.2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1.0849703703703704</v>
      </c>
      <c r="P1034" s="1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6">
        <f t="shared" si="100"/>
        <v>42514.666956018518</v>
      </c>
      <c r="T1034" s="16">
        <f t="shared" si="101"/>
        <v>42544.666956018518</v>
      </c>
    </row>
    <row r="1035" spans="1:20" ht="45" x14ac:dyDescent="0.2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1.0286144578313252</v>
      </c>
      <c r="P1035" s="1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6">
        <f t="shared" si="100"/>
        <v>42688.732407407413</v>
      </c>
      <c r="T1035" s="16">
        <f t="shared" si="101"/>
        <v>42716.732407407413</v>
      </c>
    </row>
    <row r="1036" spans="1:20" ht="45" x14ac:dyDescent="0.2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1.3000180000000001</v>
      </c>
      <c r="P1036" s="1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6">
        <f t="shared" si="100"/>
        <v>42555.166712962964</v>
      </c>
      <c r="T1036" s="16">
        <f t="shared" si="101"/>
        <v>42587.165972222225</v>
      </c>
    </row>
    <row r="1037" spans="1:20" ht="45" x14ac:dyDescent="0.2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1.0765217391304347</v>
      </c>
      <c r="P1037" s="1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6">
        <f t="shared" si="100"/>
        <v>42016.641435185185</v>
      </c>
      <c r="T1037" s="16">
        <f t="shared" si="101"/>
        <v>42046.641435185185</v>
      </c>
    </row>
    <row r="1038" spans="1:20" ht="30" x14ac:dyDescent="0.2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1.1236044444444444</v>
      </c>
      <c r="P1038" s="1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6">
        <f t="shared" si="100"/>
        <v>41249.448958333334</v>
      </c>
      <c r="T1038" s="16">
        <f t="shared" si="101"/>
        <v>41281.333333333336</v>
      </c>
    </row>
    <row r="1039" spans="1:20" ht="45" x14ac:dyDescent="0.2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1.0209999999999999</v>
      </c>
      <c r="P1039" s="1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6">
        <f t="shared" si="100"/>
        <v>42119.822476851856</v>
      </c>
      <c r="T1039" s="16">
        <f t="shared" si="101"/>
        <v>42142.208333333328</v>
      </c>
    </row>
    <row r="1040" spans="1:20" ht="45" x14ac:dyDescent="0.2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1.4533333333333334</v>
      </c>
      <c r="P1040" s="1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6">
        <f t="shared" si="100"/>
        <v>42418.231747685189</v>
      </c>
      <c r="T1040" s="16">
        <f t="shared" si="101"/>
        <v>42448.190081018518</v>
      </c>
    </row>
    <row r="1041" spans="1:20" ht="45" x14ac:dyDescent="0.2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1.282</v>
      </c>
      <c r="P1041" s="1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6">
        <f t="shared" si="100"/>
        <v>42692.109328703707</v>
      </c>
      <c r="T1041" s="16">
        <f t="shared" si="101"/>
        <v>42717.332638888889</v>
      </c>
    </row>
    <row r="1042" spans="1:20" ht="45" x14ac:dyDescent="0.2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2.9411764705882353E-3</v>
      </c>
      <c r="P1042" s="19">
        <f t="shared" si="97"/>
        <v>250</v>
      </c>
      <c r="Q1042" t="str">
        <f t="shared" si="98"/>
        <v>journalism</v>
      </c>
      <c r="R1042" t="str">
        <f t="shared" si="99"/>
        <v>audio</v>
      </c>
      <c r="S1042" s="16">
        <f t="shared" si="100"/>
        <v>42579.708437499998</v>
      </c>
      <c r="T1042" s="16">
        <f t="shared" si="101"/>
        <v>42609.708437499998</v>
      </c>
    </row>
    <row r="1043" spans="1:20" ht="30" x14ac:dyDescent="0.2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s="19">
        <f t="shared" si="97"/>
        <v>0</v>
      </c>
      <c r="Q1043" t="str">
        <f t="shared" si="98"/>
        <v>journalism</v>
      </c>
      <c r="R1043" t="str">
        <f t="shared" si="99"/>
        <v>audio</v>
      </c>
      <c r="S1043" s="16">
        <f t="shared" si="100"/>
        <v>41831.060092592597</v>
      </c>
      <c r="T1043" s="16">
        <f t="shared" si="101"/>
        <v>41851.060092592597</v>
      </c>
    </row>
    <row r="1044" spans="1:20" ht="45" x14ac:dyDescent="0.2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1.5384615384615385E-2</v>
      </c>
      <c r="P1044" s="19">
        <f t="shared" si="97"/>
        <v>10</v>
      </c>
      <c r="Q1044" t="str">
        <f t="shared" si="98"/>
        <v>journalism</v>
      </c>
      <c r="R1044" t="str">
        <f t="shared" si="99"/>
        <v>audio</v>
      </c>
      <c r="S1044" s="16">
        <f t="shared" si="100"/>
        <v>41851.696157407408</v>
      </c>
      <c r="T1044" s="16">
        <f t="shared" si="101"/>
        <v>41894.416666666664</v>
      </c>
    </row>
    <row r="1045" spans="1:20" ht="30" x14ac:dyDescent="0.2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8.5370000000000001E-2</v>
      </c>
      <c r="P1045" s="1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6">
        <f t="shared" si="100"/>
        <v>42114.252951388888</v>
      </c>
      <c r="T1045" s="16">
        <f t="shared" si="101"/>
        <v>42144.252951388888</v>
      </c>
    </row>
    <row r="1046" spans="1:20" ht="45" x14ac:dyDescent="0.2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8.571428571428571E-4</v>
      </c>
      <c r="P1046" s="19">
        <f t="shared" si="97"/>
        <v>3</v>
      </c>
      <c r="Q1046" t="str">
        <f t="shared" si="98"/>
        <v>journalism</v>
      </c>
      <c r="R1046" t="str">
        <f t="shared" si="99"/>
        <v>audio</v>
      </c>
      <c r="S1046" s="16">
        <f t="shared" si="100"/>
        <v>42011.925937499997</v>
      </c>
      <c r="T1046" s="16">
        <f t="shared" si="101"/>
        <v>42068.852083333331</v>
      </c>
    </row>
    <row r="1047" spans="1:20" ht="45" x14ac:dyDescent="0.2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2.6599999999999999E-2</v>
      </c>
      <c r="P1047" s="1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6">
        <f t="shared" si="100"/>
        <v>41844.874421296299</v>
      </c>
      <c r="T1047" s="16">
        <f t="shared" si="101"/>
        <v>41874.874421296299</v>
      </c>
    </row>
    <row r="1048" spans="1:20" ht="45" x14ac:dyDescent="0.2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s="19">
        <f t="shared" si="97"/>
        <v>0</v>
      </c>
      <c r="Q1048" t="str">
        <f t="shared" si="98"/>
        <v>journalism</v>
      </c>
      <c r="R1048" t="str">
        <f t="shared" si="99"/>
        <v>audio</v>
      </c>
      <c r="S1048" s="16">
        <f t="shared" si="100"/>
        <v>42319.851388888885</v>
      </c>
      <c r="T1048" s="16">
        <f t="shared" si="101"/>
        <v>42364.851388888885</v>
      </c>
    </row>
    <row r="1049" spans="1:20" ht="45" x14ac:dyDescent="0.2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5.0000000000000001E-4</v>
      </c>
      <c r="P1049" s="19">
        <f t="shared" si="97"/>
        <v>1</v>
      </c>
      <c r="Q1049" t="str">
        <f t="shared" si="98"/>
        <v>journalism</v>
      </c>
      <c r="R1049" t="str">
        <f t="shared" si="99"/>
        <v>audio</v>
      </c>
      <c r="S1049" s="16">
        <f t="shared" si="100"/>
        <v>41918.818460648145</v>
      </c>
      <c r="T1049" s="16">
        <f t="shared" si="101"/>
        <v>41948.860127314816</v>
      </c>
    </row>
    <row r="1050" spans="1:20" ht="45" x14ac:dyDescent="0.2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1.4133333333333333E-2</v>
      </c>
      <c r="P1050" s="19">
        <f t="shared" si="97"/>
        <v>53</v>
      </c>
      <c r="Q1050" t="str">
        <f t="shared" si="98"/>
        <v>journalism</v>
      </c>
      <c r="R1050" t="str">
        <f t="shared" si="99"/>
        <v>audio</v>
      </c>
      <c r="S1050" s="16">
        <f t="shared" si="100"/>
        <v>42598.053113425922</v>
      </c>
      <c r="T1050" s="16">
        <f t="shared" si="101"/>
        <v>42638.053113425922</v>
      </c>
    </row>
    <row r="1051" spans="1:20" x14ac:dyDescent="0.2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s="19">
        <f t="shared" si="97"/>
        <v>0</v>
      </c>
      <c r="Q1051" t="str">
        <f t="shared" si="98"/>
        <v>journalism</v>
      </c>
      <c r="R1051" t="str">
        <f t="shared" si="99"/>
        <v>audio</v>
      </c>
      <c r="S1051" s="16">
        <f t="shared" si="100"/>
        <v>42382.431076388893</v>
      </c>
      <c r="T1051" s="16">
        <f t="shared" si="101"/>
        <v>42412.431076388893</v>
      </c>
    </row>
    <row r="1052" spans="1:20" x14ac:dyDescent="0.2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s="19">
        <f t="shared" si="97"/>
        <v>0</v>
      </c>
      <c r="Q1052" t="str">
        <f t="shared" si="98"/>
        <v>journalism</v>
      </c>
      <c r="R1052" t="str">
        <f t="shared" si="99"/>
        <v>audio</v>
      </c>
      <c r="S1052" s="16">
        <f t="shared" si="100"/>
        <v>42231.7971875</v>
      </c>
      <c r="T1052" s="16">
        <f t="shared" si="101"/>
        <v>42261.7971875</v>
      </c>
    </row>
    <row r="1053" spans="1:20" ht="45" x14ac:dyDescent="0.2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s="19">
        <f t="shared" si="97"/>
        <v>0</v>
      </c>
      <c r="Q1053" t="str">
        <f t="shared" si="98"/>
        <v>journalism</v>
      </c>
      <c r="R1053" t="str">
        <f t="shared" si="99"/>
        <v>audio</v>
      </c>
      <c r="S1053" s="16">
        <f t="shared" si="100"/>
        <v>41850.014178240745</v>
      </c>
      <c r="T1053" s="16">
        <f t="shared" si="101"/>
        <v>41878.014178240745</v>
      </c>
    </row>
    <row r="1054" spans="1:20" ht="60" x14ac:dyDescent="0.2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s="19">
        <f t="shared" si="97"/>
        <v>0</v>
      </c>
      <c r="Q1054" t="str">
        <f t="shared" si="98"/>
        <v>journalism</v>
      </c>
      <c r="R1054" t="str">
        <f t="shared" si="99"/>
        <v>audio</v>
      </c>
      <c r="S1054" s="16">
        <f t="shared" si="100"/>
        <v>42483.797395833331</v>
      </c>
      <c r="T1054" s="16">
        <f t="shared" si="101"/>
        <v>42527.839583333334</v>
      </c>
    </row>
    <row r="1055" spans="1:20" ht="45" x14ac:dyDescent="0.2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0.01</v>
      </c>
      <c r="P1055" s="19">
        <f t="shared" si="97"/>
        <v>15</v>
      </c>
      <c r="Q1055" t="str">
        <f t="shared" si="98"/>
        <v>journalism</v>
      </c>
      <c r="R1055" t="str">
        <f t="shared" si="99"/>
        <v>audio</v>
      </c>
      <c r="S1055" s="16">
        <f t="shared" si="100"/>
        <v>42775.172824074078</v>
      </c>
      <c r="T1055" s="16">
        <f t="shared" si="101"/>
        <v>42800.172824074078</v>
      </c>
    </row>
    <row r="1056" spans="1:20" ht="45" x14ac:dyDescent="0.2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s="19">
        <f t="shared" si="97"/>
        <v>0</v>
      </c>
      <c r="Q1056" t="str">
        <f t="shared" si="98"/>
        <v>journalism</v>
      </c>
      <c r="R1056" t="str">
        <f t="shared" si="99"/>
        <v>audio</v>
      </c>
      <c r="S1056" s="16">
        <f t="shared" si="100"/>
        <v>41831.851840277777</v>
      </c>
      <c r="T1056" s="16">
        <f t="shared" si="101"/>
        <v>41861.916666666664</v>
      </c>
    </row>
    <row r="1057" spans="1:20" ht="45" x14ac:dyDescent="0.2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s="19">
        <f t="shared" si="97"/>
        <v>0</v>
      </c>
      <c r="Q1057" t="str">
        <f t="shared" si="98"/>
        <v>journalism</v>
      </c>
      <c r="R1057" t="str">
        <f t="shared" si="99"/>
        <v>audio</v>
      </c>
      <c r="S1057" s="16">
        <f t="shared" si="100"/>
        <v>42406.992418981477</v>
      </c>
      <c r="T1057" s="16">
        <f t="shared" si="101"/>
        <v>42436.992418981477</v>
      </c>
    </row>
    <row r="1058" spans="1:20" ht="45" x14ac:dyDescent="0.2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s="19">
        <f t="shared" si="97"/>
        <v>0</v>
      </c>
      <c r="Q1058" t="str">
        <f t="shared" si="98"/>
        <v>journalism</v>
      </c>
      <c r="R1058" t="str">
        <f t="shared" si="99"/>
        <v>audio</v>
      </c>
      <c r="S1058" s="16">
        <f t="shared" si="100"/>
        <v>42058.719641203701</v>
      </c>
      <c r="T1058" s="16">
        <f t="shared" si="101"/>
        <v>42118.677974537044</v>
      </c>
    </row>
    <row r="1059" spans="1:20" ht="30" x14ac:dyDescent="0.2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s="19">
        <f t="shared" si="97"/>
        <v>0</v>
      </c>
      <c r="Q1059" t="str">
        <f t="shared" si="98"/>
        <v>journalism</v>
      </c>
      <c r="R1059" t="str">
        <f t="shared" si="99"/>
        <v>audio</v>
      </c>
      <c r="S1059" s="16">
        <f t="shared" si="100"/>
        <v>42678.871331018512</v>
      </c>
      <c r="T1059" s="16">
        <f t="shared" si="101"/>
        <v>42708.912997685184</v>
      </c>
    </row>
    <row r="1060" spans="1:20" ht="45" x14ac:dyDescent="0.2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s="19">
        <f t="shared" si="97"/>
        <v>0</v>
      </c>
      <c r="Q1060" t="str">
        <f t="shared" si="98"/>
        <v>journalism</v>
      </c>
      <c r="R1060" t="str">
        <f t="shared" si="99"/>
        <v>audio</v>
      </c>
      <c r="S1060" s="16">
        <f t="shared" si="100"/>
        <v>42047.900960648149</v>
      </c>
      <c r="T1060" s="16">
        <f t="shared" si="101"/>
        <v>42089</v>
      </c>
    </row>
    <row r="1061" spans="1:20" x14ac:dyDescent="0.2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s="19">
        <f t="shared" si="97"/>
        <v>0</v>
      </c>
      <c r="Q1061" t="str">
        <f t="shared" si="98"/>
        <v>journalism</v>
      </c>
      <c r="R1061" t="str">
        <f t="shared" si="99"/>
        <v>audio</v>
      </c>
      <c r="S1061" s="16">
        <f t="shared" si="100"/>
        <v>42046.79</v>
      </c>
      <c r="T1061" s="16">
        <f t="shared" si="101"/>
        <v>42076.748333333337</v>
      </c>
    </row>
    <row r="1062" spans="1:20" ht="45" x14ac:dyDescent="0.2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0.01</v>
      </c>
      <c r="P1062" s="19">
        <f t="shared" si="97"/>
        <v>50</v>
      </c>
      <c r="Q1062" t="str">
        <f t="shared" si="98"/>
        <v>journalism</v>
      </c>
      <c r="R1062" t="str">
        <f t="shared" si="99"/>
        <v>audio</v>
      </c>
      <c r="S1062" s="16">
        <f t="shared" si="100"/>
        <v>42079.913113425922</v>
      </c>
      <c r="T1062" s="16">
        <f t="shared" si="101"/>
        <v>42109.913113425922</v>
      </c>
    </row>
    <row r="1063" spans="1:20" ht="30" x14ac:dyDescent="0.2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s="19">
        <f t="shared" si="97"/>
        <v>0</v>
      </c>
      <c r="Q1063" t="str">
        <f t="shared" si="98"/>
        <v>journalism</v>
      </c>
      <c r="R1063" t="str">
        <f t="shared" si="99"/>
        <v>audio</v>
      </c>
      <c r="S1063" s="16">
        <f t="shared" si="100"/>
        <v>42432.276712962965</v>
      </c>
      <c r="T1063" s="16">
        <f t="shared" si="101"/>
        <v>42492.041666666672</v>
      </c>
    </row>
    <row r="1064" spans="1:20" x14ac:dyDescent="0.2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0.95477386934673369</v>
      </c>
      <c r="P1064" s="19">
        <f t="shared" si="97"/>
        <v>47.5</v>
      </c>
      <c r="Q1064" t="str">
        <f t="shared" si="98"/>
        <v>journalism</v>
      </c>
      <c r="R1064" t="str">
        <f t="shared" si="99"/>
        <v>audio</v>
      </c>
      <c r="S1064" s="16">
        <f t="shared" si="100"/>
        <v>42556.807187500002</v>
      </c>
      <c r="T1064" s="16">
        <f t="shared" si="101"/>
        <v>42563.807187500002</v>
      </c>
    </row>
    <row r="1065" spans="1:20" ht="45" x14ac:dyDescent="0.2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s="19">
        <f t="shared" si="97"/>
        <v>0</v>
      </c>
      <c r="Q1065" t="str">
        <f t="shared" si="98"/>
        <v>journalism</v>
      </c>
      <c r="R1065" t="str">
        <f t="shared" si="99"/>
        <v>audio</v>
      </c>
      <c r="S1065" s="16">
        <f t="shared" si="100"/>
        <v>42583.030810185184</v>
      </c>
      <c r="T1065" s="16">
        <f t="shared" si="101"/>
        <v>42613.030810185184</v>
      </c>
    </row>
    <row r="1066" spans="1:20" ht="45" x14ac:dyDescent="0.2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8.9744444444444446E-2</v>
      </c>
      <c r="P1066" s="1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6">
        <f t="shared" si="100"/>
        <v>41417.228043981479</v>
      </c>
      <c r="T1066" s="16">
        <f t="shared" si="101"/>
        <v>41462.228043981479</v>
      </c>
    </row>
    <row r="1067" spans="1:20" ht="45" x14ac:dyDescent="0.2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2.7E-2</v>
      </c>
      <c r="P1067" s="1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6">
        <f t="shared" si="100"/>
        <v>41661.381041666667</v>
      </c>
      <c r="T1067" s="16">
        <f t="shared" si="101"/>
        <v>41689.381041666667</v>
      </c>
    </row>
    <row r="1068" spans="1:20" ht="45" x14ac:dyDescent="0.2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3.3673333333333333E-2</v>
      </c>
      <c r="P1068" s="1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6">
        <f t="shared" si="100"/>
        <v>41445.962754629632</v>
      </c>
      <c r="T1068" s="16">
        <f t="shared" si="101"/>
        <v>41490.962754629632</v>
      </c>
    </row>
    <row r="1069" spans="1:20" ht="45" x14ac:dyDescent="0.2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0.26</v>
      </c>
      <c r="P1069" s="19">
        <f t="shared" si="97"/>
        <v>13</v>
      </c>
      <c r="Q1069" t="str">
        <f t="shared" si="98"/>
        <v>games</v>
      </c>
      <c r="R1069" t="str">
        <f t="shared" si="99"/>
        <v>video games</v>
      </c>
      <c r="S1069" s="16">
        <f t="shared" si="100"/>
        <v>41599.855682870373</v>
      </c>
      <c r="T1069" s="16">
        <f t="shared" si="101"/>
        <v>41629.855682870373</v>
      </c>
    </row>
    <row r="1070" spans="1:20" ht="45" x14ac:dyDescent="0.2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1.5E-3</v>
      </c>
      <c r="P1070" s="1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6">
        <f t="shared" si="100"/>
        <v>42440.371111111104</v>
      </c>
      <c r="T1070" s="16">
        <f t="shared" si="101"/>
        <v>42470.329444444447</v>
      </c>
    </row>
    <row r="1071" spans="1:20" ht="45" x14ac:dyDescent="0.2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0.38636363636363635</v>
      </c>
      <c r="P1071" s="1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6">
        <f t="shared" si="100"/>
        <v>41572.229849537034</v>
      </c>
      <c r="T1071" s="16">
        <f t="shared" si="101"/>
        <v>41604.271516203706</v>
      </c>
    </row>
    <row r="1072" spans="1:20" ht="45" x14ac:dyDescent="0.2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7.0000000000000001E-3</v>
      </c>
      <c r="P1072" s="19">
        <f t="shared" si="97"/>
        <v>35</v>
      </c>
      <c r="Q1072" t="str">
        <f t="shared" si="98"/>
        <v>games</v>
      </c>
      <c r="R1072" t="str">
        <f t="shared" si="99"/>
        <v>video games</v>
      </c>
      <c r="S1072" s="16">
        <f t="shared" si="100"/>
        <v>41163.011828703704</v>
      </c>
      <c r="T1072" s="16">
        <f t="shared" si="101"/>
        <v>41183.011828703704</v>
      </c>
    </row>
    <row r="1073" spans="1:20" ht="45" x14ac:dyDescent="0.2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s="19">
        <f t="shared" si="97"/>
        <v>0</v>
      </c>
      <c r="Q1073" t="str">
        <f t="shared" si="98"/>
        <v>games</v>
      </c>
      <c r="R1073" t="str">
        <f t="shared" si="99"/>
        <v>video games</v>
      </c>
      <c r="S1073" s="16">
        <f t="shared" si="100"/>
        <v>42295.753391203703</v>
      </c>
      <c r="T1073" s="16">
        <f t="shared" si="101"/>
        <v>42325.795057870375</v>
      </c>
    </row>
    <row r="1074" spans="1:20" ht="45" x14ac:dyDescent="0.2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6.8000000000000005E-4</v>
      </c>
      <c r="P1074" s="1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6">
        <f t="shared" si="100"/>
        <v>41645.832141203704</v>
      </c>
      <c r="T1074" s="16">
        <f t="shared" si="101"/>
        <v>41675.832141203704</v>
      </c>
    </row>
    <row r="1075" spans="1:20" ht="30" x14ac:dyDescent="0.2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1.3333333333333334E-2</v>
      </c>
      <c r="P1075" s="19">
        <f t="shared" si="97"/>
        <v>10</v>
      </c>
      <c r="Q1075" t="str">
        <f t="shared" si="98"/>
        <v>games</v>
      </c>
      <c r="R1075" t="str">
        <f t="shared" si="99"/>
        <v>video games</v>
      </c>
      <c r="S1075" s="16">
        <f t="shared" si="100"/>
        <v>40802.964594907404</v>
      </c>
      <c r="T1075" s="16">
        <f t="shared" si="101"/>
        <v>40832.964594907404</v>
      </c>
    </row>
    <row r="1076" spans="1:20" ht="45" x14ac:dyDescent="0.2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6.3092592592592589E-2</v>
      </c>
      <c r="P1076" s="1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6">
        <f t="shared" si="100"/>
        <v>41613.172974537039</v>
      </c>
      <c r="T1076" s="16">
        <f t="shared" si="101"/>
        <v>41643.172974537039</v>
      </c>
    </row>
    <row r="1077" spans="1:20" ht="30" x14ac:dyDescent="0.2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4.4999999999999998E-2</v>
      </c>
      <c r="P1077" s="19">
        <f t="shared" si="97"/>
        <v>15</v>
      </c>
      <c r="Q1077" t="str">
        <f t="shared" si="98"/>
        <v>games</v>
      </c>
      <c r="R1077" t="str">
        <f t="shared" si="99"/>
        <v>video games</v>
      </c>
      <c r="S1077" s="16">
        <f t="shared" si="100"/>
        <v>41005.904120370367</v>
      </c>
      <c r="T1077" s="16">
        <f t="shared" si="101"/>
        <v>41035.904120370367</v>
      </c>
    </row>
    <row r="1078" spans="1:20" ht="45" x14ac:dyDescent="0.2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0.62765333333333329</v>
      </c>
      <c r="P1078" s="1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6">
        <f t="shared" si="100"/>
        <v>41838.377893518518</v>
      </c>
      <c r="T1078" s="16">
        <f t="shared" si="101"/>
        <v>41893.377893518518</v>
      </c>
    </row>
    <row r="1079" spans="1:20" ht="45" x14ac:dyDescent="0.2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0.29376000000000002</v>
      </c>
      <c r="P1079" s="1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6">
        <f t="shared" si="100"/>
        <v>42353.16679398148</v>
      </c>
      <c r="T1079" s="16">
        <f t="shared" si="101"/>
        <v>42383.16679398148</v>
      </c>
    </row>
    <row r="1080" spans="1:20" ht="45" x14ac:dyDescent="0.2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7.4999999999999997E-2</v>
      </c>
      <c r="P1080" s="19">
        <f t="shared" si="97"/>
        <v>9</v>
      </c>
      <c r="Q1080" t="str">
        <f t="shared" si="98"/>
        <v>games</v>
      </c>
      <c r="R1080" t="str">
        <f t="shared" si="99"/>
        <v>video games</v>
      </c>
      <c r="S1080" s="16">
        <f t="shared" si="100"/>
        <v>40701.195844907408</v>
      </c>
      <c r="T1080" s="16">
        <f t="shared" si="101"/>
        <v>40746.195844907408</v>
      </c>
    </row>
    <row r="1081" spans="1:20" ht="45" x14ac:dyDescent="0.2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2.6076923076923077E-2</v>
      </c>
      <c r="P1081" s="1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6">
        <f t="shared" si="100"/>
        <v>42479.566388888896</v>
      </c>
      <c r="T1081" s="16">
        <f t="shared" si="101"/>
        <v>42504.566388888896</v>
      </c>
    </row>
    <row r="1082" spans="1:20" ht="30" x14ac:dyDescent="0.2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9.1050000000000006E-2</v>
      </c>
      <c r="P1082" s="1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6">
        <f t="shared" si="100"/>
        <v>41740.138113425928</v>
      </c>
      <c r="T1082" s="16">
        <f t="shared" si="101"/>
        <v>41770.138113425928</v>
      </c>
    </row>
    <row r="1083" spans="1:20" ht="45" x14ac:dyDescent="0.2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1.7647058823529413E-4</v>
      </c>
      <c r="P1083" s="19">
        <f t="shared" si="97"/>
        <v>3</v>
      </c>
      <c r="Q1083" t="str">
        <f t="shared" si="98"/>
        <v>games</v>
      </c>
      <c r="R1083" t="str">
        <f t="shared" si="99"/>
        <v>video games</v>
      </c>
      <c r="S1083" s="16">
        <f t="shared" si="100"/>
        <v>42002.926990740743</v>
      </c>
      <c r="T1083" s="16">
        <f t="shared" si="101"/>
        <v>42032.926990740743</v>
      </c>
    </row>
    <row r="1084" spans="1:20" ht="30" x14ac:dyDescent="0.2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5.5999999999999999E-3</v>
      </c>
      <c r="P1084" s="1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6">
        <f t="shared" si="100"/>
        <v>41101.906111111115</v>
      </c>
      <c r="T1084" s="16">
        <f t="shared" si="101"/>
        <v>41131.906111111115</v>
      </c>
    </row>
    <row r="1085" spans="1:20" ht="45" x14ac:dyDescent="0.2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8.2000000000000007E-3</v>
      </c>
      <c r="P1085" s="19">
        <f t="shared" si="97"/>
        <v>410</v>
      </c>
      <c r="Q1085" t="str">
        <f t="shared" si="98"/>
        <v>games</v>
      </c>
      <c r="R1085" t="str">
        <f t="shared" si="99"/>
        <v>video games</v>
      </c>
      <c r="S1085" s="16">
        <f t="shared" si="100"/>
        <v>41793.659525462965</v>
      </c>
      <c r="T1085" s="16">
        <f t="shared" si="101"/>
        <v>41853.659525462965</v>
      </c>
    </row>
    <row r="1086" spans="1:20" x14ac:dyDescent="0.2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s="19">
        <f t="shared" si="97"/>
        <v>0</v>
      </c>
      <c r="Q1086" t="str">
        <f t="shared" si="98"/>
        <v>games</v>
      </c>
      <c r="R1086" t="str">
        <f t="shared" si="99"/>
        <v>video games</v>
      </c>
      <c r="S1086" s="16">
        <f t="shared" si="100"/>
        <v>41829.912083333329</v>
      </c>
      <c r="T1086" s="16">
        <f t="shared" si="101"/>
        <v>41859.912083333329</v>
      </c>
    </row>
    <row r="1087" spans="1:20" ht="30" x14ac:dyDescent="0.2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3.4200000000000001E-2</v>
      </c>
      <c r="P1087" s="19">
        <f t="shared" si="97"/>
        <v>114</v>
      </c>
      <c r="Q1087" t="str">
        <f t="shared" si="98"/>
        <v>games</v>
      </c>
      <c r="R1087" t="str">
        <f t="shared" si="99"/>
        <v>video games</v>
      </c>
      <c r="S1087" s="16">
        <f t="shared" si="100"/>
        <v>42413.671006944445</v>
      </c>
      <c r="T1087" s="16">
        <f t="shared" si="101"/>
        <v>42443.629340277781</v>
      </c>
    </row>
    <row r="1088" spans="1:20" x14ac:dyDescent="0.2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8.3333333333333339E-4</v>
      </c>
      <c r="P1088" s="19">
        <f t="shared" si="97"/>
        <v>7.5</v>
      </c>
      <c r="Q1088" t="str">
        <f t="shared" si="98"/>
        <v>games</v>
      </c>
      <c r="R1088" t="str">
        <f t="shared" si="99"/>
        <v>video games</v>
      </c>
      <c r="S1088" s="16">
        <f t="shared" si="100"/>
        <v>41845.866793981484</v>
      </c>
      <c r="T1088" s="16">
        <f t="shared" si="101"/>
        <v>41875.866793981484</v>
      </c>
    </row>
    <row r="1089" spans="1:20" ht="45" x14ac:dyDescent="0.2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s="19">
        <f t="shared" si="97"/>
        <v>0</v>
      </c>
      <c r="Q1089" t="str">
        <f t="shared" si="98"/>
        <v>games</v>
      </c>
      <c r="R1089" t="str">
        <f t="shared" si="99"/>
        <v>video games</v>
      </c>
      <c r="S1089" s="16">
        <f t="shared" si="100"/>
        <v>41775.713969907411</v>
      </c>
      <c r="T1089" s="16">
        <f t="shared" si="101"/>
        <v>41805.713969907411</v>
      </c>
    </row>
    <row r="1090" spans="1:20" ht="30" x14ac:dyDescent="0.2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0.14182977777777778</v>
      </c>
      <c r="P1090" s="1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6">
        <f t="shared" si="100"/>
        <v>41723.799386574072</v>
      </c>
      <c r="T1090" s="16">
        <f t="shared" si="101"/>
        <v>41753.799386574072</v>
      </c>
    </row>
    <row r="1091" spans="1:20" ht="30" x14ac:dyDescent="0.2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E1091/D1091</f>
        <v>7.8266666666666665E-2</v>
      </c>
      <c r="P1091" s="19">
        <f t="shared" ref="P1091:P1154" si="103">IF(L1091&gt;0,E1091/L1091,0)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6">
        <f t="shared" ref="S1091:S1154" si="106">(((J1091/60)/60)/24)+DATE(1970,1,1)</f>
        <v>42151.189525462964</v>
      </c>
      <c r="T1091" s="16">
        <f t="shared" ref="T1091:T1154" si="107">(((I1091/60)/60)/24)+DATE(1970,1,1)</f>
        <v>42181.189525462964</v>
      </c>
    </row>
    <row r="1092" spans="1:20" ht="45" x14ac:dyDescent="0.2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3.8464497269020693E-4</v>
      </c>
      <c r="P1092" s="1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6">
        <f t="shared" si="106"/>
        <v>42123.185798611114</v>
      </c>
      <c r="T1092" s="16">
        <f t="shared" si="107"/>
        <v>42153.185798611114</v>
      </c>
    </row>
    <row r="1093" spans="1:20" ht="45" x14ac:dyDescent="0.2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0.125</v>
      </c>
      <c r="P1093" s="1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6">
        <f t="shared" si="106"/>
        <v>42440.820277777777</v>
      </c>
      <c r="T1093" s="16">
        <f t="shared" si="107"/>
        <v>42470.778611111105</v>
      </c>
    </row>
    <row r="1094" spans="1:20" ht="45" x14ac:dyDescent="0.2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1.0500000000000001E-2</v>
      </c>
      <c r="P1094" s="1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6">
        <f t="shared" si="106"/>
        <v>41250.025902777779</v>
      </c>
      <c r="T1094" s="16">
        <f t="shared" si="107"/>
        <v>41280.025902777779</v>
      </c>
    </row>
    <row r="1095" spans="1:20" ht="45" x14ac:dyDescent="0.2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0.14083333333333334</v>
      </c>
      <c r="P1095" s="1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6">
        <f t="shared" si="106"/>
        <v>42396.973807870367</v>
      </c>
      <c r="T1095" s="16">
        <f t="shared" si="107"/>
        <v>42411.973807870367</v>
      </c>
    </row>
    <row r="1096" spans="1:20" ht="45" x14ac:dyDescent="0.2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0.18300055555555556</v>
      </c>
      <c r="P1096" s="1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6">
        <f t="shared" si="106"/>
        <v>40795.713344907403</v>
      </c>
      <c r="T1096" s="16">
        <f t="shared" si="107"/>
        <v>40825.713344907403</v>
      </c>
    </row>
    <row r="1097" spans="1:20" ht="45" x14ac:dyDescent="0.2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5.0347999999999997E-2</v>
      </c>
      <c r="P1097" s="1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6">
        <f t="shared" si="106"/>
        <v>41486.537268518521</v>
      </c>
      <c r="T1097" s="16">
        <f t="shared" si="107"/>
        <v>41516.537268518521</v>
      </c>
    </row>
    <row r="1098" spans="1:20" ht="45" x14ac:dyDescent="0.2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0.17933333333333334</v>
      </c>
      <c r="P1098" s="1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6">
        <f t="shared" si="106"/>
        <v>41885.51798611111</v>
      </c>
      <c r="T1098" s="16">
        <f t="shared" si="107"/>
        <v>41916.145833333336</v>
      </c>
    </row>
    <row r="1099" spans="1:20" ht="45" x14ac:dyDescent="0.2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4.6999999999999999E-4</v>
      </c>
      <c r="P1099" s="1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6">
        <f t="shared" si="106"/>
        <v>41660.792557870373</v>
      </c>
      <c r="T1099" s="16">
        <f t="shared" si="107"/>
        <v>41700.792557870373</v>
      </c>
    </row>
    <row r="1100" spans="1:20" ht="30" x14ac:dyDescent="0.2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7.2120000000000004E-2</v>
      </c>
      <c r="P1100" s="1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6">
        <f t="shared" si="106"/>
        <v>41712.762673611112</v>
      </c>
      <c r="T1100" s="16">
        <f t="shared" si="107"/>
        <v>41742.762673611112</v>
      </c>
    </row>
    <row r="1101" spans="1:20" ht="45" x14ac:dyDescent="0.2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5.0000000000000001E-3</v>
      </c>
      <c r="P1101" s="1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6">
        <f t="shared" si="106"/>
        <v>42107.836435185185</v>
      </c>
      <c r="T1101" s="16">
        <f t="shared" si="107"/>
        <v>42137.836435185185</v>
      </c>
    </row>
    <row r="1102" spans="1:20" ht="45" x14ac:dyDescent="0.2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2.5000000000000001E-2</v>
      </c>
      <c r="P1102" s="1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6">
        <f t="shared" si="106"/>
        <v>42384.110775462963</v>
      </c>
      <c r="T1102" s="16">
        <f t="shared" si="107"/>
        <v>42414.110775462963</v>
      </c>
    </row>
    <row r="1103" spans="1:20" ht="30" x14ac:dyDescent="0.2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4.0999999999999999E-4</v>
      </c>
      <c r="P1103" s="1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6">
        <f t="shared" si="106"/>
        <v>42538.77243055556</v>
      </c>
      <c r="T1103" s="16">
        <f t="shared" si="107"/>
        <v>42565.758333333331</v>
      </c>
    </row>
    <row r="1104" spans="1:20" ht="45" x14ac:dyDescent="0.2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5.3124999999999999E-2</v>
      </c>
      <c r="P1104" s="1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6">
        <f t="shared" si="106"/>
        <v>41577.045428240745</v>
      </c>
      <c r="T1104" s="16">
        <f t="shared" si="107"/>
        <v>41617.249305555553</v>
      </c>
    </row>
    <row r="1105" spans="1:20" ht="45" x14ac:dyDescent="0.2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1.6199999999999999E-2</v>
      </c>
      <c r="P1105" s="1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6">
        <f t="shared" si="106"/>
        <v>42479.22210648148</v>
      </c>
      <c r="T1105" s="16">
        <f t="shared" si="107"/>
        <v>42539.22210648148</v>
      </c>
    </row>
    <row r="1106" spans="1:20" ht="45" x14ac:dyDescent="0.2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4.9516666666666667E-2</v>
      </c>
      <c r="P1106" s="1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6">
        <f t="shared" si="106"/>
        <v>41771.40996527778</v>
      </c>
      <c r="T1106" s="16">
        <f t="shared" si="107"/>
        <v>41801.40996527778</v>
      </c>
    </row>
    <row r="1107" spans="1:20" ht="45" x14ac:dyDescent="0.2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1.5900000000000001E-3</v>
      </c>
      <c r="P1107" s="1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6">
        <f t="shared" si="106"/>
        <v>41692.135729166665</v>
      </c>
      <c r="T1107" s="16">
        <f t="shared" si="107"/>
        <v>41722.0940625</v>
      </c>
    </row>
    <row r="1108" spans="1:20" ht="45" x14ac:dyDescent="0.2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0.41249999999999998</v>
      </c>
      <c r="P1108" s="1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6">
        <f t="shared" si="106"/>
        <v>40973.740451388891</v>
      </c>
      <c r="T1108" s="16">
        <f t="shared" si="107"/>
        <v>41003.698784722219</v>
      </c>
    </row>
    <row r="1109" spans="1:20" ht="45" x14ac:dyDescent="0.2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s="1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6">
        <f t="shared" si="106"/>
        <v>41813.861388888887</v>
      </c>
      <c r="T1109" s="16">
        <f t="shared" si="107"/>
        <v>41843.861388888887</v>
      </c>
    </row>
    <row r="1110" spans="1:20" ht="45" x14ac:dyDescent="0.2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2.93E-2</v>
      </c>
      <c r="P1110" s="1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6">
        <f t="shared" si="106"/>
        <v>40952.636979166666</v>
      </c>
      <c r="T1110" s="16">
        <f t="shared" si="107"/>
        <v>41012.595312500001</v>
      </c>
    </row>
    <row r="1111" spans="1:20" ht="45" x14ac:dyDescent="0.2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4.4999999999999997E-3</v>
      </c>
      <c r="P1111" s="1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6">
        <f t="shared" si="106"/>
        <v>42662.752199074079</v>
      </c>
      <c r="T1111" s="16">
        <f t="shared" si="107"/>
        <v>42692.793865740736</v>
      </c>
    </row>
    <row r="1112" spans="1:20" ht="45" x14ac:dyDescent="0.2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5.1000000000000004E-3</v>
      </c>
      <c r="P1112" s="1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6">
        <f t="shared" si="106"/>
        <v>41220.933124999996</v>
      </c>
      <c r="T1112" s="16">
        <f t="shared" si="107"/>
        <v>41250.933124999996</v>
      </c>
    </row>
    <row r="1113" spans="1:20" ht="45" x14ac:dyDescent="0.2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4.0000000000000002E-4</v>
      </c>
      <c r="P1113" s="1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6">
        <f t="shared" si="106"/>
        <v>42347.203587962969</v>
      </c>
      <c r="T1113" s="16">
        <f t="shared" si="107"/>
        <v>42377.203587962969</v>
      </c>
    </row>
    <row r="1114" spans="1:20" ht="45" x14ac:dyDescent="0.2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0.35537409090909089</v>
      </c>
      <c r="P1114" s="1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6">
        <f t="shared" si="106"/>
        <v>41963.759386574078</v>
      </c>
      <c r="T1114" s="16">
        <f t="shared" si="107"/>
        <v>42023.354166666672</v>
      </c>
    </row>
    <row r="1115" spans="1:20" ht="45" x14ac:dyDescent="0.2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5.0000000000000001E-3</v>
      </c>
      <c r="P1115" s="1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6">
        <f t="shared" si="106"/>
        <v>41835.977083333331</v>
      </c>
      <c r="T1115" s="16">
        <f t="shared" si="107"/>
        <v>41865.977083333331</v>
      </c>
    </row>
    <row r="1116" spans="1:20" ht="45" x14ac:dyDescent="0.2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1.6666666666666668E-3</v>
      </c>
      <c r="P1116" s="1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6">
        <f t="shared" si="106"/>
        <v>41526.345914351856</v>
      </c>
      <c r="T1116" s="16">
        <f t="shared" si="107"/>
        <v>41556.345914351856</v>
      </c>
    </row>
    <row r="1117" spans="1:20" ht="45" x14ac:dyDescent="0.2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1.325E-3</v>
      </c>
      <c r="P1117" s="1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6">
        <f t="shared" si="106"/>
        <v>42429.695543981477</v>
      </c>
      <c r="T1117" s="16">
        <f t="shared" si="107"/>
        <v>42459.653877314813</v>
      </c>
    </row>
    <row r="1118" spans="1:20" ht="30" x14ac:dyDescent="0.2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3.5704000000000004E-4</v>
      </c>
      <c r="P1118" s="1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6">
        <f t="shared" si="106"/>
        <v>41009.847314814811</v>
      </c>
      <c r="T1118" s="16">
        <f t="shared" si="107"/>
        <v>41069.847314814811</v>
      </c>
    </row>
    <row r="1119" spans="1:20" ht="45" x14ac:dyDescent="0.2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8.3000000000000004E-2</v>
      </c>
      <c r="P1119" s="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6">
        <f t="shared" si="106"/>
        <v>42333.598530092597</v>
      </c>
      <c r="T1119" s="16">
        <f t="shared" si="107"/>
        <v>42363.598530092597</v>
      </c>
    </row>
    <row r="1120" spans="1:20" ht="45" x14ac:dyDescent="0.2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2.4222222222222221E-2</v>
      </c>
      <c r="P1120" s="1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6">
        <f t="shared" si="106"/>
        <v>41704.16642361111</v>
      </c>
      <c r="T1120" s="16">
        <f t="shared" si="107"/>
        <v>41734.124756944446</v>
      </c>
    </row>
    <row r="1121" spans="1:20" ht="45" x14ac:dyDescent="0.2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2.3809523809523812E-3</v>
      </c>
      <c r="P1121" s="1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6">
        <f t="shared" si="106"/>
        <v>41722.792407407411</v>
      </c>
      <c r="T1121" s="16">
        <f t="shared" si="107"/>
        <v>41735.792407407411</v>
      </c>
    </row>
    <row r="1122" spans="1:20" ht="30" x14ac:dyDescent="0.2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s="19">
        <f t="shared" si="103"/>
        <v>0</v>
      </c>
      <c r="Q1122" t="str">
        <f t="shared" si="104"/>
        <v>games</v>
      </c>
      <c r="R1122" t="str">
        <f t="shared" si="105"/>
        <v>video games</v>
      </c>
      <c r="S1122" s="16">
        <f t="shared" si="106"/>
        <v>40799.872685185182</v>
      </c>
      <c r="T1122" s="16">
        <f t="shared" si="107"/>
        <v>40844.872685185182</v>
      </c>
    </row>
    <row r="1123" spans="1:20" ht="45" x14ac:dyDescent="0.2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1.16E-4</v>
      </c>
      <c r="P1123" s="1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6">
        <f t="shared" si="106"/>
        <v>42412.934212962966</v>
      </c>
      <c r="T1123" s="16">
        <f t="shared" si="107"/>
        <v>42442.892546296294</v>
      </c>
    </row>
    <row r="1124" spans="1:20" ht="45" x14ac:dyDescent="0.2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s="19">
        <f t="shared" si="103"/>
        <v>0</v>
      </c>
      <c r="Q1124" t="str">
        <f t="shared" si="104"/>
        <v>games</v>
      </c>
      <c r="R1124" t="str">
        <f t="shared" si="105"/>
        <v>video games</v>
      </c>
      <c r="S1124" s="16">
        <f t="shared" si="106"/>
        <v>41410.703993055555</v>
      </c>
      <c r="T1124" s="16">
        <f t="shared" si="107"/>
        <v>41424.703993055555</v>
      </c>
    </row>
    <row r="1125" spans="1:20" ht="45" x14ac:dyDescent="0.2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2.2000000000000001E-3</v>
      </c>
      <c r="P1125" s="1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6">
        <f t="shared" si="106"/>
        <v>41718.5237037037</v>
      </c>
      <c r="T1125" s="16">
        <f t="shared" si="107"/>
        <v>41748.5237037037</v>
      </c>
    </row>
    <row r="1126" spans="1:20" ht="45" x14ac:dyDescent="0.2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4.7222222222222223E-3</v>
      </c>
      <c r="P1126" s="1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6">
        <f t="shared" si="106"/>
        <v>42094.667256944449</v>
      </c>
      <c r="T1126" s="16">
        <f t="shared" si="107"/>
        <v>42124.667256944449</v>
      </c>
    </row>
    <row r="1127" spans="1:20" ht="45" x14ac:dyDescent="0.2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s="19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6">
        <f t="shared" si="106"/>
        <v>42212.624189814815</v>
      </c>
      <c r="T1127" s="16">
        <f t="shared" si="107"/>
        <v>42272.624189814815</v>
      </c>
    </row>
    <row r="1128" spans="1:20" ht="30" x14ac:dyDescent="0.2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5.0000000000000001E-3</v>
      </c>
      <c r="P1128" s="1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6">
        <f t="shared" si="106"/>
        <v>42535.327476851846</v>
      </c>
      <c r="T1128" s="16">
        <f t="shared" si="107"/>
        <v>42565.327476851846</v>
      </c>
    </row>
    <row r="1129" spans="1:20" ht="45" x14ac:dyDescent="0.2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1.6714285714285713E-2</v>
      </c>
      <c r="P1129" s="1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6">
        <f t="shared" si="106"/>
        <v>41926.854166666664</v>
      </c>
      <c r="T1129" s="16">
        <f t="shared" si="107"/>
        <v>41957.895833333328</v>
      </c>
    </row>
    <row r="1130" spans="1:20" x14ac:dyDescent="0.2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1E-3</v>
      </c>
      <c r="P1130" s="1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6">
        <f t="shared" si="106"/>
        <v>41828.649502314816</v>
      </c>
      <c r="T1130" s="16">
        <f t="shared" si="107"/>
        <v>41858.649502314816</v>
      </c>
    </row>
    <row r="1131" spans="1:20" ht="45" x14ac:dyDescent="0.2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1.0499999999999999E-3</v>
      </c>
      <c r="P1131" s="1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6">
        <f t="shared" si="106"/>
        <v>42496.264965277776</v>
      </c>
      <c r="T1131" s="16">
        <f t="shared" si="107"/>
        <v>42526.264965277776</v>
      </c>
    </row>
    <row r="1132" spans="1:20" ht="45" x14ac:dyDescent="0.2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2.2000000000000001E-3</v>
      </c>
      <c r="P1132" s="1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6">
        <f t="shared" si="106"/>
        <v>41908.996527777781</v>
      </c>
      <c r="T1132" s="16">
        <f t="shared" si="107"/>
        <v>41969.038194444445</v>
      </c>
    </row>
    <row r="1133" spans="1:20" ht="45" x14ac:dyDescent="0.2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s="19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6">
        <f t="shared" si="106"/>
        <v>42332.908194444448</v>
      </c>
      <c r="T1133" s="16">
        <f t="shared" si="107"/>
        <v>42362.908194444448</v>
      </c>
    </row>
    <row r="1134" spans="1:20" ht="45" x14ac:dyDescent="0.2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0.14380000000000001</v>
      </c>
      <c r="P1134" s="1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6">
        <f t="shared" si="106"/>
        <v>42706.115405092598</v>
      </c>
      <c r="T1134" s="16">
        <f t="shared" si="107"/>
        <v>42736.115405092598</v>
      </c>
    </row>
    <row r="1135" spans="1:20" ht="45" x14ac:dyDescent="0.2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6.6666666666666671E-3</v>
      </c>
      <c r="P1135" s="1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6">
        <f t="shared" si="106"/>
        <v>41821.407187500001</v>
      </c>
      <c r="T1135" s="16">
        <f t="shared" si="107"/>
        <v>41851.407187500001</v>
      </c>
    </row>
    <row r="1136" spans="1:20" ht="45" x14ac:dyDescent="0.2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4.0000000000000003E-5</v>
      </c>
      <c r="P1136" s="1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6">
        <f t="shared" si="106"/>
        <v>41958.285046296296</v>
      </c>
      <c r="T1136" s="16">
        <f t="shared" si="107"/>
        <v>41972.189583333333</v>
      </c>
    </row>
    <row r="1137" spans="1:20" ht="60" x14ac:dyDescent="0.2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0.05</v>
      </c>
      <c r="P1137" s="1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6">
        <f t="shared" si="106"/>
        <v>42558.989513888882</v>
      </c>
      <c r="T1137" s="16">
        <f t="shared" si="107"/>
        <v>42588.989513888882</v>
      </c>
    </row>
    <row r="1138" spans="1:20" ht="45" x14ac:dyDescent="0.2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6.4439140811455853E-2</v>
      </c>
      <c r="P1138" s="1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6">
        <f t="shared" si="106"/>
        <v>42327.671631944439</v>
      </c>
      <c r="T1138" s="16">
        <f t="shared" si="107"/>
        <v>42357.671631944439</v>
      </c>
    </row>
    <row r="1139" spans="1:20" ht="45" x14ac:dyDescent="0.2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0.39500000000000002</v>
      </c>
      <c r="P1139" s="1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6">
        <f t="shared" si="106"/>
        <v>42453.819687499999</v>
      </c>
      <c r="T1139" s="16">
        <f t="shared" si="107"/>
        <v>42483.819687499999</v>
      </c>
    </row>
    <row r="1140" spans="1:20" ht="45" x14ac:dyDescent="0.2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3.5714285714285713E-3</v>
      </c>
      <c r="P1140" s="1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6">
        <f t="shared" si="106"/>
        <v>42736.9066087963</v>
      </c>
      <c r="T1140" s="16">
        <f t="shared" si="107"/>
        <v>42756.9066087963</v>
      </c>
    </row>
    <row r="1141" spans="1:20" ht="45" x14ac:dyDescent="0.2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6.2500000000000001E-4</v>
      </c>
      <c r="P1141" s="1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6">
        <f t="shared" si="106"/>
        <v>41975.347523148142</v>
      </c>
      <c r="T1141" s="16">
        <f t="shared" si="107"/>
        <v>42005.347523148142</v>
      </c>
    </row>
    <row r="1142" spans="1:20" ht="45" x14ac:dyDescent="0.2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s="19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6">
        <f t="shared" si="106"/>
        <v>42192.462048611109</v>
      </c>
      <c r="T1142" s="16">
        <f t="shared" si="107"/>
        <v>42222.462048611109</v>
      </c>
    </row>
    <row r="1143" spans="1:20" x14ac:dyDescent="0.2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s="19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6">
        <f t="shared" si="106"/>
        <v>42164.699652777781</v>
      </c>
      <c r="T1143" s="16">
        <f t="shared" si="107"/>
        <v>42194.699652777781</v>
      </c>
    </row>
    <row r="1144" spans="1:20" ht="45" x14ac:dyDescent="0.2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s="19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6">
        <f t="shared" si="106"/>
        <v>42022.006099537044</v>
      </c>
      <c r="T1144" s="16">
        <f t="shared" si="107"/>
        <v>42052.006099537044</v>
      </c>
    </row>
    <row r="1145" spans="1:20" ht="45" x14ac:dyDescent="0.2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4.1333333333333335E-3</v>
      </c>
      <c r="P1145" s="1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6">
        <f t="shared" si="106"/>
        <v>42325.19358796296</v>
      </c>
      <c r="T1145" s="16">
        <f t="shared" si="107"/>
        <v>42355.19358796296</v>
      </c>
    </row>
    <row r="1146" spans="1:20" ht="45" x14ac:dyDescent="0.2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s="19">
        <f t="shared" si="103"/>
        <v>0</v>
      </c>
      <c r="Q1146" t="str">
        <f t="shared" si="104"/>
        <v>food</v>
      </c>
      <c r="R1146" t="str">
        <f t="shared" si="105"/>
        <v>food trucks</v>
      </c>
      <c r="S1146" s="16">
        <f t="shared" si="106"/>
        <v>42093.181944444441</v>
      </c>
      <c r="T1146" s="16">
        <f t="shared" si="107"/>
        <v>42123.181944444441</v>
      </c>
    </row>
    <row r="1147" spans="1:20" ht="30" x14ac:dyDescent="0.2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1.25E-3</v>
      </c>
      <c r="P1147" s="1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6">
        <f t="shared" si="106"/>
        <v>41854.747592592597</v>
      </c>
      <c r="T1147" s="16">
        <f t="shared" si="107"/>
        <v>41914.747592592597</v>
      </c>
    </row>
    <row r="1148" spans="1:20" ht="30" x14ac:dyDescent="0.2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8.8333333333333333E-2</v>
      </c>
      <c r="P1148" s="1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6">
        <f t="shared" si="106"/>
        <v>41723.9533912037</v>
      </c>
      <c r="T1148" s="16">
        <f t="shared" si="107"/>
        <v>41761.9533912037</v>
      </c>
    </row>
    <row r="1149" spans="1:20" ht="45" x14ac:dyDescent="0.2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s="19">
        <f t="shared" si="103"/>
        <v>0</v>
      </c>
      <c r="Q1149" t="str">
        <f t="shared" si="104"/>
        <v>food</v>
      </c>
      <c r="R1149" t="str">
        <f t="shared" si="105"/>
        <v>food trucks</v>
      </c>
      <c r="S1149" s="16">
        <f t="shared" si="106"/>
        <v>41871.972025462965</v>
      </c>
      <c r="T1149" s="16">
        <f t="shared" si="107"/>
        <v>41931.972025462965</v>
      </c>
    </row>
    <row r="1150" spans="1:20" ht="30" x14ac:dyDescent="0.2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4.8666666666666667E-3</v>
      </c>
      <c r="P1150" s="1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6">
        <f t="shared" si="106"/>
        <v>42675.171076388884</v>
      </c>
      <c r="T1150" s="16">
        <f t="shared" si="107"/>
        <v>42705.212743055556</v>
      </c>
    </row>
    <row r="1151" spans="1:20" ht="30" x14ac:dyDescent="0.2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1.5E-3</v>
      </c>
      <c r="P1151" s="1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6">
        <f t="shared" si="106"/>
        <v>42507.71025462963</v>
      </c>
      <c r="T1151" s="16">
        <f t="shared" si="107"/>
        <v>42537.71025462963</v>
      </c>
    </row>
    <row r="1152" spans="1:20" ht="30" x14ac:dyDescent="0.2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0.1008</v>
      </c>
      <c r="P1152" s="1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6">
        <f t="shared" si="106"/>
        <v>42317.954571759255</v>
      </c>
      <c r="T1152" s="16">
        <f t="shared" si="107"/>
        <v>42377.954571759255</v>
      </c>
    </row>
    <row r="1153" spans="1:20" ht="45" x14ac:dyDescent="0.2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s="19">
        <f t="shared" si="103"/>
        <v>0</v>
      </c>
      <c r="Q1153" t="str">
        <f t="shared" si="104"/>
        <v>food</v>
      </c>
      <c r="R1153" t="str">
        <f t="shared" si="105"/>
        <v>food trucks</v>
      </c>
      <c r="S1153" s="16">
        <f t="shared" si="106"/>
        <v>42224.102581018517</v>
      </c>
      <c r="T1153" s="16">
        <f t="shared" si="107"/>
        <v>42254.102581018517</v>
      </c>
    </row>
    <row r="1154" spans="1:20" x14ac:dyDescent="0.2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5.6937500000000002E-2</v>
      </c>
      <c r="P1154" s="1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6">
        <f t="shared" si="106"/>
        <v>42109.709629629629</v>
      </c>
      <c r="T1154" s="16">
        <f t="shared" si="107"/>
        <v>42139.709629629629</v>
      </c>
    </row>
    <row r="1155" spans="1:20" ht="30" x14ac:dyDescent="0.2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E1155/D1155</f>
        <v>6.2500000000000003E-3</v>
      </c>
      <c r="P1155" s="19">
        <f t="shared" ref="P1155:P1218" si="109">IF(L1155&gt;0,E1155/L1155,0)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6">
        <f t="shared" ref="S1155:S1218" si="112">(((J1155/60)/60)/24)+DATE(1970,1,1)</f>
        <v>42143.714178240742</v>
      </c>
      <c r="T1155" s="16">
        <f t="shared" ref="T1155:T1218" si="113">(((I1155/60)/60)/24)+DATE(1970,1,1)</f>
        <v>42173.714178240742</v>
      </c>
    </row>
    <row r="1156" spans="1:20" ht="45" x14ac:dyDescent="0.2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6.5000000000000002E-2</v>
      </c>
      <c r="P1156" s="1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6">
        <f t="shared" si="112"/>
        <v>42223.108865740738</v>
      </c>
      <c r="T1156" s="16">
        <f t="shared" si="113"/>
        <v>42253.108865740738</v>
      </c>
    </row>
    <row r="1157" spans="1:20" ht="45" x14ac:dyDescent="0.2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7.5199999999999998E-3</v>
      </c>
      <c r="P1157" s="1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6">
        <f t="shared" si="112"/>
        <v>41835.763981481483</v>
      </c>
      <c r="T1157" s="16">
        <f t="shared" si="113"/>
        <v>41865.763981481483</v>
      </c>
    </row>
    <row r="1158" spans="1:20" ht="45" x14ac:dyDescent="0.2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s="19">
        <f t="shared" si="109"/>
        <v>0</v>
      </c>
      <c r="Q1158" t="str">
        <f t="shared" si="110"/>
        <v>food</v>
      </c>
      <c r="R1158" t="str">
        <f t="shared" si="111"/>
        <v>food trucks</v>
      </c>
      <c r="S1158" s="16">
        <f t="shared" si="112"/>
        <v>42029.07131944444</v>
      </c>
      <c r="T1158" s="16">
        <f t="shared" si="113"/>
        <v>42059.07131944444</v>
      </c>
    </row>
    <row r="1159" spans="1:20" ht="45" x14ac:dyDescent="0.2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1.5100000000000001E-2</v>
      </c>
      <c r="P1159" s="1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6">
        <f t="shared" si="112"/>
        <v>41918.628240740742</v>
      </c>
      <c r="T1159" s="16">
        <f t="shared" si="113"/>
        <v>41978.669907407413</v>
      </c>
    </row>
    <row r="1160" spans="1:20" ht="45" x14ac:dyDescent="0.2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4.6666666666666671E-3</v>
      </c>
      <c r="P1160" s="1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6">
        <f t="shared" si="112"/>
        <v>41952.09175925926</v>
      </c>
      <c r="T1160" s="16">
        <f t="shared" si="113"/>
        <v>41982.09175925926</v>
      </c>
    </row>
    <row r="1161" spans="1:20" ht="45" x14ac:dyDescent="0.2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s="19">
        <f t="shared" si="109"/>
        <v>0</v>
      </c>
      <c r="Q1161" t="str">
        <f t="shared" si="110"/>
        <v>food</v>
      </c>
      <c r="R1161" t="str">
        <f t="shared" si="111"/>
        <v>food trucks</v>
      </c>
      <c r="S1161" s="16">
        <f t="shared" si="112"/>
        <v>42154.726446759261</v>
      </c>
      <c r="T1161" s="16">
        <f t="shared" si="113"/>
        <v>42185.65625</v>
      </c>
    </row>
    <row r="1162" spans="1:20" ht="45" x14ac:dyDescent="0.2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3.85E-2</v>
      </c>
      <c r="P1162" s="1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6">
        <f t="shared" si="112"/>
        <v>42061.154930555553</v>
      </c>
      <c r="T1162" s="16">
        <f t="shared" si="113"/>
        <v>42091.113263888896</v>
      </c>
    </row>
    <row r="1163" spans="1:20" ht="45" x14ac:dyDescent="0.2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s="19">
        <f t="shared" si="109"/>
        <v>0</v>
      </c>
      <c r="Q1163" t="str">
        <f t="shared" si="110"/>
        <v>food</v>
      </c>
      <c r="R1163" t="str">
        <f t="shared" si="111"/>
        <v>food trucks</v>
      </c>
      <c r="S1163" s="16">
        <f t="shared" si="112"/>
        <v>42122.629502314812</v>
      </c>
      <c r="T1163" s="16">
        <f t="shared" si="113"/>
        <v>42143.629502314812</v>
      </c>
    </row>
    <row r="1164" spans="1:20" ht="45" x14ac:dyDescent="0.2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5.8333333333333338E-4</v>
      </c>
      <c r="P1164" s="1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6">
        <f t="shared" si="112"/>
        <v>41876.683611111112</v>
      </c>
      <c r="T1164" s="16">
        <f t="shared" si="113"/>
        <v>41907.683611111112</v>
      </c>
    </row>
    <row r="1165" spans="1:20" ht="45" x14ac:dyDescent="0.2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s="19">
        <f t="shared" si="109"/>
        <v>0</v>
      </c>
      <c r="Q1165" t="str">
        <f t="shared" si="110"/>
        <v>food</v>
      </c>
      <c r="R1165" t="str">
        <f t="shared" si="111"/>
        <v>food trucks</v>
      </c>
      <c r="S1165" s="16">
        <f t="shared" si="112"/>
        <v>41830.723611111112</v>
      </c>
      <c r="T1165" s="16">
        <f t="shared" si="113"/>
        <v>41860.723611111112</v>
      </c>
    </row>
    <row r="1166" spans="1:20" ht="60" x14ac:dyDescent="0.2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s="19">
        <f t="shared" si="109"/>
        <v>0</v>
      </c>
      <c r="Q1166" t="str">
        <f t="shared" si="110"/>
        <v>food</v>
      </c>
      <c r="R1166" t="str">
        <f t="shared" si="111"/>
        <v>food trucks</v>
      </c>
      <c r="S1166" s="16">
        <f t="shared" si="112"/>
        <v>42509.724328703705</v>
      </c>
      <c r="T1166" s="16">
        <f t="shared" si="113"/>
        <v>42539.724328703705</v>
      </c>
    </row>
    <row r="1167" spans="1:20" ht="45" x14ac:dyDescent="0.2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0.20705000000000001</v>
      </c>
      <c r="P1167" s="1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6">
        <f t="shared" si="112"/>
        <v>41792.214467592588</v>
      </c>
      <c r="T1167" s="16">
        <f t="shared" si="113"/>
        <v>41826.214467592588</v>
      </c>
    </row>
    <row r="1168" spans="1:20" ht="45" x14ac:dyDescent="0.2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0.19139999999999999</v>
      </c>
      <c r="P1168" s="1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6">
        <f t="shared" si="112"/>
        <v>42150.485439814816</v>
      </c>
      <c r="T1168" s="16">
        <f t="shared" si="113"/>
        <v>42181.166666666672</v>
      </c>
    </row>
    <row r="1169" spans="1:20" ht="45" x14ac:dyDescent="0.2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1.6316666666666667E-2</v>
      </c>
      <c r="P1169" s="1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6">
        <f t="shared" si="112"/>
        <v>41863.734895833331</v>
      </c>
      <c r="T1169" s="16">
        <f t="shared" si="113"/>
        <v>41894.734895833331</v>
      </c>
    </row>
    <row r="1170" spans="1:20" ht="45" x14ac:dyDescent="0.2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5.6666666666666664E-2</v>
      </c>
      <c r="P1170" s="1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6">
        <f t="shared" si="112"/>
        <v>42605.053993055553</v>
      </c>
      <c r="T1170" s="16">
        <f t="shared" si="113"/>
        <v>42635.053993055553</v>
      </c>
    </row>
    <row r="1171" spans="1:20" ht="45" x14ac:dyDescent="0.2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1.6999999999999999E-3</v>
      </c>
      <c r="P1171" s="1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6">
        <f t="shared" si="112"/>
        <v>42027.353738425925</v>
      </c>
      <c r="T1171" s="16">
        <f t="shared" si="113"/>
        <v>42057.353738425925</v>
      </c>
    </row>
    <row r="1172" spans="1:20" ht="45" x14ac:dyDescent="0.2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4.0000000000000001E-3</v>
      </c>
      <c r="P1172" s="1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6">
        <f t="shared" si="112"/>
        <v>42124.893182870372</v>
      </c>
      <c r="T1172" s="16">
        <f t="shared" si="113"/>
        <v>42154.893182870372</v>
      </c>
    </row>
    <row r="1173" spans="1:20" ht="30" x14ac:dyDescent="0.2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1E-3</v>
      </c>
      <c r="P1173" s="1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6">
        <f t="shared" si="112"/>
        <v>41938.804710648146</v>
      </c>
      <c r="T1173" s="16">
        <f t="shared" si="113"/>
        <v>41956.846377314811</v>
      </c>
    </row>
    <row r="1174" spans="1:20" x14ac:dyDescent="0.2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s="19">
        <f t="shared" si="109"/>
        <v>0</v>
      </c>
      <c r="Q1174" t="str">
        <f t="shared" si="110"/>
        <v>food</v>
      </c>
      <c r="R1174" t="str">
        <f t="shared" si="111"/>
        <v>food trucks</v>
      </c>
      <c r="S1174" s="16">
        <f t="shared" si="112"/>
        <v>41841.682314814818</v>
      </c>
      <c r="T1174" s="16">
        <f t="shared" si="113"/>
        <v>41871.682314814818</v>
      </c>
    </row>
    <row r="1175" spans="1:20" ht="45" x14ac:dyDescent="0.2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2.4000000000000001E-4</v>
      </c>
      <c r="P1175" s="1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6">
        <f t="shared" si="112"/>
        <v>42184.185844907406</v>
      </c>
      <c r="T1175" s="16">
        <f t="shared" si="113"/>
        <v>42219.185844907406</v>
      </c>
    </row>
    <row r="1176" spans="1:20" ht="30" x14ac:dyDescent="0.2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5.906666666666667E-2</v>
      </c>
      <c r="P1176" s="1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6">
        <f t="shared" si="112"/>
        <v>42468.84174768519</v>
      </c>
      <c r="T1176" s="16">
        <f t="shared" si="113"/>
        <v>42498.84174768519</v>
      </c>
    </row>
    <row r="1177" spans="1:20" ht="45" x14ac:dyDescent="0.2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2.9250000000000002E-2</v>
      </c>
      <c r="P1177" s="1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6">
        <f t="shared" si="112"/>
        <v>42170.728460648148</v>
      </c>
      <c r="T1177" s="16">
        <f t="shared" si="113"/>
        <v>42200.728460648148</v>
      </c>
    </row>
    <row r="1178" spans="1:20" ht="60" x14ac:dyDescent="0.2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5.7142857142857142E-5</v>
      </c>
      <c r="P1178" s="1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6">
        <f t="shared" si="112"/>
        <v>42746.019652777773</v>
      </c>
      <c r="T1178" s="16">
        <f t="shared" si="113"/>
        <v>42800.541666666672</v>
      </c>
    </row>
    <row r="1179" spans="1:20" ht="45" x14ac:dyDescent="0.2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s="19">
        <f t="shared" si="109"/>
        <v>0</v>
      </c>
      <c r="Q1179" t="str">
        <f t="shared" si="110"/>
        <v>food</v>
      </c>
      <c r="R1179" t="str">
        <f t="shared" si="111"/>
        <v>food trucks</v>
      </c>
      <c r="S1179" s="16">
        <f t="shared" si="112"/>
        <v>41897.660833333335</v>
      </c>
      <c r="T1179" s="16">
        <f t="shared" si="113"/>
        <v>41927.660833333335</v>
      </c>
    </row>
    <row r="1180" spans="1:20" ht="45" x14ac:dyDescent="0.2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6.666666666666667E-5</v>
      </c>
      <c r="P1180" s="19">
        <f t="shared" si="109"/>
        <v>5</v>
      </c>
      <c r="Q1180" t="str">
        <f t="shared" si="110"/>
        <v>food</v>
      </c>
      <c r="R1180" t="str">
        <f t="shared" si="111"/>
        <v>food trucks</v>
      </c>
      <c r="S1180" s="16">
        <f t="shared" si="112"/>
        <v>41837.905694444446</v>
      </c>
      <c r="T1180" s="16">
        <f t="shared" si="113"/>
        <v>41867.905694444446</v>
      </c>
    </row>
    <row r="1181" spans="1:20" ht="45" x14ac:dyDescent="0.2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5.3333333333333337E-2</v>
      </c>
      <c r="P1181" s="1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6">
        <f t="shared" si="112"/>
        <v>42275.720219907409</v>
      </c>
      <c r="T1181" s="16">
        <f t="shared" si="113"/>
        <v>42305.720219907409</v>
      </c>
    </row>
    <row r="1182" spans="1:20" ht="30" x14ac:dyDescent="0.2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0.11749999999999999</v>
      </c>
      <c r="P1182" s="1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6">
        <f t="shared" si="112"/>
        <v>41781.806875000002</v>
      </c>
      <c r="T1182" s="16">
        <f t="shared" si="113"/>
        <v>41818.806875000002</v>
      </c>
    </row>
    <row r="1183" spans="1:20" x14ac:dyDescent="0.2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8.0000000000000007E-5</v>
      </c>
      <c r="P1183" s="1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6">
        <f t="shared" si="112"/>
        <v>42034.339363425926</v>
      </c>
      <c r="T1183" s="16">
        <f t="shared" si="113"/>
        <v>42064.339363425926</v>
      </c>
    </row>
    <row r="1184" spans="1:20" ht="45" x14ac:dyDescent="0.2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4.2000000000000003E-2</v>
      </c>
      <c r="P1184" s="1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6">
        <f t="shared" si="112"/>
        <v>42728.827407407407</v>
      </c>
      <c r="T1184" s="16">
        <f t="shared" si="113"/>
        <v>42747.695833333331</v>
      </c>
    </row>
    <row r="1185" spans="1:20" ht="45" x14ac:dyDescent="0.2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0.04</v>
      </c>
      <c r="P1185" s="1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6">
        <f t="shared" si="112"/>
        <v>42656.86137731481</v>
      </c>
      <c r="T1185" s="16">
        <f t="shared" si="113"/>
        <v>42676.165972222225</v>
      </c>
    </row>
    <row r="1186" spans="1:20" ht="45" x14ac:dyDescent="0.2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1.0493636363636363</v>
      </c>
      <c r="P1186" s="1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6">
        <f t="shared" si="112"/>
        <v>42741.599664351852</v>
      </c>
      <c r="T1186" s="16">
        <f t="shared" si="113"/>
        <v>42772.599664351852</v>
      </c>
    </row>
    <row r="1187" spans="1:20" ht="45" x14ac:dyDescent="0.2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1.0544</v>
      </c>
      <c r="P1187" s="1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6">
        <f t="shared" si="112"/>
        <v>42130.865150462967</v>
      </c>
      <c r="T1187" s="16">
        <f t="shared" si="113"/>
        <v>42163.166666666672</v>
      </c>
    </row>
    <row r="1188" spans="1:20" ht="45" x14ac:dyDescent="0.2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1.0673333333333332</v>
      </c>
      <c r="P1188" s="1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6">
        <f t="shared" si="112"/>
        <v>42123.86336805555</v>
      </c>
      <c r="T1188" s="16">
        <f t="shared" si="113"/>
        <v>42156.945833333331</v>
      </c>
    </row>
    <row r="1189" spans="1:20" ht="45" x14ac:dyDescent="0.2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1.0412571428571429</v>
      </c>
      <c r="P1189" s="1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6">
        <f t="shared" si="112"/>
        <v>42109.894942129627</v>
      </c>
      <c r="T1189" s="16">
        <f t="shared" si="113"/>
        <v>42141.75</v>
      </c>
    </row>
    <row r="1190" spans="1:20" ht="45" x14ac:dyDescent="0.2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1.6054999999999999</v>
      </c>
      <c r="P1190" s="1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6">
        <f t="shared" si="112"/>
        <v>42711.700694444444</v>
      </c>
      <c r="T1190" s="16">
        <f t="shared" si="113"/>
        <v>42732.700694444444</v>
      </c>
    </row>
    <row r="1191" spans="1:20" ht="45" x14ac:dyDescent="0.2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1.0777777777777777</v>
      </c>
      <c r="P1191" s="1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6">
        <f t="shared" si="112"/>
        <v>42529.979108796295</v>
      </c>
      <c r="T1191" s="16">
        <f t="shared" si="113"/>
        <v>42550.979108796295</v>
      </c>
    </row>
    <row r="1192" spans="1:20" ht="30" x14ac:dyDescent="0.2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1.35</v>
      </c>
      <c r="P1192" s="1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6">
        <f t="shared" si="112"/>
        <v>41852.665798611109</v>
      </c>
      <c r="T1192" s="16">
        <f t="shared" si="113"/>
        <v>41882.665798611109</v>
      </c>
    </row>
    <row r="1193" spans="1:20" ht="45" x14ac:dyDescent="0.2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1.0907407407407408</v>
      </c>
      <c r="P1193" s="1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6">
        <f t="shared" si="112"/>
        <v>42419.603703703702</v>
      </c>
      <c r="T1193" s="16">
        <f t="shared" si="113"/>
        <v>42449.562037037031</v>
      </c>
    </row>
    <row r="1194" spans="1:20" ht="30" x14ac:dyDescent="0.2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2.9</v>
      </c>
      <c r="P1194" s="1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6">
        <f t="shared" si="112"/>
        <v>42747.506689814814</v>
      </c>
      <c r="T1194" s="16">
        <f t="shared" si="113"/>
        <v>42777.506689814814</v>
      </c>
    </row>
    <row r="1195" spans="1:20" ht="45" x14ac:dyDescent="0.2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1.0395714285714286</v>
      </c>
      <c r="P1195" s="1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6">
        <f t="shared" si="112"/>
        <v>42409.776076388895</v>
      </c>
      <c r="T1195" s="16">
        <f t="shared" si="113"/>
        <v>42469.734409722223</v>
      </c>
    </row>
    <row r="1196" spans="1:20" ht="45" x14ac:dyDescent="0.2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3.2223999999999999</v>
      </c>
      <c r="P1196" s="1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6">
        <f t="shared" si="112"/>
        <v>42072.488182870366</v>
      </c>
      <c r="T1196" s="16">
        <f t="shared" si="113"/>
        <v>42102.488182870366</v>
      </c>
    </row>
    <row r="1197" spans="1:20" ht="60" x14ac:dyDescent="0.2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1.35</v>
      </c>
      <c r="P1197" s="1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6">
        <f t="shared" si="112"/>
        <v>42298.34783564815</v>
      </c>
      <c r="T1197" s="16">
        <f t="shared" si="113"/>
        <v>42358.375</v>
      </c>
    </row>
    <row r="1198" spans="1:20" ht="30" x14ac:dyDescent="0.2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2.6991034482758622</v>
      </c>
      <c r="P1198" s="1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6">
        <f t="shared" si="112"/>
        <v>42326.818738425922</v>
      </c>
      <c r="T1198" s="16">
        <f t="shared" si="113"/>
        <v>42356.818738425922</v>
      </c>
    </row>
    <row r="1199" spans="1:20" ht="45" x14ac:dyDescent="0.2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2.5329333333333333</v>
      </c>
      <c r="P1199" s="1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6">
        <f t="shared" si="112"/>
        <v>42503.66474537037</v>
      </c>
      <c r="T1199" s="16">
        <f t="shared" si="113"/>
        <v>42534.249305555553</v>
      </c>
    </row>
    <row r="1200" spans="1:20" ht="45" x14ac:dyDescent="0.2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2.6059999999999999</v>
      </c>
      <c r="P1200" s="1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6">
        <f t="shared" si="112"/>
        <v>42333.619050925925</v>
      </c>
      <c r="T1200" s="16">
        <f t="shared" si="113"/>
        <v>42369.125</v>
      </c>
    </row>
    <row r="1201" spans="1:20" ht="45" x14ac:dyDescent="0.2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1.0131677953348381</v>
      </c>
      <c r="P1201" s="1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6">
        <f t="shared" si="112"/>
        <v>42161.770833333328</v>
      </c>
      <c r="T1201" s="16">
        <f t="shared" si="113"/>
        <v>42193.770833333328</v>
      </c>
    </row>
    <row r="1202" spans="1:20" ht="45" x14ac:dyDescent="0.2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1.2560416666666667</v>
      </c>
      <c r="P1202" s="1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6">
        <f t="shared" si="112"/>
        <v>42089.477500000001</v>
      </c>
      <c r="T1202" s="16">
        <f t="shared" si="113"/>
        <v>42110.477500000001</v>
      </c>
    </row>
    <row r="1203" spans="1:20" ht="45" x14ac:dyDescent="0.2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1.0243783333333334</v>
      </c>
      <c r="P1203" s="1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6">
        <f t="shared" si="112"/>
        <v>42536.60701388889</v>
      </c>
      <c r="T1203" s="16">
        <f t="shared" si="113"/>
        <v>42566.60701388889</v>
      </c>
    </row>
    <row r="1204" spans="1:20" ht="45" x14ac:dyDescent="0.2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1.99244</v>
      </c>
      <c r="P1204" s="1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6">
        <f t="shared" si="112"/>
        <v>42152.288819444439</v>
      </c>
      <c r="T1204" s="16">
        <f t="shared" si="113"/>
        <v>42182.288819444439</v>
      </c>
    </row>
    <row r="1205" spans="1:20" ht="45" x14ac:dyDescent="0.2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1.0245398773006136</v>
      </c>
      <c r="P1205" s="1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6">
        <f t="shared" si="112"/>
        <v>42125.614895833336</v>
      </c>
      <c r="T1205" s="16">
        <f t="shared" si="113"/>
        <v>42155.614895833336</v>
      </c>
    </row>
    <row r="1206" spans="1:20" ht="45" x14ac:dyDescent="0.2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1.0294615384615384</v>
      </c>
      <c r="P1206" s="1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6">
        <f t="shared" si="112"/>
        <v>42297.748067129629</v>
      </c>
      <c r="T1206" s="16">
        <f t="shared" si="113"/>
        <v>42342.208333333328</v>
      </c>
    </row>
    <row r="1207" spans="1:20" ht="45" x14ac:dyDescent="0.2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1.0086153846153847</v>
      </c>
      <c r="P1207" s="1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6">
        <f t="shared" si="112"/>
        <v>42138.506377314814</v>
      </c>
      <c r="T1207" s="16">
        <f t="shared" si="113"/>
        <v>42168.506377314814</v>
      </c>
    </row>
    <row r="1208" spans="1:20" ht="45" x14ac:dyDescent="0.2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1.1499999999999999</v>
      </c>
      <c r="P1208" s="1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6">
        <f t="shared" si="112"/>
        <v>42772.776076388895</v>
      </c>
      <c r="T1208" s="16">
        <f t="shared" si="113"/>
        <v>42805.561805555553</v>
      </c>
    </row>
    <row r="1209" spans="1:20" ht="30" x14ac:dyDescent="0.2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1.0416766467065868</v>
      </c>
      <c r="P1209" s="1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6">
        <f t="shared" si="112"/>
        <v>42430.430243055554</v>
      </c>
      <c r="T1209" s="16">
        <f t="shared" si="113"/>
        <v>42460.416666666672</v>
      </c>
    </row>
    <row r="1210" spans="1:20" ht="45" x14ac:dyDescent="0.2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1.5529999999999999</v>
      </c>
      <c r="P1210" s="1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6">
        <f t="shared" si="112"/>
        <v>42423.709074074075</v>
      </c>
      <c r="T1210" s="16">
        <f t="shared" si="113"/>
        <v>42453.667407407411</v>
      </c>
    </row>
    <row r="1211" spans="1:20" ht="45" x14ac:dyDescent="0.2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1.06</v>
      </c>
      <c r="P1211" s="1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6">
        <f t="shared" si="112"/>
        <v>42761.846122685187</v>
      </c>
      <c r="T1211" s="16">
        <f t="shared" si="113"/>
        <v>42791.846122685187</v>
      </c>
    </row>
    <row r="1212" spans="1:20" ht="30" x14ac:dyDescent="0.2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2.5431499999999998</v>
      </c>
      <c r="P1212" s="1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6">
        <f t="shared" si="112"/>
        <v>42132.941805555558</v>
      </c>
      <c r="T1212" s="16">
        <f t="shared" si="113"/>
        <v>42155.875</v>
      </c>
    </row>
    <row r="1213" spans="1:20" ht="45" x14ac:dyDescent="0.2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1.0109999999999999</v>
      </c>
      <c r="P1213" s="1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6">
        <f t="shared" si="112"/>
        <v>42515.866446759261</v>
      </c>
      <c r="T1213" s="16">
        <f t="shared" si="113"/>
        <v>42530.866446759261</v>
      </c>
    </row>
    <row r="1214" spans="1:20" ht="45" x14ac:dyDescent="0.2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1.2904</v>
      </c>
      <c r="P1214" s="1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6">
        <f t="shared" si="112"/>
        <v>42318.950173611112</v>
      </c>
      <c r="T1214" s="16">
        <f t="shared" si="113"/>
        <v>42335.041666666672</v>
      </c>
    </row>
    <row r="1215" spans="1:20" ht="45" x14ac:dyDescent="0.2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1.0223076923076924</v>
      </c>
      <c r="P1215" s="1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6">
        <f t="shared" si="112"/>
        <v>42731.755787037036</v>
      </c>
      <c r="T1215" s="16">
        <f t="shared" si="113"/>
        <v>42766.755787037036</v>
      </c>
    </row>
    <row r="1216" spans="1:20" ht="45" x14ac:dyDescent="0.2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1.3180000000000001</v>
      </c>
      <c r="P1216" s="1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6">
        <f t="shared" si="112"/>
        <v>42104.840335648143</v>
      </c>
      <c r="T1216" s="16">
        <f t="shared" si="113"/>
        <v>42164.840335648143</v>
      </c>
    </row>
    <row r="1217" spans="1:20" ht="45" x14ac:dyDescent="0.2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7.8608020000000005</v>
      </c>
      <c r="P1217" s="1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6">
        <f t="shared" si="112"/>
        <v>41759.923101851848</v>
      </c>
      <c r="T1217" s="16">
        <f t="shared" si="113"/>
        <v>41789.923101851848</v>
      </c>
    </row>
    <row r="1218" spans="1:20" ht="30" x14ac:dyDescent="0.2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1.4570000000000001</v>
      </c>
      <c r="P1218" s="1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6">
        <f t="shared" si="112"/>
        <v>42247.616400462968</v>
      </c>
      <c r="T1218" s="16">
        <f t="shared" si="113"/>
        <v>42279.960416666669</v>
      </c>
    </row>
    <row r="1219" spans="1:20" ht="45" x14ac:dyDescent="0.2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E1219/D1219</f>
        <v>1.026</v>
      </c>
      <c r="P1219" s="19">
        <f t="shared" ref="P1219:P1282" si="115">IF(L1219&gt;0,E1219/L1219,0)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6">
        <f t="shared" ref="S1219:S1282" si="118">(((J1219/60)/60)/24)+DATE(1970,1,1)</f>
        <v>42535.809490740736</v>
      </c>
      <c r="T1219" s="16">
        <f t="shared" ref="T1219:T1282" si="119">(((I1219/60)/60)/24)+DATE(1970,1,1)</f>
        <v>42565.809490740736</v>
      </c>
    </row>
    <row r="1220" spans="1:20" ht="45" x14ac:dyDescent="0.2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1.7227777777777777</v>
      </c>
      <c r="P1220" s="1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6">
        <f t="shared" si="118"/>
        <v>42278.662037037036</v>
      </c>
      <c r="T1220" s="16">
        <f t="shared" si="119"/>
        <v>42309.125</v>
      </c>
    </row>
    <row r="1221" spans="1:20" ht="30" x14ac:dyDescent="0.2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1.5916819571865444</v>
      </c>
      <c r="P1221" s="1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6">
        <f t="shared" si="118"/>
        <v>42633.461956018517</v>
      </c>
      <c r="T1221" s="16">
        <f t="shared" si="119"/>
        <v>42663.461956018517</v>
      </c>
    </row>
    <row r="1222" spans="1:20" ht="45" x14ac:dyDescent="0.2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1.0376666666666667</v>
      </c>
      <c r="P1222" s="1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6">
        <f t="shared" si="118"/>
        <v>42211.628611111111</v>
      </c>
      <c r="T1222" s="16">
        <f t="shared" si="119"/>
        <v>42241.628611111111</v>
      </c>
    </row>
    <row r="1223" spans="1:20" ht="45" x14ac:dyDescent="0.2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1.1140954545454547</v>
      </c>
      <c r="P1223" s="1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6">
        <f t="shared" si="118"/>
        <v>42680.47555555556</v>
      </c>
      <c r="T1223" s="16">
        <f t="shared" si="119"/>
        <v>42708</v>
      </c>
    </row>
    <row r="1224" spans="1:20" ht="30" x14ac:dyDescent="0.2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2.80375</v>
      </c>
      <c r="P1224" s="1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6">
        <f t="shared" si="118"/>
        <v>42430.720451388886</v>
      </c>
      <c r="T1224" s="16">
        <f t="shared" si="119"/>
        <v>42461.166666666672</v>
      </c>
    </row>
    <row r="1225" spans="1:20" ht="30" x14ac:dyDescent="0.2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1.1210606060606061</v>
      </c>
      <c r="P1225" s="1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6">
        <f t="shared" si="118"/>
        <v>42654.177187499998</v>
      </c>
      <c r="T1225" s="16">
        <f t="shared" si="119"/>
        <v>42684.218854166669</v>
      </c>
    </row>
    <row r="1226" spans="1:20" ht="30" x14ac:dyDescent="0.2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7.0666666666666669E-2</v>
      </c>
      <c r="P1226" s="1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6">
        <f t="shared" si="118"/>
        <v>41736.549791666665</v>
      </c>
      <c r="T1226" s="16">
        <f t="shared" si="119"/>
        <v>41796.549791666665</v>
      </c>
    </row>
    <row r="1227" spans="1:20" ht="45" x14ac:dyDescent="0.2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4.3999999999999997E-2</v>
      </c>
      <c r="P1227" s="1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6">
        <f t="shared" si="118"/>
        <v>41509.905995370369</v>
      </c>
      <c r="T1227" s="16">
        <f t="shared" si="119"/>
        <v>41569.905995370369</v>
      </c>
    </row>
    <row r="1228" spans="1:20" ht="45" x14ac:dyDescent="0.2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3.8739999999999997E-2</v>
      </c>
      <c r="P1228" s="1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6">
        <f t="shared" si="118"/>
        <v>41715.874780092592</v>
      </c>
      <c r="T1228" s="16">
        <f t="shared" si="119"/>
        <v>41750.041666666664</v>
      </c>
    </row>
    <row r="1229" spans="1:20" ht="45" x14ac:dyDescent="0.2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s="1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6">
        <f t="shared" si="118"/>
        <v>41827.919166666667</v>
      </c>
      <c r="T1229" s="16">
        <f t="shared" si="119"/>
        <v>41858.291666666664</v>
      </c>
    </row>
    <row r="1230" spans="1:20" ht="30" x14ac:dyDescent="0.2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0.29299999999999998</v>
      </c>
      <c r="P1230" s="1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6">
        <f t="shared" si="118"/>
        <v>40754.729259259257</v>
      </c>
      <c r="T1230" s="16">
        <f t="shared" si="119"/>
        <v>40814.729259259257</v>
      </c>
    </row>
    <row r="1231" spans="1:20" ht="45" x14ac:dyDescent="0.2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9.0909090909090905E-3</v>
      </c>
      <c r="P1231" s="1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6">
        <f t="shared" si="118"/>
        <v>40985.459803240738</v>
      </c>
      <c r="T1231" s="16">
        <f t="shared" si="119"/>
        <v>41015.666666666664</v>
      </c>
    </row>
    <row r="1232" spans="1:20" ht="45" x14ac:dyDescent="0.2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s="19">
        <f t="shared" si="115"/>
        <v>0</v>
      </c>
      <c r="Q1232" t="str">
        <f t="shared" si="116"/>
        <v>music</v>
      </c>
      <c r="R1232" t="str">
        <f t="shared" si="117"/>
        <v>world music</v>
      </c>
      <c r="S1232" s="16">
        <f t="shared" si="118"/>
        <v>40568.972569444442</v>
      </c>
      <c r="T1232" s="16">
        <f t="shared" si="119"/>
        <v>40598.972569444442</v>
      </c>
    </row>
    <row r="1233" spans="1:20" ht="45" x14ac:dyDescent="0.2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s="19">
        <f t="shared" si="115"/>
        <v>0</v>
      </c>
      <c r="Q1233" t="str">
        <f t="shared" si="116"/>
        <v>music</v>
      </c>
      <c r="R1233" t="str">
        <f t="shared" si="117"/>
        <v>world music</v>
      </c>
      <c r="S1233" s="16">
        <f t="shared" si="118"/>
        <v>42193.941759259258</v>
      </c>
      <c r="T1233" s="16">
        <f t="shared" si="119"/>
        <v>42244.041666666672</v>
      </c>
    </row>
    <row r="1234" spans="1:20" ht="45" x14ac:dyDescent="0.2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8.0000000000000002E-3</v>
      </c>
      <c r="P1234" s="1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6">
        <f t="shared" si="118"/>
        <v>41506.848032407412</v>
      </c>
      <c r="T1234" s="16">
        <f t="shared" si="119"/>
        <v>41553.848032407412</v>
      </c>
    </row>
    <row r="1235" spans="1:20" ht="45" x14ac:dyDescent="0.2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0.11600000000000001</v>
      </c>
      <c r="P1235" s="1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6">
        <f t="shared" si="118"/>
        <v>40939.948773148149</v>
      </c>
      <c r="T1235" s="16">
        <f t="shared" si="119"/>
        <v>40960.948773148149</v>
      </c>
    </row>
    <row r="1236" spans="1:20" ht="45" x14ac:dyDescent="0.2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s="19">
        <f t="shared" si="115"/>
        <v>0</v>
      </c>
      <c r="Q1236" t="str">
        <f t="shared" si="116"/>
        <v>music</v>
      </c>
      <c r="R1236" t="str">
        <f t="shared" si="117"/>
        <v>world music</v>
      </c>
      <c r="S1236" s="16">
        <f t="shared" si="118"/>
        <v>42007.788680555561</v>
      </c>
      <c r="T1236" s="16">
        <f t="shared" si="119"/>
        <v>42037.788680555561</v>
      </c>
    </row>
    <row r="1237" spans="1:20" ht="45" x14ac:dyDescent="0.2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2.787363950092912E-2</v>
      </c>
      <c r="P1237" s="1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6">
        <f t="shared" si="118"/>
        <v>41583.135405092595</v>
      </c>
      <c r="T1237" s="16">
        <f t="shared" si="119"/>
        <v>41623.135405092595</v>
      </c>
    </row>
    <row r="1238" spans="1:20" x14ac:dyDescent="0.2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s="19">
        <f t="shared" si="115"/>
        <v>0</v>
      </c>
      <c r="Q1238" t="str">
        <f t="shared" si="116"/>
        <v>music</v>
      </c>
      <c r="R1238" t="str">
        <f t="shared" si="117"/>
        <v>world music</v>
      </c>
      <c r="S1238" s="16">
        <f t="shared" si="118"/>
        <v>41110.680138888885</v>
      </c>
      <c r="T1238" s="16">
        <f t="shared" si="119"/>
        <v>41118.666666666664</v>
      </c>
    </row>
    <row r="1239" spans="1:20" ht="45" x14ac:dyDescent="0.2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s="1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6">
        <f t="shared" si="118"/>
        <v>41125.283159722225</v>
      </c>
      <c r="T1239" s="16">
        <f t="shared" si="119"/>
        <v>41145.283159722225</v>
      </c>
    </row>
    <row r="1240" spans="1:20" ht="45" x14ac:dyDescent="0.2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0.17799999999999999</v>
      </c>
      <c r="P1240" s="1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6">
        <f t="shared" si="118"/>
        <v>40731.61037037037</v>
      </c>
      <c r="T1240" s="16">
        <f t="shared" si="119"/>
        <v>40761.61037037037</v>
      </c>
    </row>
    <row r="1241" spans="1:20" ht="30" x14ac:dyDescent="0.2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s="19">
        <f t="shared" si="115"/>
        <v>0</v>
      </c>
      <c r="Q1241" t="str">
        <f t="shared" si="116"/>
        <v>music</v>
      </c>
      <c r="R1241" t="str">
        <f t="shared" si="117"/>
        <v>world music</v>
      </c>
      <c r="S1241" s="16">
        <f t="shared" si="118"/>
        <v>40883.962581018517</v>
      </c>
      <c r="T1241" s="16">
        <f t="shared" si="119"/>
        <v>40913.962581018517</v>
      </c>
    </row>
    <row r="1242" spans="1:20" ht="30" x14ac:dyDescent="0.2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3.0124999999999999E-2</v>
      </c>
      <c r="P1242" s="1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6">
        <f t="shared" si="118"/>
        <v>41409.040011574078</v>
      </c>
      <c r="T1242" s="16">
        <f t="shared" si="119"/>
        <v>41467.910416666666</v>
      </c>
    </row>
    <row r="1243" spans="1:20" ht="45" x14ac:dyDescent="0.2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0.50739999999999996</v>
      </c>
      <c r="P1243" s="1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6">
        <f t="shared" si="118"/>
        <v>41923.837731481479</v>
      </c>
      <c r="T1243" s="16">
        <f t="shared" si="119"/>
        <v>41946.249305555553</v>
      </c>
    </row>
    <row r="1244" spans="1:20" ht="45" x14ac:dyDescent="0.2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5.4884742041712408E-3</v>
      </c>
      <c r="P1244" s="1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6">
        <f t="shared" si="118"/>
        <v>40782.165532407409</v>
      </c>
      <c r="T1244" s="16">
        <f t="shared" si="119"/>
        <v>40797.554166666669</v>
      </c>
    </row>
    <row r="1245" spans="1:20" ht="45" x14ac:dyDescent="0.2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0.14091666666666666</v>
      </c>
      <c r="P1245" s="1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6">
        <f t="shared" si="118"/>
        <v>40671.879293981481</v>
      </c>
      <c r="T1245" s="16">
        <f t="shared" si="119"/>
        <v>40732.875</v>
      </c>
    </row>
    <row r="1246" spans="1:20" ht="45" x14ac:dyDescent="0.2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1.038</v>
      </c>
      <c r="P1246" s="1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6">
        <f t="shared" si="118"/>
        <v>41355.825497685182</v>
      </c>
      <c r="T1246" s="16">
        <f t="shared" si="119"/>
        <v>41386.875</v>
      </c>
    </row>
    <row r="1247" spans="1:20" ht="45" x14ac:dyDescent="0.2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1.2024999999999999</v>
      </c>
      <c r="P1247" s="1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6">
        <f t="shared" si="118"/>
        <v>41774.599930555552</v>
      </c>
      <c r="T1247" s="16">
        <f t="shared" si="119"/>
        <v>41804.599930555552</v>
      </c>
    </row>
    <row r="1248" spans="1:20" ht="45" x14ac:dyDescent="0.2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1.17</v>
      </c>
      <c r="P1248" s="1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6">
        <f t="shared" si="118"/>
        <v>40838.043391203704</v>
      </c>
      <c r="T1248" s="16">
        <f t="shared" si="119"/>
        <v>40883.085057870368</v>
      </c>
    </row>
    <row r="1249" spans="1:20" ht="30" x14ac:dyDescent="0.2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1.2214285714285715</v>
      </c>
      <c r="P1249" s="19">
        <f t="shared" si="115"/>
        <v>85.5</v>
      </c>
      <c r="Q1249" t="str">
        <f t="shared" si="116"/>
        <v>music</v>
      </c>
      <c r="R1249" t="str">
        <f t="shared" si="117"/>
        <v>rock</v>
      </c>
      <c r="S1249" s="16">
        <f t="shared" si="118"/>
        <v>41370.292303240742</v>
      </c>
      <c r="T1249" s="16">
        <f t="shared" si="119"/>
        <v>41400.292303240742</v>
      </c>
    </row>
    <row r="1250" spans="1:20" ht="30" x14ac:dyDescent="0.2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1.5164</v>
      </c>
      <c r="P1250" s="1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6">
        <f t="shared" si="118"/>
        <v>41767.656863425924</v>
      </c>
      <c r="T1250" s="16">
        <f t="shared" si="119"/>
        <v>41803.290972222225</v>
      </c>
    </row>
    <row r="1251" spans="1:20" ht="45" x14ac:dyDescent="0.2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1.0444</v>
      </c>
      <c r="P1251" s="1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6">
        <f t="shared" si="118"/>
        <v>41067.74086805556</v>
      </c>
      <c r="T1251" s="16">
        <f t="shared" si="119"/>
        <v>41097.74086805556</v>
      </c>
    </row>
    <row r="1252" spans="1:20" ht="45" x14ac:dyDescent="0.2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2.0015333333333332</v>
      </c>
      <c r="P1252" s="1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6">
        <f t="shared" si="118"/>
        <v>41843.64271990741</v>
      </c>
      <c r="T1252" s="16">
        <f t="shared" si="119"/>
        <v>41888.64271990741</v>
      </c>
    </row>
    <row r="1253" spans="1:20" ht="30" x14ac:dyDescent="0.2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1.018</v>
      </c>
      <c r="P1253" s="1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6">
        <f t="shared" si="118"/>
        <v>40751.814432870371</v>
      </c>
      <c r="T1253" s="16">
        <f t="shared" si="119"/>
        <v>40811.814432870371</v>
      </c>
    </row>
    <row r="1254" spans="1:20" ht="45" x14ac:dyDescent="0.2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1.3765714285714286</v>
      </c>
      <c r="P1254" s="1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6">
        <f t="shared" si="118"/>
        <v>41543.988067129627</v>
      </c>
      <c r="T1254" s="16">
        <f t="shared" si="119"/>
        <v>41571.988067129627</v>
      </c>
    </row>
    <row r="1255" spans="1:20" ht="45" x14ac:dyDescent="0.2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3038.3319999999999</v>
      </c>
      <c r="P1255" s="1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6">
        <f t="shared" si="118"/>
        <v>41855.783645833333</v>
      </c>
      <c r="T1255" s="16">
        <f t="shared" si="119"/>
        <v>41885.783645833333</v>
      </c>
    </row>
    <row r="1256" spans="1:20" ht="45" x14ac:dyDescent="0.2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1.9885074626865671</v>
      </c>
      <c r="P1256" s="1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6">
        <f t="shared" si="118"/>
        <v>40487.621365740742</v>
      </c>
      <c r="T1256" s="16">
        <f t="shared" si="119"/>
        <v>40544.207638888889</v>
      </c>
    </row>
    <row r="1257" spans="1:20" ht="45" x14ac:dyDescent="0.2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2.0236666666666667</v>
      </c>
      <c r="P1257" s="1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6">
        <f t="shared" si="118"/>
        <v>41579.845509259263</v>
      </c>
      <c r="T1257" s="16">
        <f t="shared" si="119"/>
        <v>41609.887175925927</v>
      </c>
    </row>
    <row r="1258" spans="1:20" ht="45" x14ac:dyDescent="0.2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1.1796376666666666</v>
      </c>
      <c r="P1258" s="1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6">
        <f t="shared" si="118"/>
        <v>40921.919340277782</v>
      </c>
      <c r="T1258" s="16">
        <f t="shared" si="119"/>
        <v>40951.919340277782</v>
      </c>
    </row>
    <row r="1259" spans="1:20" ht="45" x14ac:dyDescent="0.2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2.9472727272727273</v>
      </c>
      <c r="P1259" s="1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6">
        <f t="shared" si="118"/>
        <v>40587.085532407407</v>
      </c>
      <c r="T1259" s="16">
        <f t="shared" si="119"/>
        <v>40636.043865740743</v>
      </c>
    </row>
    <row r="1260" spans="1:20" ht="45" x14ac:dyDescent="0.2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2.1314633333333335</v>
      </c>
      <c r="P1260" s="1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6">
        <f t="shared" si="118"/>
        <v>41487.611250000002</v>
      </c>
      <c r="T1260" s="16">
        <f t="shared" si="119"/>
        <v>41517.611250000002</v>
      </c>
    </row>
    <row r="1261" spans="1:20" ht="30" x14ac:dyDescent="0.2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1.0424</v>
      </c>
      <c r="P1261" s="1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6">
        <f t="shared" si="118"/>
        <v>41766.970648148148</v>
      </c>
      <c r="T1261" s="16">
        <f t="shared" si="119"/>
        <v>41799.165972222225</v>
      </c>
    </row>
    <row r="1262" spans="1:20" ht="45" x14ac:dyDescent="0.2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1.1366666666666667</v>
      </c>
      <c r="P1262" s="1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6">
        <f t="shared" si="118"/>
        <v>41666.842824074076</v>
      </c>
      <c r="T1262" s="16">
        <f t="shared" si="119"/>
        <v>41696.842824074076</v>
      </c>
    </row>
    <row r="1263" spans="1:20" ht="30" x14ac:dyDescent="0.2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1.0125</v>
      </c>
      <c r="P1263" s="1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6">
        <f t="shared" si="118"/>
        <v>41638.342905092592</v>
      </c>
      <c r="T1263" s="16">
        <f t="shared" si="119"/>
        <v>41668.342905092592</v>
      </c>
    </row>
    <row r="1264" spans="1:20" ht="45" x14ac:dyDescent="0.2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1.2541538461538462</v>
      </c>
      <c r="P1264" s="1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6">
        <f t="shared" si="118"/>
        <v>41656.762638888889</v>
      </c>
      <c r="T1264" s="16">
        <f t="shared" si="119"/>
        <v>41686.762638888889</v>
      </c>
    </row>
    <row r="1265" spans="1:20" ht="30" x14ac:dyDescent="0.2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1.19</v>
      </c>
      <c r="P1265" s="1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6">
        <f t="shared" si="118"/>
        <v>41692.084143518521</v>
      </c>
      <c r="T1265" s="16">
        <f t="shared" si="119"/>
        <v>41727.041666666664</v>
      </c>
    </row>
    <row r="1266" spans="1:20" ht="45" x14ac:dyDescent="0.2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1.6646153846153846</v>
      </c>
      <c r="P1266" s="1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6">
        <f t="shared" si="118"/>
        <v>41547.662997685184</v>
      </c>
      <c r="T1266" s="16">
        <f t="shared" si="119"/>
        <v>41576.662997685184</v>
      </c>
    </row>
    <row r="1267" spans="1:20" ht="60" x14ac:dyDescent="0.2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1.1914771428571429</v>
      </c>
      <c r="P1267" s="1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6">
        <f t="shared" si="118"/>
        <v>40465.655266203699</v>
      </c>
      <c r="T1267" s="16">
        <f t="shared" si="119"/>
        <v>40512.655266203699</v>
      </c>
    </row>
    <row r="1268" spans="1:20" ht="30" x14ac:dyDescent="0.2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1.0047368421052632</v>
      </c>
      <c r="P1268" s="19">
        <f t="shared" si="115"/>
        <v>190.9</v>
      </c>
      <c r="Q1268" t="str">
        <f t="shared" si="116"/>
        <v>music</v>
      </c>
      <c r="R1268" t="str">
        <f t="shared" si="117"/>
        <v>rock</v>
      </c>
      <c r="S1268" s="16">
        <f t="shared" si="118"/>
        <v>41620.87667824074</v>
      </c>
      <c r="T1268" s="16">
        <f t="shared" si="119"/>
        <v>41650.87667824074</v>
      </c>
    </row>
    <row r="1269" spans="1:20" ht="45" x14ac:dyDescent="0.2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1.018</v>
      </c>
      <c r="P1269" s="1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6">
        <f t="shared" si="118"/>
        <v>41449.585162037038</v>
      </c>
      <c r="T1269" s="16">
        <f t="shared" si="119"/>
        <v>41479.585162037038</v>
      </c>
    </row>
    <row r="1270" spans="1:20" ht="30" x14ac:dyDescent="0.2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1.1666666666666667</v>
      </c>
      <c r="P1270" s="1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6">
        <f t="shared" si="118"/>
        <v>41507.845451388886</v>
      </c>
      <c r="T1270" s="16">
        <f t="shared" si="119"/>
        <v>41537.845451388886</v>
      </c>
    </row>
    <row r="1271" spans="1:20" ht="45" x14ac:dyDescent="0.2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1.0864893617021276</v>
      </c>
      <c r="P1271" s="1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6">
        <f t="shared" si="118"/>
        <v>42445.823055555549</v>
      </c>
      <c r="T1271" s="16">
        <f t="shared" si="119"/>
        <v>42476</v>
      </c>
    </row>
    <row r="1272" spans="1:20" ht="30" x14ac:dyDescent="0.2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1.1472</v>
      </c>
      <c r="P1272" s="1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6">
        <f t="shared" si="118"/>
        <v>40933.856967592597</v>
      </c>
      <c r="T1272" s="16">
        <f t="shared" si="119"/>
        <v>40993.815300925926</v>
      </c>
    </row>
    <row r="1273" spans="1:20" ht="45" x14ac:dyDescent="0.2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1.018</v>
      </c>
      <c r="P1273" s="1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6">
        <f t="shared" si="118"/>
        <v>41561.683553240742</v>
      </c>
      <c r="T1273" s="16">
        <f t="shared" si="119"/>
        <v>41591.725219907406</v>
      </c>
    </row>
    <row r="1274" spans="1:20" ht="45" x14ac:dyDescent="0.2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1.06</v>
      </c>
      <c r="P1274" s="1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6">
        <f t="shared" si="118"/>
        <v>40274.745127314818</v>
      </c>
      <c r="T1274" s="16">
        <f t="shared" si="119"/>
        <v>40344.166666666664</v>
      </c>
    </row>
    <row r="1275" spans="1:20" ht="30" x14ac:dyDescent="0.2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1.0349999999999999</v>
      </c>
      <c r="P1275" s="1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6">
        <f t="shared" si="118"/>
        <v>41852.730219907404</v>
      </c>
      <c r="T1275" s="16">
        <f t="shared" si="119"/>
        <v>41882.730219907404</v>
      </c>
    </row>
    <row r="1276" spans="1:20" ht="45" x14ac:dyDescent="0.2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1.5497535999999998</v>
      </c>
      <c r="P1276" s="1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6">
        <f t="shared" si="118"/>
        <v>41116.690104166664</v>
      </c>
      <c r="T1276" s="16">
        <f t="shared" si="119"/>
        <v>41151.690104166664</v>
      </c>
    </row>
    <row r="1277" spans="1:20" ht="45" x14ac:dyDescent="0.2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1.6214066666666667</v>
      </c>
      <c r="P1277" s="1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6">
        <f t="shared" si="118"/>
        <v>41458.867905092593</v>
      </c>
      <c r="T1277" s="16">
        <f t="shared" si="119"/>
        <v>41493.867905092593</v>
      </c>
    </row>
    <row r="1278" spans="1:20" ht="30" x14ac:dyDescent="0.2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1.0442100000000001</v>
      </c>
      <c r="P1278" s="1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6">
        <f t="shared" si="118"/>
        <v>40007.704247685186</v>
      </c>
      <c r="T1278" s="16">
        <f t="shared" si="119"/>
        <v>40057.166666666664</v>
      </c>
    </row>
    <row r="1279" spans="1:20" ht="45" x14ac:dyDescent="0.2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1.0612433333333333</v>
      </c>
      <c r="P1279" s="1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6">
        <f t="shared" si="118"/>
        <v>41121.561886574076</v>
      </c>
      <c r="T1279" s="16">
        <f t="shared" si="119"/>
        <v>41156.561886574076</v>
      </c>
    </row>
    <row r="1280" spans="1:20" ht="45" x14ac:dyDescent="0.2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1.5493846153846154</v>
      </c>
      <c r="P1280" s="1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6">
        <f t="shared" si="118"/>
        <v>41786.555162037039</v>
      </c>
      <c r="T1280" s="16">
        <f t="shared" si="119"/>
        <v>41815.083333333336</v>
      </c>
    </row>
    <row r="1281" spans="1:20" ht="45" x14ac:dyDescent="0.2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1.1077157238734421</v>
      </c>
      <c r="P1281" s="1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6">
        <f t="shared" si="118"/>
        <v>41682.099189814813</v>
      </c>
      <c r="T1281" s="16">
        <f t="shared" si="119"/>
        <v>41722.057523148149</v>
      </c>
    </row>
    <row r="1282" spans="1:20" ht="45" x14ac:dyDescent="0.2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1.1091186666666666</v>
      </c>
      <c r="P1282" s="1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6">
        <f t="shared" si="118"/>
        <v>40513.757569444446</v>
      </c>
      <c r="T1282" s="16">
        <f t="shared" si="119"/>
        <v>40603.757569444446</v>
      </c>
    </row>
    <row r="1283" spans="1:20" ht="45" x14ac:dyDescent="0.2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E1283/D1283</f>
        <v>1.1071428571428572</v>
      </c>
      <c r="P1283" s="19">
        <f t="shared" ref="P1283:P1346" si="121">IF(L1283&gt;0,E1283/L1283,0)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6">
        <f t="shared" ref="S1283:S1346" si="124">(((J1283/60)/60)/24)+DATE(1970,1,1)</f>
        <v>41463.743472222224</v>
      </c>
      <c r="T1283" s="16">
        <f t="shared" ref="T1283:T1346" si="125">(((I1283/60)/60)/24)+DATE(1970,1,1)</f>
        <v>41483.743472222224</v>
      </c>
    </row>
    <row r="1284" spans="1:20" ht="45" x14ac:dyDescent="0.2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1.2361333333333333</v>
      </c>
      <c r="P1284" s="1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6">
        <f t="shared" si="124"/>
        <v>41586.475173611114</v>
      </c>
      <c r="T1284" s="16">
        <f t="shared" si="125"/>
        <v>41617.207638888889</v>
      </c>
    </row>
    <row r="1285" spans="1:20" ht="45" x14ac:dyDescent="0.2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2.1105</v>
      </c>
      <c r="P1285" s="1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6">
        <f t="shared" si="124"/>
        <v>41320.717465277776</v>
      </c>
      <c r="T1285" s="16">
        <f t="shared" si="125"/>
        <v>41344.166666666664</v>
      </c>
    </row>
    <row r="1286" spans="1:20" ht="45" x14ac:dyDescent="0.2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1.01</v>
      </c>
      <c r="P1286" s="1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6">
        <f t="shared" si="124"/>
        <v>42712.23474537037</v>
      </c>
      <c r="T1286" s="16">
        <f t="shared" si="125"/>
        <v>42735.707638888889</v>
      </c>
    </row>
    <row r="1287" spans="1:20" ht="45" x14ac:dyDescent="0.2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1.0165</v>
      </c>
      <c r="P1287" s="1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6">
        <f t="shared" si="124"/>
        <v>42160.583043981482</v>
      </c>
      <c r="T1287" s="16">
        <f t="shared" si="125"/>
        <v>42175.583043981482</v>
      </c>
    </row>
    <row r="1288" spans="1:20" ht="45" x14ac:dyDescent="0.2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1.0833333333333333</v>
      </c>
      <c r="P1288" s="1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6">
        <f t="shared" si="124"/>
        <v>42039.384571759263</v>
      </c>
      <c r="T1288" s="16">
        <f t="shared" si="125"/>
        <v>42052.583333333328</v>
      </c>
    </row>
    <row r="1289" spans="1:20" ht="60" x14ac:dyDescent="0.2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2.42</v>
      </c>
      <c r="P1289" s="19">
        <f t="shared" si="121"/>
        <v>24.2</v>
      </c>
      <c r="Q1289" t="str">
        <f t="shared" si="122"/>
        <v>theater</v>
      </c>
      <c r="R1289" t="str">
        <f t="shared" si="123"/>
        <v>plays</v>
      </c>
      <c r="S1289" s="16">
        <f t="shared" si="124"/>
        <v>42107.621018518519</v>
      </c>
      <c r="T1289" s="16">
        <f t="shared" si="125"/>
        <v>42167.621018518519</v>
      </c>
    </row>
    <row r="1290" spans="1:20" ht="45" x14ac:dyDescent="0.2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1.0044999999999999</v>
      </c>
      <c r="P1290" s="1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6">
        <f t="shared" si="124"/>
        <v>42561.154664351852</v>
      </c>
      <c r="T1290" s="16">
        <f t="shared" si="125"/>
        <v>42592.166666666672</v>
      </c>
    </row>
    <row r="1291" spans="1:20" ht="45" x14ac:dyDescent="0.2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1.2506666666666666</v>
      </c>
      <c r="P1291" s="1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6">
        <f t="shared" si="124"/>
        <v>42709.134780092587</v>
      </c>
      <c r="T1291" s="16">
        <f t="shared" si="125"/>
        <v>42739.134780092587</v>
      </c>
    </row>
    <row r="1292" spans="1:20" ht="30" x14ac:dyDescent="0.2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1.0857142857142856</v>
      </c>
      <c r="P1292" s="1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6">
        <f t="shared" si="124"/>
        <v>42086.614942129629</v>
      </c>
      <c r="T1292" s="16">
        <f t="shared" si="125"/>
        <v>42117.290972222225</v>
      </c>
    </row>
    <row r="1293" spans="1:20" ht="45" x14ac:dyDescent="0.2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1.4570000000000001</v>
      </c>
      <c r="P1293" s="1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6">
        <f t="shared" si="124"/>
        <v>42064.652673611112</v>
      </c>
      <c r="T1293" s="16">
        <f t="shared" si="125"/>
        <v>42101.291666666672</v>
      </c>
    </row>
    <row r="1294" spans="1:20" ht="45" x14ac:dyDescent="0.2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1.1000000000000001</v>
      </c>
      <c r="P1294" s="1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6">
        <f t="shared" si="124"/>
        <v>42256.764212962968</v>
      </c>
      <c r="T1294" s="16">
        <f t="shared" si="125"/>
        <v>42283.957638888889</v>
      </c>
    </row>
    <row r="1295" spans="1:20" ht="45" x14ac:dyDescent="0.2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1.0223333333333333</v>
      </c>
      <c r="P1295" s="1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6">
        <f t="shared" si="124"/>
        <v>42292.701053240744</v>
      </c>
      <c r="T1295" s="16">
        <f t="shared" si="125"/>
        <v>42322.742719907401</v>
      </c>
    </row>
    <row r="1296" spans="1:20" ht="45" x14ac:dyDescent="0.2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1.22</v>
      </c>
      <c r="P1296" s="1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6">
        <f t="shared" si="124"/>
        <v>42278.453668981485</v>
      </c>
      <c r="T1296" s="16">
        <f t="shared" si="125"/>
        <v>42296.458333333328</v>
      </c>
    </row>
    <row r="1297" spans="1:20" ht="45" x14ac:dyDescent="0.2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1.0196000000000001</v>
      </c>
      <c r="P1297" s="1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6">
        <f t="shared" si="124"/>
        <v>42184.572881944448</v>
      </c>
      <c r="T1297" s="16">
        <f t="shared" si="125"/>
        <v>42214.708333333328</v>
      </c>
    </row>
    <row r="1298" spans="1:20" ht="45" x14ac:dyDescent="0.2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1.411764705882353</v>
      </c>
      <c r="P1298" s="1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6">
        <f t="shared" si="124"/>
        <v>42423.050613425927</v>
      </c>
      <c r="T1298" s="16">
        <f t="shared" si="125"/>
        <v>42443.008946759262</v>
      </c>
    </row>
    <row r="1299" spans="1:20" ht="45" x14ac:dyDescent="0.2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1.0952500000000001</v>
      </c>
      <c r="P1299" s="1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6">
        <f t="shared" si="124"/>
        <v>42461.747199074074</v>
      </c>
      <c r="T1299" s="16">
        <f t="shared" si="125"/>
        <v>42491.747199074074</v>
      </c>
    </row>
    <row r="1300" spans="1:20" ht="45" x14ac:dyDescent="0.2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1.0465</v>
      </c>
      <c r="P1300" s="1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6">
        <f t="shared" si="124"/>
        <v>42458.680925925932</v>
      </c>
      <c r="T1300" s="16">
        <f t="shared" si="125"/>
        <v>42488.680925925932</v>
      </c>
    </row>
    <row r="1301" spans="1:20" ht="45" x14ac:dyDescent="0.2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1.24</v>
      </c>
      <c r="P1301" s="1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6">
        <f t="shared" si="124"/>
        <v>42169.814340277779</v>
      </c>
      <c r="T1301" s="16">
        <f t="shared" si="125"/>
        <v>42199.814340277779</v>
      </c>
    </row>
    <row r="1302" spans="1:20" ht="45" x14ac:dyDescent="0.2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1.35</v>
      </c>
      <c r="P1302" s="1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6">
        <f t="shared" si="124"/>
        <v>42483.675208333334</v>
      </c>
      <c r="T1302" s="16">
        <f t="shared" si="125"/>
        <v>42522.789583333331</v>
      </c>
    </row>
    <row r="1303" spans="1:20" ht="45" x14ac:dyDescent="0.2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1.0275000000000001</v>
      </c>
      <c r="P1303" s="1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6">
        <f t="shared" si="124"/>
        <v>42195.749745370369</v>
      </c>
      <c r="T1303" s="16">
        <f t="shared" si="125"/>
        <v>42206.125</v>
      </c>
    </row>
    <row r="1304" spans="1:20" ht="45" x14ac:dyDescent="0.2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</v>
      </c>
      <c r="P1304" s="19">
        <f t="shared" si="121"/>
        <v>50</v>
      </c>
      <c r="Q1304" t="str">
        <f t="shared" si="122"/>
        <v>theater</v>
      </c>
      <c r="R1304" t="str">
        <f t="shared" si="123"/>
        <v>plays</v>
      </c>
      <c r="S1304" s="16">
        <f t="shared" si="124"/>
        <v>42675.057997685188</v>
      </c>
      <c r="T1304" s="16">
        <f t="shared" si="125"/>
        <v>42705.099664351852</v>
      </c>
    </row>
    <row r="1305" spans="1:20" ht="30" x14ac:dyDescent="0.2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1.3026085714285716</v>
      </c>
      <c r="P1305" s="1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6">
        <f t="shared" si="124"/>
        <v>42566.441203703704</v>
      </c>
      <c r="T1305" s="16">
        <f t="shared" si="125"/>
        <v>42582.458333333328</v>
      </c>
    </row>
    <row r="1306" spans="1:20" ht="45" x14ac:dyDescent="0.2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0.39627499999999999</v>
      </c>
      <c r="P1306" s="1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6">
        <f t="shared" si="124"/>
        <v>42747.194502314815</v>
      </c>
      <c r="T1306" s="16">
        <f t="shared" si="125"/>
        <v>42807.152835648143</v>
      </c>
    </row>
    <row r="1307" spans="1:20" ht="45" x14ac:dyDescent="0.2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0.25976666666666665</v>
      </c>
      <c r="P1307" s="1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6">
        <f t="shared" si="124"/>
        <v>42543.665601851855</v>
      </c>
      <c r="T1307" s="16">
        <f t="shared" si="125"/>
        <v>42572.729166666672</v>
      </c>
    </row>
    <row r="1308" spans="1:20" ht="60" x14ac:dyDescent="0.2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0.65246363636363636</v>
      </c>
      <c r="P1308" s="1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6">
        <f t="shared" si="124"/>
        <v>41947.457569444443</v>
      </c>
      <c r="T1308" s="16">
        <f t="shared" si="125"/>
        <v>41977.457569444443</v>
      </c>
    </row>
    <row r="1309" spans="1:20" ht="30" x14ac:dyDescent="0.2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0.11514000000000001</v>
      </c>
      <c r="P1309" s="1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6">
        <f t="shared" si="124"/>
        <v>42387.503229166665</v>
      </c>
      <c r="T1309" s="16">
        <f t="shared" si="125"/>
        <v>42417.503229166665</v>
      </c>
    </row>
    <row r="1310" spans="1:20" x14ac:dyDescent="0.2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0.11360000000000001</v>
      </c>
      <c r="P1310" s="1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6">
        <f t="shared" si="124"/>
        <v>42611.613564814819</v>
      </c>
      <c r="T1310" s="16">
        <f t="shared" si="125"/>
        <v>42651.613564814819</v>
      </c>
    </row>
    <row r="1311" spans="1:20" ht="30" x14ac:dyDescent="0.2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1.1199130434782609</v>
      </c>
      <c r="P1311" s="1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6">
        <f t="shared" si="124"/>
        <v>42257.882731481484</v>
      </c>
      <c r="T1311" s="16">
        <f t="shared" si="125"/>
        <v>42292.882731481484</v>
      </c>
    </row>
    <row r="1312" spans="1:20" ht="30" x14ac:dyDescent="0.2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0.155</v>
      </c>
      <c r="P1312" s="1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6">
        <f t="shared" si="124"/>
        <v>42556.667245370365</v>
      </c>
      <c r="T1312" s="16">
        <f t="shared" si="125"/>
        <v>42601.667245370365</v>
      </c>
    </row>
    <row r="1313" spans="1:20" ht="45" x14ac:dyDescent="0.2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0.32028000000000001</v>
      </c>
      <c r="P1313" s="1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6">
        <f t="shared" si="124"/>
        <v>42669.802303240736</v>
      </c>
      <c r="T1313" s="16">
        <f t="shared" si="125"/>
        <v>42704.843969907408</v>
      </c>
    </row>
    <row r="1314" spans="1:20" ht="45" x14ac:dyDescent="0.2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6.0869565217391303E-3</v>
      </c>
      <c r="P1314" s="1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6">
        <f t="shared" si="124"/>
        <v>42082.702800925923</v>
      </c>
      <c r="T1314" s="16">
        <f t="shared" si="125"/>
        <v>42112.702800925923</v>
      </c>
    </row>
    <row r="1315" spans="1:20" ht="45" x14ac:dyDescent="0.2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0.31114999999999998</v>
      </c>
      <c r="P1315" s="1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6">
        <f t="shared" si="124"/>
        <v>42402.709652777776</v>
      </c>
      <c r="T1315" s="16">
        <f t="shared" si="125"/>
        <v>42432.709652777776</v>
      </c>
    </row>
    <row r="1316" spans="1:20" ht="45" x14ac:dyDescent="0.2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1.1266666666666666E-2</v>
      </c>
      <c r="P1316" s="1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6">
        <f t="shared" si="124"/>
        <v>42604.669675925921</v>
      </c>
      <c r="T1316" s="16">
        <f t="shared" si="125"/>
        <v>42664.669675925921</v>
      </c>
    </row>
    <row r="1317" spans="1:20" ht="30" x14ac:dyDescent="0.2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0.40404000000000001</v>
      </c>
      <c r="P1317" s="1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6">
        <f t="shared" si="124"/>
        <v>42278.498240740737</v>
      </c>
      <c r="T1317" s="16">
        <f t="shared" si="125"/>
        <v>42314.041666666672</v>
      </c>
    </row>
    <row r="1318" spans="1:20" ht="45" x14ac:dyDescent="0.2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1.3333333333333333E-5</v>
      </c>
      <c r="P1318" s="1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6">
        <f t="shared" si="124"/>
        <v>42393.961909722217</v>
      </c>
      <c r="T1318" s="16">
        <f t="shared" si="125"/>
        <v>42428.961909722217</v>
      </c>
    </row>
    <row r="1319" spans="1:20" ht="45" x14ac:dyDescent="0.2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5.7334999999999997E-2</v>
      </c>
      <c r="P1319" s="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6">
        <f t="shared" si="124"/>
        <v>42520.235486111109</v>
      </c>
      <c r="T1319" s="16">
        <f t="shared" si="125"/>
        <v>42572.583333333328</v>
      </c>
    </row>
    <row r="1320" spans="1:20" ht="45" x14ac:dyDescent="0.2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0.15325</v>
      </c>
      <c r="P1320" s="1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6">
        <f t="shared" si="124"/>
        <v>41985.043657407412</v>
      </c>
      <c r="T1320" s="16">
        <f t="shared" si="125"/>
        <v>42015.043657407412</v>
      </c>
    </row>
    <row r="1321" spans="1:20" ht="45" x14ac:dyDescent="0.2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0.15103448275862069</v>
      </c>
      <c r="P1321" s="1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6">
        <f t="shared" si="124"/>
        <v>41816.812094907407</v>
      </c>
      <c r="T1321" s="16">
        <f t="shared" si="125"/>
        <v>41831.666666666664</v>
      </c>
    </row>
    <row r="1322" spans="1:20" ht="45" x14ac:dyDescent="0.2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5.0299999999999997E-3</v>
      </c>
      <c r="P1322" s="1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6">
        <f t="shared" si="124"/>
        <v>42705.690347222218</v>
      </c>
      <c r="T1322" s="16">
        <f t="shared" si="125"/>
        <v>42734.958333333328</v>
      </c>
    </row>
    <row r="1323" spans="1:20" ht="45" x14ac:dyDescent="0.2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1.3028138528138528E-2</v>
      </c>
      <c r="P1323" s="1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6">
        <f t="shared" si="124"/>
        <v>42697.74927083333</v>
      </c>
      <c r="T1323" s="16">
        <f t="shared" si="125"/>
        <v>42727.74927083333</v>
      </c>
    </row>
    <row r="1324" spans="1:20" ht="45" x14ac:dyDescent="0.2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3.0285714285714286E-3</v>
      </c>
      <c r="P1324" s="1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6">
        <f t="shared" si="124"/>
        <v>42115.656539351854</v>
      </c>
      <c r="T1324" s="16">
        <f t="shared" si="125"/>
        <v>42145.656539351854</v>
      </c>
    </row>
    <row r="1325" spans="1:20" ht="45" x14ac:dyDescent="0.2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8.8800000000000004E-2</v>
      </c>
      <c r="P1325" s="1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6">
        <f t="shared" si="124"/>
        <v>42451.698449074072</v>
      </c>
      <c r="T1325" s="16">
        <f t="shared" si="125"/>
        <v>42486.288194444445</v>
      </c>
    </row>
    <row r="1326" spans="1:20" ht="45" x14ac:dyDescent="0.2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9.8400000000000001E-2</v>
      </c>
      <c r="P1326" s="1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6">
        <f t="shared" si="124"/>
        <v>42626.633703703701</v>
      </c>
      <c r="T1326" s="16">
        <f t="shared" si="125"/>
        <v>42656.633703703701</v>
      </c>
    </row>
    <row r="1327" spans="1:20" ht="45" x14ac:dyDescent="0.2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2.4299999999999999E-2</v>
      </c>
      <c r="P1327" s="1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6">
        <f t="shared" si="124"/>
        <v>42704.086053240739</v>
      </c>
      <c r="T1327" s="16">
        <f t="shared" si="125"/>
        <v>42734.086053240739</v>
      </c>
    </row>
    <row r="1328" spans="1:20" ht="45" x14ac:dyDescent="0.2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1.1299999999999999E-2</v>
      </c>
      <c r="P1328" s="1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6">
        <f t="shared" si="124"/>
        <v>41974.791990740734</v>
      </c>
      <c r="T1328" s="16">
        <f t="shared" si="125"/>
        <v>42019.791990740734</v>
      </c>
    </row>
    <row r="1329" spans="1:20" ht="45" x14ac:dyDescent="0.2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3.5520833333333335E-2</v>
      </c>
      <c r="P1329" s="1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6">
        <f t="shared" si="124"/>
        <v>42123.678645833337</v>
      </c>
      <c r="T1329" s="16">
        <f t="shared" si="125"/>
        <v>42153.678645833337</v>
      </c>
    </row>
    <row r="1330" spans="1:20" ht="45" x14ac:dyDescent="0.2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2.3306666666666667E-2</v>
      </c>
      <c r="P1330" s="1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6">
        <f t="shared" si="124"/>
        <v>42612.642754629633</v>
      </c>
      <c r="T1330" s="16">
        <f t="shared" si="125"/>
        <v>42657.642754629633</v>
      </c>
    </row>
    <row r="1331" spans="1:20" ht="45" x14ac:dyDescent="0.2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8.1600000000000006E-3</v>
      </c>
      <c r="P1331" s="1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6">
        <f t="shared" si="124"/>
        <v>41935.221585648149</v>
      </c>
      <c r="T1331" s="16">
        <f t="shared" si="125"/>
        <v>41975.263252314813</v>
      </c>
    </row>
    <row r="1332" spans="1:20" ht="45" x14ac:dyDescent="0.2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0.22494285714285714</v>
      </c>
      <c r="P1332" s="1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6">
        <f t="shared" si="124"/>
        <v>42522.276724537034</v>
      </c>
      <c r="T1332" s="16">
        <f t="shared" si="125"/>
        <v>42553.166666666672</v>
      </c>
    </row>
    <row r="1333" spans="1:20" ht="45" x14ac:dyDescent="0.2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1.3668E-2</v>
      </c>
      <c r="P1333" s="1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6">
        <f t="shared" si="124"/>
        <v>42569.50409722222</v>
      </c>
      <c r="T1333" s="16">
        <f t="shared" si="125"/>
        <v>42599.50409722222</v>
      </c>
    </row>
    <row r="1334" spans="1:20" ht="45" x14ac:dyDescent="0.2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s="19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6">
        <f t="shared" si="124"/>
        <v>42732.060277777782</v>
      </c>
      <c r="T1334" s="16">
        <f t="shared" si="125"/>
        <v>42762.060277777782</v>
      </c>
    </row>
    <row r="1335" spans="1:20" ht="45" x14ac:dyDescent="0.2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s="19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6">
        <f t="shared" si="124"/>
        <v>41806.106770833336</v>
      </c>
      <c r="T1335" s="16">
        <f t="shared" si="125"/>
        <v>41836.106770833336</v>
      </c>
    </row>
    <row r="1336" spans="1:20" ht="45" x14ac:dyDescent="0.2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0.10754135338345865</v>
      </c>
      <c r="P1336" s="1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6">
        <f t="shared" si="124"/>
        <v>42410.774155092593</v>
      </c>
      <c r="T1336" s="16">
        <f t="shared" si="125"/>
        <v>42440.774155092593</v>
      </c>
    </row>
    <row r="1337" spans="1:20" ht="45" x14ac:dyDescent="0.2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0.1976</v>
      </c>
      <c r="P1337" s="1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6">
        <f t="shared" si="124"/>
        <v>42313.936365740738</v>
      </c>
      <c r="T1337" s="16">
        <f t="shared" si="125"/>
        <v>42343.936365740738</v>
      </c>
    </row>
    <row r="1338" spans="1:20" ht="45" x14ac:dyDescent="0.2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0.84946999999999995</v>
      </c>
      <c r="P1338" s="1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6">
        <f t="shared" si="124"/>
        <v>41955.863750000004</v>
      </c>
      <c r="T1338" s="16">
        <f t="shared" si="125"/>
        <v>41990.863750000004</v>
      </c>
    </row>
    <row r="1339" spans="1:20" ht="45" x14ac:dyDescent="0.2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0.49381999999999998</v>
      </c>
      <c r="P1339" s="1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6">
        <f t="shared" si="124"/>
        <v>42767.577303240745</v>
      </c>
      <c r="T1339" s="16">
        <f t="shared" si="125"/>
        <v>42797.577303240745</v>
      </c>
    </row>
    <row r="1340" spans="1:20" ht="45" x14ac:dyDescent="0.2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3.3033333333333331E-2</v>
      </c>
      <c r="P1340" s="1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6">
        <f t="shared" si="124"/>
        <v>42188.803622685184</v>
      </c>
      <c r="T1340" s="16">
        <f t="shared" si="125"/>
        <v>42218.803622685184</v>
      </c>
    </row>
    <row r="1341" spans="1:20" ht="30" x14ac:dyDescent="0.2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6.6339999999999996E-2</v>
      </c>
      <c r="P1341" s="1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6">
        <f t="shared" si="124"/>
        <v>41936.647164351853</v>
      </c>
      <c r="T1341" s="16">
        <f t="shared" si="125"/>
        <v>41981.688831018517</v>
      </c>
    </row>
    <row r="1342" spans="1:20" ht="45" x14ac:dyDescent="0.2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s="19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6">
        <f t="shared" si="124"/>
        <v>41836.595520833333</v>
      </c>
      <c r="T1342" s="16">
        <f t="shared" si="125"/>
        <v>41866.595520833333</v>
      </c>
    </row>
    <row r="1343" spans="1:20" ht="45" x14ac:dyDescent="0.2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0.7036</v>
      </c>
      <c r="P1343" s="1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6">
        <f t="shared" si="124"/>
        <v>42612.624039351853</v>
      </c>
      <c r="T1343" s="16">
        <f t="shared" si="125"/>
        <v>42644.624039351853</v>
      </c>
    </row>
    <row r="1344" spans="1:20" ht="45" x14ac:dyDescent="0.2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2E-3</v>
      </c>
      <c r="P1344" s="1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6">
        <f t="shared" si="124"/>
        <v>42172.816423611104</v>
      </c>
      <c r="T1344" s="16">
        <f t="shared" si="125"/>
        <v>42202.816423611104</v>
      </c>
    </row>
    <row r="1345" spans="1:20" ht="45" x14ac:dyDescent="0.2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1.02298</v>
      </c>
      <c r="P1345" s="1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6">
        <f t="shared" si="124"/>
        <v>42542.526423611111</v>
      </c>
      <c r="T1345" s="16">
        <f t="shared" si="125"/>
        <v>42601.165972222225</v>
      </c>
    </row>
    <row r="1346" spans="1:20" ht="45" x14ac:dyDescent="0.2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3.7773333333333334</v>
      </c>
      <c r="P1346" s="1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6">
        <f t="shared" si="124"/>
        <v>42522.789803240739</v>
      </c>
      <c r="T1346" s="16">
        <f t="shared" si="125"/>
        <v>42551.789803240739</v>
      </c>
    </row>
    <row r="1347" spans="1:20" ht="45" x14ac:dyDescent="0.2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E1347/D1347</f>
        <v>1.25</v>
      </c>
      <c r="P1347" s="19">
        <f t="shared" ref="P1347:P1410" si="127">IF(L1347&gt;0,E1347/L1347,0)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6">
        <f t="shared" ref="S1347:S1410" si="130">(((J1347/60)/60)/24)+DATE(1970,1,1)</f>
        <v>41799.814340277779</v>
      </c>
      <c r="T1347" s="16">
        <f t="shared" ref="T1347:T1410" si="131">(((I1347/60)/60)/24)+DATE(1970,1,1)</f>
        <v>41834.814340277779</v>
      </c>
    </row>
    <row r="1348" spans="1:20" ht="45" x14ac:dyDescent="0.2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1.473265306122449</v>
      </c>
      <c r="P1348" s="1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6">
        <f t="shared" si="130"/>
        <v>41422.075821759259</v>
      </c>
      <c r="T1348" s="16">
        <f t="shared" si="131"/>
        <v>41452.075821759259</v>
      </c>
    </row>
    <row r="1349" spans="1:20" ht="45" x14ac:dyDescent="0.2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1.022</v>
      </c>
      <c r="P1349" s="1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6">
        <f t="shared" si="130"/>
        <v>42040.638020833328</v>
      </c>
      <c r="T1349" s="16">
        <f t="shared" si="131"/>
        <v>42070.638020833328</v>
      </c>
    </row>
    <row r="1350" spans="1:20" ht="45" x14ac:dyDescent="0.2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1.018723404255319</v>
      </c>
      <c r="P1350" s="1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6">
        <f t="shared" si="130"/>
        <v>41963.506168981476</v>
      </c>
      <c r="T1350" s="16">
        <f t="shared" si="131"/>
        <v>41991.506168981476</v>
      </c>
    </row>
    <row r="1351" spans="1:20" ht="45" x14ac:dyDescent="0.2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2.0419999999999998</v>
      </c>
      <c r="P1351" s="1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6">
        <f t="shared" si="130"/>
        <v>42317.33258101852</v>
      </c>
      <c r="T1351" s="16">
        <f t="shared" si="131"/>
        <v>42354.290972222225</v>
      </c>
    </row>
    <row r="1352" spans="1:20" ht="45" x14ac:dyDescent="0.2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1.0405</v>
      </c>
      <c r="P1352" s="1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6">
        <f t="shared" si="130"/>
        <v>42334.013124999998</v>
      </c>
      <c r="T1352" s="16">
        <f t="shared" si="131"/>
        <v>42364.013124999998</v>
      </c>
    </row>
    <row r="1353" spans="1:20" ht="30" x14ac:dyDescent="0.2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1.0126500000000001</v>
      </c>
      <c r="P1353" s="1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6">
        <f t="shared" si="130"/>
        <v>42382.74009259259</v>
      </c>
      <c r="T1353" s="16">
        <f t="shared" si="131"/>
        <v>42412.74009259259</v>
      </c>
    </row>
    <row r="1354" spans="1:20" ht="45" x14ac:dyDescent="0.2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1.3613999999999999</v>
      </c>
      <c r="P1354" s="1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6">
        <f t="shared" si="130"/>
        <v>42200.578310185185</v>
      </c>
      <c r="T1354" s="16">
        <f t="shared" si="131"/>
        <v>42252.165972222225</v>
      </c>
    </row>
    <row r="1355" spans="1:20" ht="30" x14ac:dyDescent="0.2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1.3360000000000001</v>
      </c>
      <c r="P1355" s="1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6">
        <f t="shared" si="130"/>
        <v>41309.11791666667</v>
      </c>
      <c r="T1355" s="16">
        <f t="shared" si="131"/>
        <v>41344</v>
      </c>
    </row>
    <row r="1356" spans="1:20" ht="45" x14ac:dyDescent="0.2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1.3025</v>
      </c>
      <c r="P1356" s="1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6">
        <f t="shared" si="130"/>
        <v>42502.807627314818</v>
      </c>
      <c r="T1356" s="16">
        <f t="shared" si="131"/>
        <v>42532.807627314818</v>
      </c>
    </row>
    <row r="1357" spans="1:20" ht="45" x14ac:dyDescent="0.2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1.2267999999999999</v>
      </c>
      <c r="P1357" s="1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6">
        <f t="shared" si="130"/>
        <v>41213.254687499997</v>
      </c>
      <c r="T1357" s="16">
        <f t="shared" si="131"/>
        <v>41243.416666666664</v>
      </c>
    </row>
    <row r="1358" spans="1:20" ht="45" x14ac:dyDescent="0.2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1.8281058823529412</v>
      </c>
      <c r="P1358" s="1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6">
        <f t="shared" si="130"/>
        <v>41430.038888888892</v>
      </c>
      <c r="T1358" s="16">
        <f t="shared" si="131"/>
        <v>41460.038888888892</v>
      </c>
    </row>
    <row r="1359" spans="1:20" ht="45" x14ac:dyDescent="0.2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1.2529999999999999</v>
      </c>
      <c r="P1359" s="1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6">
        <f t="shared" si="130"/>
        <v>41304.962233796294</v>
      </c>
      <c r="T1359" s="16">
        <f t="shared" si="131"/>
        <v>41334.249305555553</v>
      </c>
    </row>
    <row r="1360" spans="1:20" ht="45" x14ac:dyDescent="0.2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1.1166666666666667</v>
      </c>
      <c r="P1360" s="1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6">
        <f t="shared" si="130"/>
        <v>40689.570868055554</v>
      </c>
      <c r="T1360" s="16">
        <f t="shared" si="131"/>
        <v>40719.570868055554</v>
      </c>
    </row>
    <row r="1361" spans="1:20" ht="45" x14ac:dyDescent="0.2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1.1575757575757575</v>
      </c>
      <c r="P1361" s="1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6">
        <f t="shared" si="130"/>
        <v>40668.814699074072</v>
      </c>
      <c r="T1361" s="16">
        <f t="shared" si="131"/>
        <v>40730.814699074072</v>
      </c>
    </row>
    <row r="1362" spans="1:20" ht="30" x14ac:dyDescent="0.2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1.732</v>
      </c>
      <c r="P1362" s="1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6">
        <f t="shared" si="130"/>
        <v>41095.900694444441</v>
      </c>
      <c r="T1362" s="16">
        <f t="shared" si="131"/>
        <v>41123.900694444441</v>
      </c>
    </row>
    <row r="1363" spans="1:20" ht="45" x14ac:dyDescent="0.2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1.2598333333333334</v>
      </c>
      <c r="P1363" s="1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6">
        <f t="shared" si="130"/>
        <v>41781.717268518521</v>
      </c>
      <c r="T1363" s="16">
        <f t="shared" si="131"/>
        <v>41811.717268518521</v>
      </c>
    </row>
    <row r="1364" spans="1:20" ht="30" x14ac:dyDescent="0.2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1.091</v>
      </c>
      <c r="P1364" s="1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6">
        <f t="shared" si="130"/>
        <v>41464.934386574074</v>
      </c>
      <c r="T1364" s="16">
        <f t="shared" si="131"/>
        <v>41524.934386574074</v>
      </c>
    </row>
    <row r="1365" spans="1:20" ht="45" x14ac:dyDescent="0.2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</v>
      </c>
      <c r="P1365" s="1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6">
        <f t="shared" si="130"/>
        <v>42396.8440625</v>
      </c>
      <c r="T1365" s="16">
        <f t="shared" si="131"/>
        <v>42415.332638888889</v>
      </c>
    </row>
    <row r="1366" spans="1:20" ht="45" x14ac:dyDescent="0.2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1.1864285714285714</v>
      </c>
      <c r="P1366" s="1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6">
        <f t="shared" si="130"/>
        <v>41951.695671296293</v>
      </c>
      <c r="T1366" s="16">
        <f t="shared" si="131"/>
        <v>42011.6956712963</v>
      </c>
    </row>
    <row r="1367" spans="1:20" ht="45" x14ac:dyDescent="0.2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1.0026666666666666</v>
      </c>
      <c r="P1367" s="1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6">
        <f t="shared" si="130"/>
        <v>42049.733240740738</v>
      </c>
      <c r="T1367" s="16">
        <f t="shared" si="131"/>
        <v>42079.691574074073</v>
      </c>
    </row>
    <row r="1368" spans="1:20" x14ac:dyDescent="0.2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1.2648920000000001</v>
      </c>
      <c r="P1368" s="1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6">
        <f t="shared" si="130"/>
        <v>41924.996099537035</v>
      </c>
      <c r="T1368" s="16">
        <f t="shared" si="131"/>
        <v>41970.037766203706</v>
      </c>
    </row>
    <row r="1369" spans="1:20" ht="45" x14ac:dyDescent="0.2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1.1426000000000001</v>
      </c>
      <c r="P1369" s="1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6">
        <f t="shared" si="130"/>
        <v>42292.002893518518</v>
      </c>
      <c r="T1369" s="16">
        <f t="shared" si="131"/>
        <v>42322.044560185182</v>
      </c>
    </row>
    <row r="1370" spans="1:20" ht="45" x14ac:dyDescent="0.2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1.107</v>
      </c>
      <c r="P1370" s="1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6">
        <f t="shared" si="130"/>
        <v>42146.190902777773</v>
      </c>
      <c r="T1370" s="16">
        <f t="shared" si="131"/>
        <v>42170.190902777773</v>
      </c>
    </row>
    <row r="1371" spans="1:20" ht="45" x14ac:dyDescent="0.2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1.0534805315203954</v>
      </c>
      <c r="P1371" s="1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6">
        <f t="shared" si="130"/>
        <v>41710.594282407408</v>
      </c>
      <c r="T1371" s="16">
        <f t="shared" si="131"/>
        <v>41740.594282407408</v>
      </c>
    </row>
    <row r="1372" spans="1:20" ht="30" x14ac:dyDescent="0.2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1.0366666666666666</v>
      </c>
      <c r="P1372" s="19">
        <f t="shared" si="127"/>
        <v>77.75</v>
      </c>
      <c r="Q1372" t="str">
        <f t="shared" si="128"/>
        <v>music</v>
      </c>
      <c r="R1372" t="str">
        <f t="shared" si="129"/>
        <v>rock</v>
      </c>
      <c r="S1372" s="16">
        <f t="shared" si="130"/>
        <v>41548.00335648148</v>
      </c>
      <c r="T1372" s="16">
        <f t="shared" si="131"/>
        <v>41563.00335648148</v>
      </c>
    </row>
    <row r="1373" spans="1:20" ht="45" x14ac:dyDescent="0.2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1.0708672667523933</v>
      </c>
      <c r="P1373" s="1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6">
        <f t="shared" si="130"/>
        <v>42101.758587962962</v>
      </c>
      <c r="T1373" s="16">
        <f t="shared" si="131"/>
        <v>42131.758587962962</v>
      </c>
    </row>
    <row r="1374" spans="1:20" x14ac:dyDescent="0.2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1.24</v>
      </c>
      <c r="P1374" s="19">
        <f t="shared" si="127"/>
        <v>38.75</v>
      </c>
      <c r="Q1374" t="str">
        <f t="shared" si="128"/>
        <v>music</v>
      </c>
      <c r="R1374" t="str">
        <f t="shared" si="129"/>
        <v>rock</v>
      </c>
      <c r="S1374" s="16">
        <f t="shared" si="130"/>
        <v>41072.739953703705</v>
      </c>
      <c r="T1374" s="16">
        <f t="shared" si="131"/>
        <v>41102.739953703705</v>
      </c>
    </row>
    <row r="1375" spans="1:20" ht="30" x14ac:dyDescent="0.2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1.0501</v>
      </c>
      <c r="P1375" s="1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6">
        <f t="shared" si="130"/>
        <v>42704.95177083333</v>
      </c>
      <c r="T1375" s="16">
        <f t="shared" si="131"/>
        <v>42734.95177083333</v>
      </c>
    </row>
    <row r="1376" spans="1:20" ht="45" x14ac:dyDescent="0.2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1.8946666666666667</v>
      </c>
      <c r="P1376" s="1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6">
        <f t="shared" si="130"/>
        <v>42424.161898148144</v>
      </c>
      <c r="T1376" s="16">
        <f t="shared" si="131"/>
        <v>42454.12023148148</v>
      </c>
    </row>
    <row r="1377" spans="1:20" ht="45" x14ac:dyDescent="0.2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1.7132499999999999</v>
      </c>
      <c r="P1377" s="1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6">
        <f t="shared" si="130"/>
        <v>42720.066192129627</v>
      </c>
      <c r="T1377" s="16">
        <f t="shared" si="131"/>
        <v>42750.066192129627</v>
      </c>
    </row>
    <row r="1378" spans="1:20" ht="30" x14ac:dyDescent="0.2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2.5248648648648651</v>
      </c>
      <c r="P1378" s="1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6">
        <f t="shared" si="130"/>
        <v>42677.669050925921</v>
      </c>
      <c r="T1378" s="16">
        <f t="shared" si="131"/>
        <v>42707.710717592592</v>
      </c>
    </row>
    <row r="1379" spans="1:20" ht="45" x14ac:dyDescent="0.2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1.1615384615384616</v>
      </c>
      <c r="P1379" s="1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6">
        <f t="shared" si="130"/>
        <v>42747.219560185185</v>
      </c>
      <c r="T1379" s="16">
        <f t="shared" si="131"/>
        <v>42769.174305555556</v>
      </c>
    </row>
    <row r="1380" spans="1:20" x14ac:dyDescent="0.2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2.0335000000000001</v>
      </c>
      <c r="P1380" s="1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6">
        <f t="shared" si="130"/>
        <v>42568.759374999994</v>
      </c>
      <c r="T1380" s="16">
        <f t="shared" si="131"/>
        <v>42583.759374999994</v>
      </c>
    </row>
    <row r="1381" spans="1:20" ht="30" x14ac:dyDescent="0.2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1.1160000000000001</v>
      </c>
      <c r="P1381" s="1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6">
        <f t="shared" si="130"/>
        <v>42130.491620370376</v>
      </c>
      <c r="T1381" s="16">
        <f t="shared" si="131"/>
        <v>42160.491620370376</v>
      </c>
    </row>
    <row r="1382" spans="1:20" ht="30" x14ac:dyDescent="0.2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4.24</v>
      </c>
      <c r="P1382" s="19">
        <f t="shared" si="127"/>
        <v>21.2</v>
      </c>
      <c r="Q1382" t="str">
        <f t="shared" si="128"/>
        <v>music</v>
      </c>
      <c r="R1382" t="str">
        <f t="shared" si="129"/>
        <v>rock</v>
      </c>
      <c r="S1382" s="16">
        <f t="shared" si="130"/>
        <v>42141.762800925921</v>
      </c>
      <c r="T1382" s="16">
        <f t="shared" si="131"/>
        <v>42164.083333333328</v>
      </c>
    </row>
    <row r="1383" spans="1:20" ht="45" x14ac:dyDescent="0.2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1.071</v>
      </c>
      <c r="P1383" s="1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6">
        <f t="shared" si="130"/>
        <v>42703.214409722219</v>
      </c>
      <c r="T1383" s="16">
        <f t="shared" si="131"/>
        <v>42733.214409722219</v>
      </c>
    </row>
    <row r="1384" spans="1:20" ht="45" x14ac:dyDescent="0.2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1.043625</v>
      </c>
      <c r="P1384" s="1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6">
        <f t="shared" si="130"/>
        <v>41370.800185185188</v>
      </c>
      <c r="T1384" s="16">
        <f t="shared" si="131"/>
        <v>41400.800185185188</v>
      </c>
    </row>
    <row r="1385" spans="1:20" ht="45" x14ac:dyDescent="0.2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2.124090909090909</v>
      </c>
      <c r="P1385" s="1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6">
        <f t="shared" si="130"/>
        <v>42707.074976851851</v>
      </c>
      <c r="T1385" s="16">
        <f t="shared" si="131"/>
        <v>42727.074976851851</v>
      </c>
    </row>
    <row r="1386" spans="1:20" ht="45" x14ac:dyDescent="0.2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1.2408571428571429</v>
      </c>
      <c r="P1386" s="1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6">
        <f t="shared" si="130"/>
        <v>42160.735208333332</v>
      </c>
      <c r="T1386" s="16">
        <f t="shared" si="131"/>
        <v>42190.735208333332</v>
      </c>
    </row>
    <row r="1387" spans="1:20" ht="45" x14ac:dyDescent="0.2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1.10406125</v>
      </c>
      <c r="P1387" s="1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6">
        <f t="shared" si="130"/>
        <v>42433.688900462963</v>
      </c>
      <c r="T1387" s="16">
        <f t="shared" si="131"/>
        <v>42489.507638888885</v>
      </c>
    </row>
    <row r="1388" spans="1:20" ht="30" x14ac:dyDescent="0.2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2.1875</v>
      </c>
      <c r="P1388" s="19">
        <f t="shared" si="127"/>
        <v>62.5</v>
      </c>
      <c r="Q1388" t="str">
        <f t="shared" si="128"/>
        <v>music</v>
      </c>
      <c r="R1388" t="str">
        <f t="shared" si="129"/>
        <v>rock</v>
      </c>
      <c r="S1388" s="16">
        <f t="shared" si="130"/>
        <v>42184.646863425922</v>
      </c>
      <c r="T1388" s="16">
        <f t="shared" si="131"/>
        <v>42214.646863425922</v>
      </c>
    </row>
    <row r="1389" spans="1:20" ht="45" x14ac:dyDescent="0.2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1.36625</v>
      </c>
      <c r="P1389" s="1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6">
        <f t="shared" si="130"/>
        <v>42126.92123842593</v>
      </c>
      <c r="T1389" s="16">
        <f t="shared" si="131"/>
        <v>42158.1875</v>
      </c>
    </row>
    <row r="1390" spans="1:20" ht="45" x14ac:dyDescent="0.2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1.348074</v>
      </c>
      <c r="P1390" s="1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6">
        <f t="shared" si="130"/>
        <v>42634.614780092597</v>
      </c>
      <c r="T1390" s="16">
        <f t="shared" si="131"/>
        <v>42660.676388888889</v>
      </c>
    </row>
    <row r="1391" spans="1:20" ht="30" x14ac:dyDescent="0.2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1.454</v>
      </c>
      <c r="P1391" s="1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6">
        <f t="shared" si="130"/>
        <v>42565.480983796297</v>
      </c>
      <c r="T1391" s="16">
        <f t="shared" si="131"/>
        <v>42595.480983796297</v>
      </c>
    </row>
    <row r="1392" spans="1:20" ht="30" x14ac:dyDescent="0.2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1.0910714285714285</v>
      </c>
      <c r="P1392" s="1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6">
        <f t="shared" si="130"/>
        <v>42087.803310185183</v>
      </c>
      <c r="T1392" s="16">
        <f t="shared" si="131"/>
        <v>42121.716666666667</v>
      </c>
    </row>
    <row r="1393" spans="1:20" ht="45" x14ac:dyDescent="0.2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1.1020000000000001</v>
      </c>
      <c r="P1393" s="1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6">
        <f t="shared" si="130"/>
        <v>42193.650671296295</v>
      </c>
      <c r="T1393" s="16">
        <f t="shared" si="131"/>
        <v>42238.207638888889</v>
      </c>
    </row>
    <row r="1394" spans="1:20" ht="30" x14ac:dyDescent="0.2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1.1364000000000001</v>
      </c>
      <c r="P1394" s="1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6">
        <f t="shared" si="130"/>
        <v>42401.154930555553</v>
      </c>
      <c r="T1394" s="16">
        <f t="shared" si="131"/>
        <v>42432.154930555553</v>
      </c>
    </row>
    <row r="1395" spans="1:20" x14ac:dyDescent="0.2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1.0235000000000001</v>
      </c>
      <c r="P1395" s="1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6">
        <f t="shared" si="130"/>
        <v>42553.681979166664</v>
      </c>
      <c r="T1395" s="16">
        <f t="shared" si="131"/>
        <v>42583.681979166664</v>
      </c>
    </row>
    <row r="1396" spans="1:20" ht="45" x14ac:dyDescent="0.2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1.2213333333333334</v>
      </c>
      <c r="P1396" s="1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6">
        <f t="shared" si="130"/>
        <v>42752.144976851851</v>
      </c>
      <c r="T1396" s="16">
        <f t="shared" si="131"/>
        <v>42795.125</v>
      </c>
    </row>
    <row r="1397" spans="1:20" x14ac:dyDescent="0.2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1.1188571428571428</v>
      </c>
      <c r="P1397" s="1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6">
        <f t="shared" si="130"/>
        <v>42719.90834490741</v>
      </c>
      <c r="T1397" s="16">
        <f t="shared" si="131"/>
        <v>42749.90834490741</v>
      </c>
    </row>
    <row r="1398" spans="1:20" ht="45" x14ac:dyDescent="0.2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1.073</v>
      </c>
      <c r="P1398" s="1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6">
        <f t="shared" si="130"/>
        <v>42018.99863425926</v>
      </c>
      <c r="T1398" s="16">
        <f t="shared" si="131"/>
        <v>42048.99863425926</v>
      </c>
    </row>
    <row r="1399" spans="1:20" ht="45" x14ac:dyDescent="0.2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1.1385000000000001</v>
      </c>
      <c r="P1399" s="1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6">
        <f t="shared" si="130"/>
        <v>42640.917939814812</v>
      </c>
      <c r="T1399" s="16">
        <f t="shared" si="131"/>
        <v>42670.888194444444</v>
      </c>
    </row>
    <row r="1400" spans="1:20" ht="45" x14ac:dyDescent="0.2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1.0968181818181819</v>
      </c>
      <c r="P1400" s="1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6">
        <f t="shared" si="130"/>
        <v>42526.874236111107</v>
      </c>
      <c r="T1400" s="16">
        <f t="shared" si="131"/>
        <v>42556.874236111107</v>
      </c>
    </row>
    <row r="1401" spans="1:20" ht="45" x14ac:dyDescent="0.2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1.2614444444444444</v>
      </c>
      <c r="P1401" s="1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6">
        <f t="shared" si="130"/>
        <v>41889.004317129627</v>
      </c>
      <c r="T1401" s="16">
        <f t="shared" si="131"/>
        <v>41919.004317129627</v>
      </c>
    </row>
    <row r="1402" spans="1:20" ht="45" x14ac:dyDescent="0.2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1.6742857142857144</v>
      </c>
      <c r="P1402" s="1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6">
        <f t="shared" si="130"/>
        <v>42498.341122685189</v>
      </c>
      <c r="T1402" s="16">
        <f t="shared" si="131"/>
        <v>42533.229166666672</v>
      </c>
    </row>
    <row r="1403" spans="1:20" ht="45" x14ac:dyDescent="0.2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4.9652000000000003</v>
      </c>
      <c r="P1403" s="1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6">
        <f t="shared" si="130"/>
        <v>41399.99622685185</v>
      </c>
      <c r="T1403" s="16">
        <f t="shared" si="131"/>
        <v>41420.99622685185</v>
      </c>
    </row>
    <row r="1404" spans="1:20" ht="45" x14ac:dyDescent="0.2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1.0915999999999999</v>
      </c>
      <c r="P1404" s="1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6">
        <f t="shared" si="130"/>
        <v>42065.053368055553</v>
      </c>
      <c r="T1404" s="16">
        <f t="shared" si="131"/>
        <v>42125.011701388896</v>
      </c>
    </row>
    <row r="1405" spans="1:20" ht="45" x14ac:dyDescent="0.2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1.0257499999999999</v>
      </c>
      <c r="P1405" s="1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6">
        <f t="shared" si="130"/>
        <v>41451.062905092593</v>
      </c>
      <c r="T1405" s="16">
        <f t="shared" si="131"/>
        <v>41481.062905092593</v>
      </c>
    </row>
    <row r="1406" spans="1:20" ht="45" x14ac:dyDescent="0.2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1.6620689655172414E-2</v>
      </c>
      <c r="P1406" s="1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6">
        <f t="shared" si="130"/>
        <v>42032.510243055556</v>
      </c>
      <c r="T1406" s="16">
        <f t="shared" si="131"/>
        <v>42057.510243055556</v>
      </c>
    </row>
    <row r="1407" spans="1:20" ht="30" x14ac:dyDescent="0.2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4.1999999999999997E-3</v>
      </c>
      <c r="P1407" s="1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6">
        <f t="shared" si="130"/>
        <v>41941.680567129632</v>
      </c>
      <c r="T1407" s="16">
        <f t="shared" si="131"/>
        <v>41971.722233796296</v>
      </c>
    </row>
    <row r="1408" spans="1:20" x14ac:dyDescent="0.2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1.25E-3</v>
      </c>
      <c r="P1408" s="1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6">
        <f t="shared" si="130"/>
        <v>42297.432951388888</v>
      </c>
      <c r="T1408" s="16">
        <f t="shared" si="131"/>
        <v>42350.416666666672</v>
      </c>
    </row>
    <row r="1409" spans="1:20" ht="45" x14ac:dyDescent="0.2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5.0000000000000001E-3</v>
      </c>
      <c r="P1409" s="1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6">
        <f t="shared" si="130"/>
        <v>41838.536782407406</v>
      </c>
      <c r="T1409" s="16">
        <f t="shared" si="131"/>
        <v>41863.536782407406</v>
      </c>
    </row>
    <row r="1410" spans="1:20" ht="45" x14ac:dyDescent="0.2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7.1999999999999995E-2</v>
      </c>
      <c r="P1410" s="1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6">
        <f t="shared" si="130"/>
        <v>42291.872175925921</v>
      </c>
      <c r="T1410" s="16">
        <f t="shared" si="131"/>
        <v>42321.913842592592</v>
      </c>
    </row>
    <row r="1411" spans="1:20" ht="45" x14ac:dyDescent="0.2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E1411/D1411</f>
        <v>0</v>
      </c>
      <c r="P1411" s="19">
        <f t="shared" ref="P1411:P1474" si="133">IF(L1411&gt;0,E1411/L1411,0)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6">
        <f t="shared" ref="S1411:S1474" si="136">(((J1411/60)/60)/24)+DATE(1970,1,1)</f>
        <v>41945.133506944447</v>
      </c>
      <c r="T1411" s="16">
        <f t="shared" ref="T1411:T1474" si="137">(((I1411/60)/60)/24)+DATE(1970,1,1)</f>
        <v>42005.175173611111</v>
      </c>
    </row>
    <row r="1412" spans="1:20" ht="45" x14ac:dyDescent="0.2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1.6666666666666666E-4</v>
      </c>
      <c r="P1412" s="1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6">
        <f t="shared" si="136"/>
        <v>42479.318518518514</v>
      </c>
      <c r="T1412" s="16">
        <f t="shared" si="137"/>
        <v>42524.318518518514</v>
      </c>
    </row>
    <row r="1413" spans="1:20" ht="45" x14ac:dyDescent="0.2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2.3333333333333335E-3</v>
      </c>
      <c r="P1413" s="1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6">
        <f t="shared" si="136"/>
        <v>42013.059027777781</v>
      </c>
      <c r="T1413" s="16">
        <f t="shared" si="137"/>
        <v>42041.059027777781</v>
      </c>
    </row>
    <row r="1414" spans="1:20" ht="30" x14ac:dyDescent="0.2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4.5714285714285714E-2</v>
      </c>
      <c r="P1414" s="1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6">
        <f t="shared" si="136"/>
        <v>41947.063645833332</v>
      </c>
      <c r="T1414" s="16">
        <f t="shared" si="137"/>
        <v>41977.063645833332</v>
      </c>
    </row>
    <row r="1415" spans="1:20" ht="45" x14ac:dyDescent="0.2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0.05</v>
      </c>
      <c r="P1415" s="1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6">
        <f t="shared" si="136"/>
        <v>42360.437152777777</v>
      </c>
      <c r="T1415" s="16">
        <f t="shared" si="137"/>
        <v>42420.437152777777</v>
      </c>
    </row>
    <row r="1416" spans="1:20" ht="45" x14ac:dyDescent="0.2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2E-3</v>
      </c>
      <c r="P1416" s="1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6">
        <f t="shared" si="136"/>
        <v>42708.25309027778</v>
      </c>
      <c r="T1416" s="16">
        <f t="shared" si="137"/>
        <v>42738.25309027778</v>
      </c>
    </row>
    <row r="1417" spans="1:20" ht="45" x14ac:dyDescent="0.2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0.18181818181818182</v>
      </c>
      <c r="P1417" s="1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6">
        <f t="shared" si="136"/>
        <v>42192.675821759258</v>
      </c>
      <c r="T1417" s="16">
        <f t="shared" si="137"/>
        <v>42232.675821759258</v>
      </c>
    </row>
    <row r="1418" spans="1:20" ht="45" x14ac:dyDescent="0.2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s="19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6">
        <f t="shared" si="136"/>
        <v>42299.926145833335</v>
      </c>
      <c r="T1418" s="16">
        <f t="shared" si="137"/>
        <v>42329.967812499999</v>
      </c>
    </row>
    <row r="1419" spans="1:20" ht="45" x14ac:dyDescent="0.2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1.2222222222222223E-2</v>
      </c>
      <c r="P1419" s="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6">
        <f t="shared" si="136"/>
        <v>42232.15016203704</v>
      </c>
      <c r="T1419" s="16">
        <f t="shared" si="137"/>
        <v>42262.465972222228</v>
      </c>
    </row>
    <row r="1420" spans="1:20" ht="60" x14ac:dyDescent="0.2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2E-3</v>
      </c>
      <c r="P1420" s="1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6">
        <f t="shared" si="136"/>
        <v>42395.456412037034</v>
      </c>
      <c r="T1420" s="16">
        <f t="shared" si="137"/>
        <v>42425.456412037034</v>
      </c>
    </row>
    <row r="1421" spans="1:20" ht="45" x14ac:dyDescent="0.2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7.0634920634920634E-2</v>
      </c>
      <c r="P1421" s="1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6">
        <f t="shared" si="136"/>
        <v>42622.456238425926</v>
      </c>
      <c r="T1421" s="16">
        <f t="shared" si="137"/>
        <v>42652.456238425926</v>
      </c>
    </row>
    <row r="1422" spans="1:20" x14ac:dyDescent="0.2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2.7272727272727271E-2</v>
      </c>
      <c r="P1422" s="1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6">
        <f t="shared" si="136"/>
        <v>42524.667662037042</v>
      </c>
      <c r="T1422" s="16">
        <f t="shared" si="137"/>
        <v>42549.667662037042</v>
      </c>
    </row>
    <row r="1423" spans="1:20" ht="45" x14ac:dyDescent="0.2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1E-3</v>
      </c>
      <c r="P1423" s="1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6">
        <f t="shared" si="136"/>
        <v>42013.915613425925</v>
      </c>
      <c r="T1423" s="16">
        <f t="shared" si="137"/>
        <v>42043.915613425925</v>
      </c>
    </row>
    <row r="1424" spans="1:20" ht="45" x14ac:dyDescent="0.2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1.0399999999999999E-3</v>
      </c>
      <c r="P1424" s="1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6">
        <f t="shared" si="136"/>
        <v>42604.239629629628</v>
      </c>
      <c r="T1424" s="16">
        <f t="shared" si="137"/>
        <v>42634.239629629628</v>
      </c>
    </row>
    <row r="1425" spans="1:20" ht="45" x14ac:dyDescent="0.2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3.3333333333333335E-3</v>
      </c>
      <c r="P1425" s="1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6">
        <f t="shared" si="136"/>
        <v>42340.360312500001</v>
      </c>
      <c r="T1425" s="16">
        <f t="shared" si="137"/>
        <v>42370.360312500001</v>
      </c>
    </row>
    <row r="1426" spans="1:20" ht="45" x14ac:dyDescent="0.2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0.2036</v>
      </c>
      <c r="P1426" s="1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6">
        <f t="shared" si="136"/>
        <v>42676.717615740738</v>
      </c>
      <c r="T1426" s="16">
        <f t="shared" si="137"/>
        <v>42689.759282407409</v>
      </c>
    </row>
    <row r="1427" spans="1:20" ht="45" x14ac:dyDescent="0.2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s="19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6">
        <f t="shared" si="136"/>
        <v>42093.131469907406</v>
      </c>
      <c r="T1427" s="16">
        <f t="shared" si="137"/>
        <v>42123.131469907406</v>
      </c>
    </row>
    <row r="1428" spans="1:20" ht="45" x14ac:dyDescent="0.2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s="19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6">
        <f t="shared" si="136"/>
        <v>42180.390277777777</v>
      </c>
      <c r="T1428" s="16">
        <f t="shared" si="137"/>
        <v>42240.390277777777</v>
      </c>
    </row>
    <row r="1429" spans="1:20" ht="45" x14ac:dyDescent="0.2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8.3799999999999999E-2</v>
      </c>
      <c r="P1429" s="1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6">
        <f t="shared" si="136"/>
        <v>42601.851678240739</v>
      </c>
      <c r="T1429" s="16">
        <f t="shared" si="137"/>
        <v>42631.851678240739</v>
      </c>
    </row>
    <row r="1430" spans="1:20" ht="45" x14ac:dyDescent="0.2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4.4999999999999998E-2</v>
      </c>
      <c r="P1430" s="1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6">
        <f t="shared" si="136"/>
        <v>42432.379826388889</v>
      </c>
      <c r="T1430" s="16">
        <f t="shared" si="137"/>
        <v>42462.338159722218</v>
      </c>
    </row>
    <row r="1431" spans="1:20" ht="30" x14ac:dyDescent="0.2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s="19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6">
        <f t="shared" si="136"/>
        <v>42074.060671296291</v>
      </c>
      <c r="T1431" s="16">
        <f t="shared" si="137"/>
        <v>42104.060671296291</v>
      </c>
    </row>
    <row r="1432" spans="1:20" ht="45" x14ac:dyDescent="0.2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8.0600000000000005E-2</v>
      </c>
      <c r="P1432" s="1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6">
        <f t="shared" si="136"/>
        <v>41961.813518518517</v>
      </c>
      <c r="T1432" s="16">
        <f t="shared" si="137"/>
        <v>41992.813518518517</v>
      </c>
    </row>
    <row r="1433" spans="1:20" ht="45" x14ac:dyDescent="0.2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0.31947058823529412</v>
      </c>
      <c r="P1433" s="1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6">
        <f t="shared" si="136"/>
        <v>42304.210833333331</v>
      </c>
      <c r="T1433" s="16">
        <f t="shared" si="137"/>
        <v>42334.252500000002</v>
      </c>
    </row>
    <row r="1434" spans="1:20" ht="45" x14ac:dyDescent="0.2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s="19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6">
        <f t="shared" si="136"/>
        <v>42175.780416666668</v>
      </c>
      <c r="T1434" s="16">
        <f t="shared" si="137"/>
        <v>42205.780416666668</v>
      </c>
    </row>
    <row r="1435" spans="1:20" ht="45" x14ac:dyDescent="0.2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6.7083333333333328E-2</v>
      </c>
      <c r="P1435" s="1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6">
        <f t="shared" si="136"/>
        <v>42673.625868055555</v>
      </c>
      <c r="T1435" s="16">
        <f t="shared" si="137"/>
        <v>42714.458333333328</v>
      </c>
    </row>
    <row r="1436" spans="1:20" ht="45" x14ac:dyDescent="0.2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9.987804878048781E-2</v>
      </c>
      <c r="P1436" s="1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6">
        <f t="shared" si="136"/>
        <v>42142.767106481479</v>
      </c>
      <c r="T1436" s="16">
        <f t="shared" si="137"/>
        <v>42163.625</v>
      </c>
    </row>
    <row r="1437" spans="1:20" ht="30" x14ac:dyDescent="0.2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1E-3</v>
      </c>
      <c r="P1437" s="1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6">
        <f t="shared" si="136"/>
        <v>42258.780324074076</v>
      </c>
      <c r="T1437" s="16">
        <f t="shared" si="137"/>
        <v>42288.780324074076</v>
      </c>
    </row>
    <row r="1438" spans="1:20" ht="45" x14ac:dyDescent="0.2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7.7000000000000002E-3</v>
      </c>
      <c r="P1438" s="1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6">
        <f t="shared" si="136"/>
        <v>42391.35019675926</v>
      </c>
      <c r="T1438" s="16">
        <f t="shared" si="137"/>
        <v>42421.35019675926</v>
      </c>
    </row>
    <row r="1439" spans="1:20" ht="45" x14ac:dyDescent="0.2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0.26900000000000002</v>
      </c>
      <c r="P1439" s="1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6">
        <f t="shared" si="136"/>
        <v>41796.531701388885</v>
      </c>
      <c r="T1439" s="16">
        <f t="shared" si="137"/>
        <v>41833.207638888889</v>
      </c>
    </row>
    <row r="1440" spans="1:20" ht="45" x14ac:dyDescent="0.2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0.03</v>
      </c>
      <c r="P1440" s="1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6">
        <f t="shared" si="136"/>
        <v>42457.871516203704</v>
      </c>
      <c r="T1440" s="16">
        <f t="shared" si="137"/>
        <v>42487.579861111109</v>
      </c>
    </row>
    <row r="1441" spans="1:20" ht="45" x14ac:dyDescent="0.2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6.6055045871559637E-2</v>
      </c>
      <c r="P1441" s="1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6">
        <f t="shared" si="136"/>
        <v>42040.829872685179</v>
      </c>
      <c r="T1441" s="16">
        <f t="shared" si="137"/>
        <v>42070.829872685179</v>
      </c>
    </row>
    <row r="1442" spans="1:20" ht="45" x14ac:dyDescent="0.2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7.6923076923076926E-5</v>
      </c>
      <c r="P1442" s="1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6">
        <f t="shared" si="136"/>
        <v>42486.748414351852</v>
      </c>
      <c r="T1442" s="16">
        <f t="shared" si="137"/>
        <v>42516.748414351852</v>
      </c>
    </row>
    <row r="1443" spans="1:20" ht="45" x14ac:dyDescent="0.2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1.1222222222222222E-2</v>
      </c>
      <c r="P1443" s="1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6">
        <f t="shared" si="136"/>
        <v>42198.765844907408</v>
      </c>
      <c r="T1443" s="16">
        <f t="shared" si="137"/>
        <v>42258.765844907408</v>
      </c>
    </row>
    <row r="1444" spans="1:20" ht="45" x14ac:dyDescent="0.2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s="19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6">
        <f t="shared" si="136"/>
        <v>42485.64534722222</v>
      </c>
      <c r="T1444" s="16">
        <f t="shared" si="137"/>
        <v>42515.64534722222</v>
      </c>
    </row>
    <row r="1445" spans="1:20" ht="45" x14ac:dyDescent="0.2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s="19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6">
        <f t="shared" si="136"/>
        <v>42707.926030092596</v>
      </c>
      <c r="T1445" s="16">
        <f t="shared" si="137"/>
        <v>42737.926030092596</v>
      </c>
    </row>
    <row r="1446" spans="1:20" ht="30" x14ac:dyDescent="0.2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s="19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6">
        <f t="shared" si="136"/>
        <v>42199.873402777783</v>
      </c>
      <c r="T1446" s="16">
        <f t="shared" si="137"/>
        <v>42259.873402777783</v>
      </c>
    </row>
    <row r="1447" spans="1:20" ht="45" x14ac:dyDescent="0.2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s="19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6">
        <f t="shared" si="136"/>
        <v>42139.542303240742</v>
      </c>
      <c r="T1447" s="16">
        <f t="shared" si="137"/>
        <v>42169.542303240742</v>
      </c>
    </row>
    <row r="1448" spans="1:20" ht="45" x14ac:dyDescent="0.2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s="19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6">
        <f t="shared" si="136"/>
        <v>42461.447662037041</v>
      </c>
      <c r="T1448" s="16">
        <f t="shared" si="137"/>
        <v>42481.447662037041</v>
      </c>
    </row>
    <row r="1449" spans="1:20" ht="30" x14ac:dyDescent="0.2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1.4999999999999999E-4</v>
      </c>
      <c r="P1449" s="1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6">
        <f t="shared" si="136"/>
        <v>42529.730717592596</v>
      </c>
      <c r="T1449" s="16">
        <f t="shared" si="137"/>
        <v>42559.730717592596</v>
      </c>
    </row>
    <row r="1450" spans="1:20" ht="45" x14ac:dyDescent="0.2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s="19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6">
        <f t="shared" si="136"/>
        <v>42115.936550925922</v>
      </c>
      <c r="T1450" s="16">
        <f t="shared" si="137"/>
        <v>42146.225694444445</v>
      </c>
    </row>
    <row r="1451" spans="1:20" ht="45" x14ac:dyDescent="0.2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s="19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6">
        <f t="shared" si="136"/>
        <v>42086.811400462961</v>
      </c>
      <c r="T1451" s="16">
        <f t="shared" si="137"/>
        <v>42134.811400462961</v>
      </c>
    </row>
    <row r="1452" spans="1:20" ht="45" x14ac:dyDescent="0.2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1.0000000000000001E-5</v>
      </c>
      <c r="P1452" s="1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6">
        <f t="shared" si="136"/>
        <v>42390.171261574069</v>
      </c>
      <c r="T1452" s="16">
        <f t="shared" si="137"/>
        <v>42420.171261574069</v>
      </c>
    </row>
    <row r="1453" spans="1:20" ht="30" x14ac:dyDescent="0.2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1.0554089709762533E-4</v>
      </c>
      <c r="P1453" s="1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6">
        <f t="shared" si="136"/>
        <v>41931.959016203706</v>
      </c>
      <c r="T1453" s="16">
        <f t="shared" si="137"/>
        <v>41962.00068287037</v>
      </c>
    </row>
    <row r="1454" spans="1:20" ht="30" x14ac:dyDescent="0.2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s="19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6">
        <f t="shared" si="136"/>
        <v>41818.703275462962</v>
      </c>
      <c r="T1454" s="16">
        <f t="shared" si="137"/>
        <v>41848.703275462962</v>
      </c>
    </row>
    <row r="1455" spans="1:20" ht="45" x14ac:dyDescent="0.2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s="19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6">
        <f t="shared" si="136"/>
        <v>42795.696145833332</v>
      </c>
      <c r="T1455" s="16">
        <f t="shared" si="137"/>
        <v>42840.654479166667</v>
      </c>
    </row>
    <row r="1456" spans="1:20" ht="45" x14ac:dyDescent="0.2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8.5714285714285719E-3</v>
      </c>
      <c r="P1456" s="1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6">
        <f t="shared" si="136"/>
        <v>42463.866666666669</v>
      </c>
      <c r="T1456" s="16">
        <f t="shared" si="137"/>
        <v>42484.915972222225</v>
      </c>
    </row>
    <row r="1457" spans="1:20" ht="45" x14ac:dyDescent="0.2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0.105</v>
      </c>
      <c r="P1457" s="1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6">
        <f t="shared" si="136"/>
        <v>41832.672685185185</v>
      </c>
      <c r="T1457" s="16">
        <f t="shared" si="137"/>
        <v>41887.568749999999</v>
      </c>
    </row>
    <row r="1458" spans="1:20" x14ac:dyDescent="0.2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2.9000000000000001E-2</v>
      </c>
      <c r="P1458" s="1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6">
        <f t="shared" si="136"/>
        <v>42708.668576388889</v>
      </c>
      <c r="T1458" s="16">
        <f t="shared" si="137"/>
        <v>42738.668576388889</v>
      </c>
    </row>
    <row r="1459" spans="1:20" ht="30" x14ac:dyDescent="0.2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s="1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6">
        <f t="shared" si="136"/>
        <v>42289.89634259259</v>
      </c>
      <c r="T1459" s="16">
        <f t="shared" si="137"/>
        <v>42319.938009259262</v>
      </c>
    </row>
    <row r="1460" spans="1:20" ht="45" x14ac:dyDescent="0.2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s="19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6">
        <f t="shared" si="136"/>
        <v>41831.705555555556</v>
      </c>
      <c r="T1460" s="16">
        <f t="shared" si="137"/>
        <v>41862.166666666664</v>
      </c>
    </row>
    <row r="1461" spans="1:20" ht="45" x14ac:dyDescent="0.2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s="19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6">
        <f t="shared" si="136"/>
        <v>42312.204814814817</v>
      </c>
      <c r="T1461" s="16">
        <f t="shared" si="137"/>
        <v>42340.725694444445</v>
      </c>
    </row>
    <row r="1462" spans="1:20" ht="45" x14ac:dyDescent="0.2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s="19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6">
        <f t="shared" si="136"/>
        <v>41915.896967592591</v>
      </c>
      <c r="T1462" s="16">
        <f t="shared" si="137"/>
        <v>41973.989583333328</v>
      </c>
    </row>
    <row r="1463" spans="1:20" ht="30" x14ac:dyDescent="0.2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1.012446</v>
      </c>
      <c r="P1463" s="1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6">
        <f t="shared" si="136"/>
        <v>41899.645300925928</v>
      </c>
      <c r="T1463" s="16">
        <f t="shared" si="137"/>
        <v>41933</v>
      </c>
    </row>
    <row r="1464" spans="1:20" ht="30" x14ac:dyDescent="0.2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1.085175</v>
      </c>
      <c r="P1464" s="1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6">
        <f t="shared" si="136"/>
        <v>41344.662858796299</v>
      </c>
      <c r="T1464" s="16">
        <f t="shared" si="137"/>
        <v>41374.662858796299</v>
      </c>
    </row>
    <row r="1465" spans="1:20" ht="45" x14ac:dyDescent="0.2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1.4766666666666666</v>
      </c>
      <c r="P1465" s="1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6">
        <f t="shared" si="136"/>
        <v>41326.911319444444</v>
      </c>
      <c r="T1465" s="16">
        <f t="shared" si="137"/>
        <v>41371.869652777779</v>
      </c>
    </row>
    <row r="1466" spans="1:20" x14ac:dyDescent="0.2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1.6319999999999999</v>
      </c>
      <c r="P1466" s="1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6">
        <f t="shared" si="136"/>
        <v>41291.661550925928</v>
      </c>
      <c r="T1466" s="16">
        <f t="shared" si="137"/>
        <v>41321.661550925928</v>
      </c>
    </row>
    <row r="1467" spans="1:20" ht="45" x14ac:dyDescent="0.2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4.5641449999999999</v>
      </c>
      <c r="P1467" s="1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6">
        <f t="shared" si="136"/>
        <v>40959.734398148146</v>
      </c>
      <c r="T1467" s="16">
        <f t="shared" si="137"/>
        <v>40990.125</v>
      </c>
    </row>
    <row r="1468" spans="1:20" ht="45" x14ac:dyDescent="0.2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1.0787731249999999</v>
      </c>
      <c r="P1468" s="1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6">
        <f t="shared" si="136"/>
        <v>42340.172060185185</v>
      </c>
      <c r="T1468" s="16">
        <f t="shared" si="137"/>
        <v>42381.208333333328</v>
      </c>
    </row>
    <row r="1469" spans="1:20" ht="30" x14ac:dyDescent="0.2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1.1508</v>
      </c>
      <c r="P1469" s="1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6">
        <f t="shared" si="136"/>
        <v>40933.80190972222</v>
      </c>
      <c r="T1469" s="16">
        <f t="shared" si="137"/>
        <v>40993.760243055556</v>
      </c>
    </row>
    <row r="1470" spans="1:20" ht="45" x14ac:dyDescent="0.2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1.0236842105263158</v>
      </c>
      <c r="P1470" s="1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6">
        <f t="shared" si="136"/>
        <v>40646.014456018522</v>
      </c>
      <c r="T1470" s="16">
        <f t="shared" si="137"/>
        <v>40706.014456018522</v>
      </c>
    </row>
    <row r="1471" spans="1:20" ht="30" x14ac:dyDescent="0.2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1.0842485875706214</v>
      </c>
      <c r="P1471" s="1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6">
        <f t="shared" si="136"/>
        <v>41290.598483796297</v>
      </c>
      <c r="T1471" s="16">
        <f t="shared" si="137"/>
        <v>41320.598483796297</v>
      </c>
    </row>
    <row r="1472" spans="1:20" ht="45" x14ac:dyDescent="0.2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1.2513333333333334</v>
      </c>
      <c r="P1472" s="1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6">
        <f t="shared" si="136"/>
        <v>41250.827118055553</v>
      </c>
      <c r="T1472" s="16">
        <f t="shared" si="137"/>
        <v>41271.827118055553</v>
      </c>
    </row>
    <row r="1473" spans="1:20" ht="45" x14ac:dyDescent="0.2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1.03840625</v>
      </c>
      <c r="P1473" s="1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6">
        <f t="shared" si="136"/>
        <v>42073.957569444443</v>
      </c>
      <c r="T1473" s="16">
        <f t="shared" si="137"/>
        <v>42103.957569444443</v>
      </c>
    </row>
    <row r="1474" spans="1:20" ht="45" x14ac:dyDescent="0.2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1.3870400000000001</v>
      </c>
      <c r="P1474" s="1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6">
        <f t="shared" si="136"/>
        <v>41533.542858796296</v>
      </c>
      <c r="T1474" s="16">
        <f t="shared" si="137"/>
        <v>41563.542858796296</v>
      </c>
    </row>
    <row r="1475" spans="1:20" x14ac:dyDescent="0.2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E1475/D1475</f>
        <v>1.20516</v>
      </c>
      <c r="P1475" s="19">
        <f t="shared" ref="P1475:P1538" si="139">IF(L1475&gt;0,E1475/L1475,0)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6">
        <f t="shared" ref="S1475:S1538" si="142">(((J1475/60)/60)/24)+DATE(1970,1,1)</f>
        <v>40939.979618055557</v>
      </c>
      <c r="T1475" s="16">
        <f t="shared" ref="T1475:T1538" si="143">(((I1475/60)/60)/24)+DATE(1970,1,1)</f>
        <v>40969.979618055557</v>
      </c>
    </row>
    <row r="1476" spans="1:20" ht="45" x14ac:dyDescent="0.2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1.1226666666666667</v>
      </c>
      <c r="P1476" s="1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6">
        <f t="shared" si="142"/>
        <v>41500.727916666663</v>
      </c>
      <c r="T1476" s="16">
        <f t="shared" si="143"/>
        <v>41530.727916666663</v>
      </c>
    </row>
    <row r="1477" spans="1:20" ht="45" x14ac:dyDescent="0.2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1.8866966666666667</v>
      </c>
      <c r="P1477" s="1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6">
        <f t="shared" si="142"/>
        <v>41960.722951388889</v>
      </c>
      <c r="T1477" s="16">
        <f t="shared" si="143"/>
        <v>41993.207638888889</v>
      </c>
    </row>
    <row r="1478" spans="1:20" ht="30" x14ac:dyDescent="0.2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6.6155466666666669</v>
      </c>
      <c r="P1478" s="1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6">
        <f t="shared" si="142"/>
        <v>40766.041921296295</v>
      </c>
      <c r="T1478" s="16">
        <f t="shared" si="143"/>
        <v>40796.041921296295</v>
      </c>
    </row>
    <row r="1479" spans="1:20" ht="45" x14ac:dyDescent="0.2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1.1131</v>
      </c>
      <c r="P1479" s="1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6">
        <f t="shared" si="142"/>
        <v>40840.615787037037</v>
      </c>
      <c r="T1479" s="16">
        <f t="shared" si="143"/>
        <v>40900.125</v>
      </c>
    </row>
    <row r="1480" spans="1:20" ht="45" x14ac:dyDescent="0.2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11.8161422</v>
      </c>
      <c r="P1480" s="1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6">
        <f t="shared" si="142"/>
        <v>41394.871678240743</v>
      </c>
      <c r="T1480" s="16">
        <f t="shared" si="143"/>
        <v>41408.871678240743</v>
      </c>
    </row>
    <row r="1481" spans="1:20" ht="45" x14ac:dyDescent="0.2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1.37375</v>
      </c>
      <c r="P1481" s="1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6">
        <f t="shared" si="142"/>
        <v>41754.745243055557</v>
      </c>
      <c r="T1481" s="16">
        <f t="shared" si="143"/>
        <v>41769.165972222225</v>
      </c>
    </row>
    <row r="1482" spans="1:20" ht="45" x14ac:dyDescent="0.2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1.170404</v>
      </c>
      <c r="P1482" s="1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6">
        <f t="shared" si="142"/>
        <v>41464.934016203704</v>
      </c>
      <c r="T1482" s="16">
        <f t="shared" si="143"/>
        <v>41481.708333333336</v>
      </c>
    </row>
    <row r="1483" spans="1:20" ht="45" x14ac:dyDescent="0.2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2.1000000000000001E-2</v>
      </c>
      <c r="P1483" s="1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6">
        <f t="shared" si="142"/>
        <v>41550.922974537039</v>
      </c>
      <c r="T1483" s="16">
        <f t="shared" si="143"/>
        <v>41580.922974537039</v>
      </c>
    </row>
    <row r="1484" spans="1:20" ht="45" x14ac:dyDescent="0.2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1E-3</v>
      </c>
      <c r="P1484" s="1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6">
        <f t="shared" si="142"/>
        <v>41136.85805555556</v>
      </c>
      <c r="T1484" s="16">
        <f t="shared" si="143"/>
        <v>41159.32708333333</v>
      </c>
    </row>
    <row r="1485" spans="1:20" ht="45" x14ac:dyDescent="0.2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7.1428571428571426E-3</v>
      </c>
      <c r="P1485" s="1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6">
        <f t="shared" si="142"/>
        <v>42548.192997685182</v>
      </c>
      <c r="T1485" s="16">
        <f t="shared" si="143"/>
        <v>42573.192997685182</v>
      </c>
    </row>
    <row r="1486" spans="1:20" x14ac:dyDescent="0.2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s="19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6">
        <f t="shared" si="142"/>
        <v>41053.200960648144</v>
      </c>
      <c r="T1486" s="16">
        <f t="shared" si="143"/>
        <v>41111.618750000001</v>
      </c>
    </row>
    <row r="1487" spans="1:20" ht="45" x14ac:dyDescent="0.2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2.2388059701492536E-2</v>
      </c>
      <c r="P1487" s="1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6">
        <f t="shared" si="142"/>
        <v>42130.795983796299</v>
      </c>
      <c r="T1487" s="16">
        <f t="shared" si="143"/>
        <v>42175.795983796299</v>
      </c>
    </row>
    <row r="1488" spans="1:20" ht="45" x14ac:dyDescent="0.2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2.3999999999999998E-3</v>
      </c>
      <c r="P1488" s="1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6">
        <f t="shared" si="142"/>
        <v>42032.168530092589</v>
      </c>
      <c r="T1488" s="16">
        <f t="shared" si="143"/>
        <v>42062.168530092589</v>
      </c>
    </row>
    <row r="1489" spans="1:20" ht="45" x14ac:dyDescent="0.2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s="1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6">
        <f t="shared" si="142"/>
        <v>42554.917488425926</v>
      </c>
      <c r="T1489" s="16">
        <f t="shared" si="143"/>
        <v>42584.917488425926</v>
      </c>
    </row>
    <row r="1490" spans="1:20" ht="45" x14ac:dyDescent="0.2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2.4E-2</v>
      </c>
      <c r="P1490" s="1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6">
        <f t="shared" si="142"/>
        <v>41614.563194444447</v>
      </c>
      <c r="T1490" s="16">
        <f t="shared" si="143"/>
        <v>41644.563194444447</v>
      </c>
    </row>
    <row r="1491" spans="1:20" ht="45" x14ac:dyDescent="0.2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s="19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6">
        <f t="shared" si="142"/>
        <v>41198.611712962964</v>
      </c>
      <c r="T1491" s="16">
        <f t="shared" si="143"/>
        <v>41228.653379629628</v>
      </c>
    </row>
    <row r="1492" spans="1:20" ht="45" x14ac:dyDescent="0.2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0.30862068965517242</v>
      </c>
      <c r="P1492" s="1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6">
        <f t="shared" si="142"/>
        <v>41520.561041666668</v>
      </c>
      <c r="T1492" s="16">
        <f t="shared" si="143"/>
        <v>41549.561041666668</v>
      </c>
    </row>
    <row r="1493" spans="1:20" ht="30" x14ac:dyDescent="0.2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8.3333333333333329E-2</v>
      </c>
      <c r="P1493" s="1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6">
        <f t="shared" si="142"/>
        <v>41991.713460648149</v>
      </c>
      <c r="T1493" s="16">
        <f t="shared" si="143"/>
        <v>42050.651388888888</v>
      </c>
    </row>
    <row r="1494" spans="1:20" ht="45" x14ac:dyDescent="0.2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7.4999999999999997E-3</v>
      </c>
      <c r="P1494" s="1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6">
        <f t="shared" si="142"/>
        <v>40682.884791666671</v>
      </c>
      <c r="T1494" s="16">
        <f t="shared" si="143"/>
        <v>40712.884791666671</v>
      </c>
    </row>
    <row r="1495" spans="1:20" ht="30" x14ac:dyDescent="0.2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s="19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6">
        <f t="shared" si="142"/>
        <v>41411.866608796299</v>
      </c>
      <c r="T1495" s="16">
        <f t="shared" si="143"/>
        <v>41441.866608796299</v>
      </c>
    </row>
    <row r="1496" spans="1:20" ht="45" x14ac:dyDescent="0.2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8.8999999999999996E-2</v>
      </c>
      <c r="P1496" s="1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6">
        <f t="shared" si="142"/>
        <v>42067.722372685181</v>
      </c>
      <c r="T1496" s="16">
        <f t="shared" si="143"/>
        <v>42097.651388888888</v>
      </c>
    </row>
    <row r="1497" spans="1:20" ht="30" x14ac:dyDescent="0.2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s="19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6">
        <f t="shared" si="142"/>
        <v>40752.789710648147</v>
      </c>
      <c r="T1497" s="16">
        <f t="shared" si="143"/>
        <v>40782.789710648147</v>
      </c>
    </row>
    <row r="1498" spans="1:20" ht="45" x14ac:dyDescent="0.2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s="19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6">
        <f t="shared" si="142"/>
        <v>41838.475219907406</v>
      </c>
      <c r="T1498" s="16">
        <f t="shared" si="143"/>
        <v>41898.475219907406</v>
      </c>
    </row>
    <row r="1499" spans="1:20" ht="45" x14ac:dyDescent="0.2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6.666666666666667E-5</v>
      </c>
      <c r="P1499" s="1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6">
        <f t="shared" si="142"/>
        <v>41444.64261574074</v>
      </c>
      <c r="T1499" s="16">
        <f t="shared" si="143"/>
        <v>41486.821527777778</v>
      </c>
    </row>
    <row r="1500" spans="1:20" ht="45" x14ac:dyDescent="0.2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1.9E-2</v>
      </c>
      <c r="P1500" s="1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6">
        <f t="shared" si="142"/>
        <v>41840.983541666668</v>
      </c>
      <c r="T1500" s="16">
        <f t="shared" si="143"/>
        <v>41885.983541666668</v>
      </c>
    </row>
    <row r="1501" spans="1:20" ht="45" x14ac:dyDescent="0.2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2.5000000000000001E-3</v>
      </c>
      <c r="P1501" s="1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6">
        <f t="shared" si="142"/>
        <v>42527.007326388892</v>
      </c>
      <c r="T1501" s="16">
        <f t="shared" si="143"/>
        <v>42587.007326388892</v>
      </c>
    </row>
    <row r="1502" spans="1:20" ht="45" x14ac:dyDescent="0.2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0.25035714285714283</v>
      </c>
      <c r="P1502" s="1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6">
        <f t="shared" si="142"/>
        <v>41365.904594907406</v>
      </c>
      <c r="T1502" s="16">
        <f t="shared" si="143"/>
        <v>41395.904594907406</v>
      </c>
    </row>
    <row r="1503" spans="1:20" ht="30" x14ac:dyDescent="0.2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1.6633076923076924</v>
      </c>
      <c r="P1503" s="1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6">
        <f t="shared" si="142"/>
        <v>42163.583599537036</v>
      </c>
      <c r="T1503" s="16">
        <f t="shared" si="143"/>
        <v>42193.583599537036</v>
      </c>
    </row>
    <row r="1504" spans="1:20" ht="45" x14ac:dyDescent="0.2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1.0144545454545455</v>
      </c>
      <c r="P1504" s="1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6">
        <f t="shared" si="142"/>
        <v>42426.542592592596</v>
      </c>
      <c r="T1504" s="16">
        <f t="shared" si="143"/>
        <v>42454.916666666672</v>
      </c>
    </row>
    <row r="1505" spans="1:20" ht="45" x14ac:dyDescent="0.2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1.0789146666666667</v>
      </c>
      <c r="P1505" s="1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6">
        <f t="shared" si="142"/>
        <v>42606.347233796296</v>
      </c>
      <c r="T1505" s="16">
        <f t="shared" si="143"/>
        <v>42666.347233796296</v>
      </c>
    </row>
    <row r="1506" spans="1:20" ht="30" x14ac:dyDescent="0.2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2.7793846153846156</v>
      </c>
      <c r="P1506" s="1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6">
        <f t="shared" si="142"/>
        <v>41772.657685185186</v>
      </c>
      <c r="T1506" s="16">
        <f t="shared" si="143"/>
        <v>41800.356249999997</v>
      </c>
    </row>
    <row r="1507" spans="1:20" ht="45" x14ac:dyDescent="0.2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1.0358125</v>
      </c>
      <c r="P1507" s="1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6">
        <f t="shared" si="142"/>
        <v>42414.44332175926</v>
      </c>
      <c r="T1507" s="16">
        <f t="shared" si="143"/>
        <v>42451.834027777775</v>
      </c>
    </row>
    <row r="1508" spans="1:20" ht="45" x14ac:dyDescent="0.2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1.1140000000000001</v>
      </c>
      <c r="P1508" s="1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6">
        <f t="shared" si="142"/>
        <v>41814.785925925928</v>
      </c>
      <c r="T1508" s="16">
        <f t="shared" si="143"/>
        <v>41844.785925925928</v>
      </c>
    </row>
    <row r="1509" spans="1:20" ht="45" x14ac:dyDescent="0.2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2.15</v>
      </c>
      <c r="P1509" s="1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6">
        <f t="shared" si="142"/>
        <v>40254.450335648151</v>
      </c>
      <c r="T1509" s="16">
        <f t="shared" si="143"/>
        <v>40313.340277777781</v>
      </c>
    </row>
    <row r="1510" spans="1:20" ht="45" x14ac:dyDescent="0.2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1.1076216216216217</v>
      </c>
      <c r="P1510" s="1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6">
        <f t="shared" si="142"/>
        <v>41786.614363425928</v>
      </c>
      <c r="T1510" s="16">
        <f t="shared" si="143"/>
        <v>41817.614363425928</v>
      </c>
    </row>
    <row r="1511" spans="1:20" ht="45" x14ac:dyDescent="0.2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1.2364125714285714</v>
      </c>
      <c r="P1511" s="1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6">
        <f t="shared" si="142"/>
        <v>42751.533391203702</v>
      </c>
      <c r="T1511" s="16">
        <f t="shared" si="143"/>
        <v>42780.957638888889</v>
      </c>
    </row>
    <row r="1512" spans="1:20" ht="45" x14ac:dyDescent="0.2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1.0103500000000001</v>
      </c>
      <c r="P1512" s="1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6">
        <f t="shared" si="142"/>
        <v>41809.385162037033</v>
      </c>
      <c r="T1512" s="16">
        <f t="shared" si="143"/>
        <v>41839.385162037033</v>
      </c>
    </row>
    <row r="1513" spans="1:20" ht="45" x14ac:dyDescent="0.2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1.1179285714285714</v>
      </c>
      <c r="P1513" s="1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6">
        <f t="shared" si="142"/>
        <v>42296.583379629628</v>
      </c>
      <c r="T1513" s="16">
        <f t="shared" si="143"/>
        <v>42326.625046296293</v>
      </c>
    </row>
    <row r="1514" spans="1:20" ht="45" x14ac:dyDescent="0.2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5.5877142857142861</v>
      </c>
      <c r="P1514" s="1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6">
        <f t="shared" si="142"/>
        <v>42741.684479166666</v>
      </c>
      <c r="T1514" s="16">
        <f t="shared" si="143"/>
        <v>42771.684479166666</v>
      </c>
    </row>
    <row r="1515" spans="1:20" ht="45" x14ac:dyDescent="0.2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1.5001875</v>
      </c>
      <c r="P1515" s="1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6">
        <f t="shared" si="142"/>
        <v>41806.637337962966</v>
      </c>
      <c r="T1515" s="16">
        <f t="shared" si="143"/>
        <v>41836.637337962966</v>
      </c>
    </row>
    <row r="1516" spans="1:20" ht="45" x14ac:dyDescent="0.2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1.0647599999999999</v>
      </c>
      <c r="P1516" s="1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6">
        <f t="shared" si="142"/>
        <v>42234.597685185188</v>
      </c>
      <c r="T1516" s="16">
        <f t="shared" si="143"/>
        <v>42274.597685185188</v>
      </c>
    </row>
    <row r="1517" spans="1:20" ht="45" x14ac:dyDescent="0.2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1.57189</v>
      </c>
      <c r="P1517" s="1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6">
        <f t="shared" si="142"/>
        <v>42415.253437499996</v>
      </c>
      <c r="T1517" s="16">
        <f t="shared" si="143"/>
        <v>42445.211770833332</v>
      </c>
    </row>
    <row r="1518" spans="1:20" ht="45" x14ac:dyDescent="0.2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1.0865882352941176</v>
      </c>
      <c r="P1518" s="1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6">
        <f t="shared" si="142"/>
        <v>42619.466342592597</v>
      </c>
      <c r="T1518" s="16">
        <f t="shared" si="143"/>
        <v>42649.583333333328</v>
      </c>
    </row>
    <row r="1519" spans="1:20" ht="45" x14ac:dyDescent="0.2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1.6197999999999999</v>
      </c>
      <c r="P1519" s="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6">
        <f t="shared" si="142"/>
        <v>41948.56658564815</v>
      </c>
      <c r="T1519" s="16">
        <f t="shared" si="143"/>
        <v>41979.25</v>
      </c>
    </row>
    <row r="1520" spans="1:20" ht="30" x14ac:dyDescent="0.2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2.0536666666666665</v>
      </c>
      <c r="P1520" s="1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6">
        <f t="shared" si="142"/>
        <v>41760.8200462963</v>
      </c>
      <c r="T1520" s="16">
        <f t="shared" si="143"/>
        <v>41790.8200462963</v>
      </c>
    </row>
    <row r="1521" spans="1:20" ht="45" x14ac:dyDescent="0.2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1.033638888888889</v>
      </c>
      <c r="P1521" s="1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6">
        <f t="shared" si="142"/>
        <v>41782.741701388892</v>
      </c>
      <c r="T1521" s="16">
        <f t="shared" si="143"/>
        <v>41810.915972222225</v>
      </c>
    </row>
    <row r="1522" spans="1:20" ht="30" x14ac:dyDescent="0.2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1.0347222222222223</v>
      </c>
      <c r="P1522" s="1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6">
        <f t="shared" si="142"/>
        <v>41955.857789351852</v>
      </c>
      <c r="T1522" s="16">
        <f t="shared" si="143"/>
        <v>41992.166666666672</v>
      </c>
    </row>
    <row r="1523" spans="1:20" ht="45" x14ac:dyDescent="0.2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1.0681333333333334</v>
      </c>
      <c r="P1523" s="1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6">
        <f t="shared" si="142"/>
        <v>42493.167719907404</v>
      </c>
      <c r="T1523" s="16">
        <f t="shared" si="143"/>
        <v>42528.167719907404</v>
      </c>
    </row>
    <row r="1524" spans="1:20" ht="45" x14ac:dyDescent="0.2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1.3896574712643677</v>
      </c>
      <c r="P1524" s="1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6">
        <f t="shared" si="142"/>
        <v>41899.830312500002</v>
      </c>
      <c r="T1524" s="16">
        <f t="shared" si="143"/>
        <v>41929.830312500002</v>
      </c>
    </row>
    <row r="1525" spans="1:20" ht="45" x14ac:dyDescent="0.2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1.2484324324324325</v>
      </c>
      <c r="P1525" s="1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6">
        <f t="shared" si="142"/>
        <v>41964.751342592594</v>
      </c>
      <c r="T1525" s="16">
        <f t="shared" si="143"/>
        <v>41996</v>
      </c>
    </row>
    <row r="1526" spans="1:20" ht="30" x14ac:dyDescent="0.2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2.0699999999999998</v>
      </c>
      <c r="P1526" s="1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6">
        <f t="shared" si="142"/>
        <v>42756.501041666663</v>
      </c>
      <c r="T1526" s="16">
        <f t="shared" si="143"/>
        <v>42786.501041666663</v>
      </c>
    </row>
    <row r="1527" spans="1:20" ht="45" x14ac:dyDescent="0.2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1.7400576923076922</v>
      </c>
      <c r="P1527" s="1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6">
        <f t="shared" si="142"/>
        <v>42570.702986111108</v>
      </c>
      <c r="T1527" s="16">
        <f t="shared" si="143"/>
        <v>42600.702986111108</v>
      </c>
    </row>
    <row r="1528" spans="1:20" ht="45" x14ac:dyDescent="0.2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1.2032608695652174</v>
      </c>
      <c r="P1528" s="1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6">
        <f t="shared" si="142"/>
        <v>42339.276006944448</v>
      </c>
      <c r="T1528" s="16">
        <f t="shared" si="143"/>
        <v>42388.276006944448</v>
      </c>
    </row>
    <row r="1529" spans="1:20" ht="30" x14ac:dyDescent="0.2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1.1044428571428573</v>
      </c>
      <c r="P1529" s="1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6">
        <f t="shared" si="142"/>
        <v>42780.600532407407</v>
      </c>
      <c r="T1529" s="16">
        <f t="shared" si="143"/>
        <v>42808.558865740735</v>
      </c>
    </row>
    <row r="1530" spans="1:20" ht="30" x14ac:dyDescent="0.2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2.8156666666666665</v>
      </c>
      <c r="P1530" s="1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6">
        <f t="shared" si="142"/>
        <v>42736.732893518521</v>
      </c>
      <c r="T1530" s="16">
        <f t="shared" si="143"/>
        <v>42767</v>
      </c>
    </row>
    <row r="1531" spans="1:20" ht="30" x14ac:dyDescent="0.2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1.0067894736842105</v>
      </c>
      <c r="P1531" s="1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6">
        <f t="shared" si="142"/>
        <v>42052.628703703704</v>
      </c>
      <c r="T1531" s="16">
        <f t="shared" si="143"/>
        <v>42082.587037037039</v>
      </c>
    </row>
    <row r="1532" spans="1:20" ht="45" x14ac:dyDescent="0.2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1.3482571428571428</v>
      </c>
      <c r="P1532" s="1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6">
        <f t="shared" si="142"/>
        <v>42275.767303240747</v>
      </c>
      <c r="T1532" s="16">
        <f t="shared" si="143"/>
        <v>42300.767303240747</v>
      </c>
    </row>
    <row r="1533" spans="1:20" ht="45" x14ac:dyDescent="0.2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1.7595744680851064</v>
      </c>
      <c r="P1533" s="1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6">
        <f t="shared" si="142"/>
        <v>41941.802384259259</v>
      </c>
      <c r="T1533" s="16">
        <f t="shared" si="143"/>
        <v>41974.125</v>
      </c>
    </row>
    <row r="1534" spans="1:20" ht="45" x14ac:dyDescent="0.2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4.8402000000000003</v>
      </c>
      <c r="P1534" s="1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6">
        <f t="shared" si="142"/>
        <v>42391.475289351853</v>
      </c>
      <c r="T1534" s="16">
        <f t="shared" si="143"/>
        <v>42415.625</v>
      </c>
    </row>
    <row r="1535" spans="1:20" ht="30" x14ac:dyDescent="0.2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1.4514</v>
      </c>
      <c r="P1535" s="1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6">
        <f t="shared" si="142"/>
        <v>42443.00204861111</v>
      </c>
      <c r="T1535" s="16">
        <f t="shared" si="143"/>
        <v>42492.165972222225</v>
      </c>
    </row>
    <row r="1536" spans="1:20" ht="45" x14ac:dyDescent="0.2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4.1773333333333333</v>
      </c>
      <c r="P1536" s="1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6">
        <f t="shared" si="142"/>
        <v>42221.67432870371</v>
      </c>
      <c r="T1536" s="16">
        <f t="shared" si="143"/>
        <v>42251.67432870371</v>
      </c>
    </row>
    <row r="1537" spans="1:20" ht="45" x14ac:dyDescent="0.2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1.3242499999999999</v>
      </c>
      <c r="P1537" s="1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6">
        <f t="shared" si="142"/>
        <v>42484.829062500001</v>
      </c>
      <c r="T1537" s="16">
        <f t="shared" si="143"/>
        <v>42513.916666666672</v>
      </c>
    </row>
    <row r="1538" spans="1:20" ht="45" x14ac:dyDescent="0.2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2.5030841666666666</v>
      </c>
      <c r="P1538" s="1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6">
        <f t="shared" si="142"/>
        <v>42213.802199074074</v>
      </c>
      <c r="T1538" s="16">
        <f t="shared" si="143"/>
        <v>42243.802199074074</v>
      </c>
    </row>
    <row r="1539" spans="1:20" ht="45" x14ac:dyDescent="0.2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E1539/D1539</f>
        <v>1.7989999999999999</v>
      </c>
      <c r="P1539" s="19">
        <f t="shared" ref="P1539:P1602" si="145">IF(L1539&gt;0,E1539/L1539,0)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6">
        <f t="shared" ref="S1539:S1602" si="148">(((J1539/60)/60)/24)+DATE(1970,1,1)</f>
        <v>42552.315127314811</v>
      </c>
      <c r="T1539" s="16">
        <f t="shared" ref="T1539:T1602" si="149">(((I1539/60)/60)/24)+DATE(1970,1,1)</f>
        <v>42588.75</v>
      </c>
    </row>
    <row r="1540" spans="1:20" ht="45" x14ac:dyDescent="0.2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1.0262857142857142</v>
      </c>
      <c r="P1540" s="1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6">
        <f t="shared" si="148"/>
        <v>41981.782060185185</v>
      </c>
      <c r="T1540" s="16">
        <f t="shared" si="149"/>
        <v>42026.782060185185</v>
      </c>
    </row>
    <row r="1541" spans="1:20" ht="45" x14ac:dyDescent="0.2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1.359861</v>
      </c>
      <c r="P1541" s="1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6">
        <f t="shared" si="148"/>
        <v>42705.919201388882</v>
      </c>
      <c r="T1541" s="16">
        <f t="shared" si="149"/>
        <v>42738.919201388882</v>
      </c>
    </row>
    <row r="1542" spans="1:20" ht="45" x14ac:dyDescent="0.2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1.1786666666666668</v>
      </c>
      <c r="P1542" s="1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6">
        <f t="shared" si="148"/>
        <v>41939.00712962963</v>
      </c>
      <c r="T1542" s="16">
        <f t="shared" si="149"/>
        <v>41969.052083333328</v>
      </c>
    </row>
    <row r="1543" spans="1:20" ht="45" x14ac:dyDescent="0.2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3.3333333333333332E-4</v>
      </c>
      <c r="P1543" s="1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6">
        <f t="shared" si="148"/>
        <v>41974.712245370371</v>
      </c>
      <c r="T1543" s="16">
        <f t="shared" si="149"/>
        <v>42004.712245370371</v>
      </c>
    </row>
    <row r="1544" spans="1:20" ht="45" x14ac:dyDescent="0.2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0.04</v>
      </c>
      <c r="P1544" s="1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6">
        <f t="shared" si="148"/>
        <v>42170.996527777781</v>
      </c>
      <c r="T1544" s="16">
        <f t="shared" si="149"/>
        <v>42185.996527777781</v>
      </c>
    </row>
    <row r="1545" spans="1:20" ht="45" x14ac:dyDescent="0.2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4.4444444444444444E-3</v>
      </c>
      <c r="P1545" s="1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6">
        <f t="shared" si="148"/>
        <v>41935.509652777779</v>
      </c>
      <c r="T1545" s="16">
        <f t="shared" si="149"/>
        <v>41965.551319444443</v>
      </c>
    </row>
    <row r="1546" spans="1:20" ht="45" x14ac:dyDescent="0.2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s="19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6">
        <f t="shared" si="148"/>
        <v>42053.051203703704</v>
      </c>
      <c r="T1546" s="16">
        <f t="shared" si="149"/>
        <v>42095.012499999997</v>
      </c>
    </row>
    <row r="1547" spans="1:20" ht="45" x14ac:dyDescent="0.2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3.3333333333333332E-4</v>
      </c>
      <c r="P1547" s="1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6">
        <f t="shared" si="148"/>
        <v>42031.884652777779</v>
      </c>
      <c r="T1547" s="16">
        <f t="shared" si="149"/>
        <v>42065.886111111111</v>
      </c>
    </row>
    <row r="1548" spans="1:20" ht="45" x14ac:dyDescent="0.2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0.28899999999999998</v>
      </c>
      <c r="P1548" s="1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6">
        <f t="shared" si="148"/>
        <v>41839.212951388887</v>
      </c>
      <c r="T1548" s="16">
        <f t="shared" si="149"/>
        <v>41899.212951388887</v>
      </c>
    </row>
    <row r="1549" spans="1:20" ht="45" x14ac:dyDescent="0.2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s="1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6">
        <f t="shared" si="148"/>
        <v>42782.426875000005</v>
      </c>
      <c r="T1549" s="16">
        <f t="shared" si="149"/>
        <v>42789.426875000005</v>
      </c>
    </row>
    <row r="1550" spans="1:20" ht="30" x14ac:dyDescent="0.2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8.5714285714285715E-2</v>
      </c>
      <c r="P1550" s="1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6">
        <f t="shared" si="148"/>
        <v>42286.88217592593</v>
      </c>
      <c r="T1550" s="16">
        <f t="shared" si="149"/>
        <v>42316.923842592587</v>
      </c>
    </row>
    <row r="1551" spans="1:20" ht="45" x14ac:dyDescent="0.2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0.34</v>
      </c>
      <c r="P1551" s="1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6">
        <f t="shared" si="148"/>
        <v>42281.136099537034</v>
      </c>
      <c r="T1551" s="16">
        <f t="shared" si="149"/>
        <v>42311.177766203706</v>
      </c>
    </row>
    <row r="1552" spans="1:20" ht="45" x14ac:dyDescent="0.2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0.13466666666666666</v>
      </c>
      <c r="P1552" s="1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6">
        <f t="shared" si="148"/>
        <v>42472.449467592596</v>
      </c>
      <c r="T1552" s="16">
        <f t="shared" si="149"/>
        <v>42502.449467592596</v>
      </c>
    </row>
    <row r="1553" spans="1:20" ht="45" x14ac:dyDescent="0.2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s="19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6">
        <f t="shared" si="148"/>
        <v>42121.824525462958</v>
      </c>
      <c r="T1553" s="16">
        <f t="shared" si="149"/>
        <v>42151.824525462958</v>
      </c>
    </row>
    <row r="1554" spans="1:20" ht="45" x14ac:dyDescent="0.2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0.49186046511627907</v>
      </c>
      <c r="P1554" s="1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6">
        <f t="shared" si="148"/>
        <v>41892.688750000001</v>
      </c>
      <c r="T1554" s="16">
        <f t="shared" si="149"/>
        <v>41913.165972222225</v>
      </c>
    </row>
    <row r="1555" spans="1:20" ht="45" x14ac:dyDescent="0.2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s="19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6">
        <f t="shared" si="148"/>
        <v>42219.282951388886</v>
      </c>
      <c r="T1555" s="16">
        <f t="shared" si="149"/>
        <v>42249.282951388886</v>
      </c>
    </row>
    <row r="1556" spans="1:20" ht="45" x14ac:dyDescent="0.2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s="19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6">
        <f t="shared" si="148"/>
        <v>42188.252199074079</v>
      </c>
      <c r="T1556" s="16">
        <f t="shared" si="149"/>
        <v>42218.252199074079</v>
      </c>
    </row>
    <row r="1557" spans="1:20" ht="45" x14ac:dyDescent="0.2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s="19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6">
        <f t="shared" si="148"/>
        <v>42241.613796296297</v>
      </c>
      <c r="T1557" s="16">
        <f t="shared" si="149"/>
        <v>42264.708333333328</v>
      </c>
    </row>
    <row r="1558" spans="1:20" ht="45" x14ac:dyDescent="0.2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0.45133333333333331</v>
      </c>
      <c r="P1558" s="1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6">
        <f t="shared" si="148"/>
        <v>42525.153055555551</v>
      </c>
      <c r="T1558" s="16">
        <f t="shared" si="149"/>
        <v>42555.153055555551</v>
      </c>
    </row>
    <row r="1559" spans="1:20" ht="45" x14ac:dyDescent="0.2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0.04</v>
      </c>
      <c r="P1559" s="1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6">
        <f t="shared" si="148"/>
        <v>41871.65315972222</v>
      </c>
      <c r="T1559" s="16">
        <f t="shared" si="149"/>
        <v>41902.65315972222</v>
      </c>
    </row>
    <row r="1560" spans="1:20" ht="30" x14ac:dyDescent="0.2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4.6666666666666669E-2</v>
      </c>
      <c r="P1560" s="1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6">
        <f t="shared" si="148"/>
        <v>42185.397673611107</v>
      </c>
      <c r="T1560" s="16">
        <f t="shared" si="149"/>
        <v>42244.508333333331</v>
      </c>
    </row>
    <row r="1561" spans="1:20" ht="30" x14ac:dyDescent="0.2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3.3333333333333335E-3</v>
      </c>
      <c r="P1561" s="1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6">
        <f t="shared" si="148"/>
        <v>42108.05322916666</v>
      </c>
      <c r="T1561" s="16">
        <f t="shared" si="149"/>
        <v>42123.05322916666</v>
      </c>
    </row>
    <row r="1562" spans="1:20" ht="45" x14ac:dyDescent="0.2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3.7600000000000001E-2</v>
      </c>
      <c r="P1562" s="1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6">
        <f t="shared" si="148"/>
        <v>41936.020752314813</v>
      </c>
      <c r="T1562" s="16">
        <f t="shared" si="149"/>
        <v>41956.062418981484</v>
      </c>
    </row>
    <row r="1563" spans="1:20" ht="45" x14ac:dyDescent="0.2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6.7000000000000002E-3</v>
      </c>
      <c r="P1563" s="1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6">
        <f t="shared" si="148"/>
        <v>41555.041701388887</v>
      </c>
      <c r="T1563" s="16">
        <f t="shared" si="149"/>
        <v>41585.083368055559</v>
      </c>
    </row>
    <row r="1564" spans="1:20" ht="45" x14ac:dyDescent="0.2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s="19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6">
        <f t="shared" si="148"/>
        <v>40079.566157407404</v>
      </c>
      <c r="T1564" s="16">
        <f t="shared" si="149"/>
        <v>40149.034722222219</v>
      </c>
    </row>
    <row r="1565" spans="1:20" ht="45" x14ac:dyDescent="0.2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1.4166666666666666E-2</v>
      </c>
      <c r="P1565" s="1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6">
        <f t="shared" si="148"/>
        <v>41652.742488425924</v>
      </c>
      <c r="T1565" s="16">
        <f t="shared" si="149"/>
        <v>41712.700821759259</v>
      </c>
    </row>
    <row r="1566" spans="1:20" ht="45" x14ac:dyDescent="0.2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1E-3</v>
      </c>
      <c r="P1566" s="1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6">
        <f t="shared" si="148"/>
        <v>42121.367002314815</v>
      </c>
      <c r="T1566" s="16">
        <f t="shared" si="149"/>
        <v>42152.836805555555</v>
      </c>
    </row>
    <row r="1567" spans="1:20" ht="45" x14ac:dyDescent="0.2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2.5000000000000001E-2</v>
      </c>
      <c r="P1567" s="1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6">
        <f t="shared" si="148"/>
        <v>40672.729872685188</v>
      </c>
      <c r="T1567" s="16">
        <f t="shared" si="149"/>
        <v>40702.729872685188</v>
      </c>
    </row>
    <row r="1568" spans="1:20" ht="45" x14ac:dyDescent="0.2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0.21249999999999999</v>
      </c>
      <c r="P1568" s="1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6">
        <f t="shared" si="148"/>
        <v>42549.916712962964</v>
      </c>
      <c r="T1568" s="16">
        <f t="shared" si="149"/>
        <v>42578.916666666672</v>
      </c>
    </row>
    <row r="1569" spans="1:20" ht="45" x14ac:dyDescent="0.2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4.1176470588235294E-2</v>
      </c>
      <c r="P1569" s="1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6">
        <f t="shared" si="148"/>
        <v>41671.936863425923</v>
      </c>
      <c r="T1569" s="16">
        <f t="shared" si="149"/>
        <v>41687</v>
      </c>
    </row>
    <row r="1570" spans="1:20" ht="45" x14ac:dyDescent="0.2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0.13639999999999999</v>
      </c>
      <c r="P1570" s="1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6">
        <f t="shared" si="148"/>
        <v>41962.062326388885</v>
      </c>
      <c r="T1570" s="16">
        <f t="shared" si="149"/>
        <v>41997.062326388885</v>
      </c>
    </row>
    <row r="1571" spans="1:20" x14ac:dyDescent="0.2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s="19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6">
        <f t="shared" si="148"/>
        <v>41389.679560185185</v>
      </c>
      <c r="T1571" s="16">
        <f t="shared" si="149"/>
        <v>41419.679560185185</v>
      </c>
    </row>
    <row r="1572" spans="1:20" ht="30" x14ac:dyDescent="0.2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0.41399999999999998</v>
      </c>
      <c r="P1572" s="1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6">
        <f t="shared" si="148"/>
        <v>42438.813449074078</v>
      </c>
      <c r="T1572" s="16">
        <f t="shared" si="149"/>
        <v>42468.771782407406</v>
      </c>
    </row>
    <row r="1573" spans="1:20" ht="45" x14ac:dyDescent="0.2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6.6115702479338841E-3</v>
      </c>
      <c r="P1573" s="1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6">
        <f t="shared" si="148"/>
        <v>42144.769479166673</v>
      </c>
      <c r="T1573" s="16">
        <f t="shared" si="149"/>
        <v>42174.769479166673</v>
      </c>
    </row>
    <row r="1574" spans="1:20" ht="45" x14ac:dyDescent="0.2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0.05</v>
      </c>
      <c r="P1574" s="1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6">
        <f t="shared" si="148"/>
        <v>42404.033090277779</v>
      </c>
      <c r="T1574" s="16">
        <f t="shared" si="149"/>
        <v>42428.999305555553</v>
      </c>
    </row>
    <row r="1575" spans="1:20" ht="45" x14ac:dyDescent="0.2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2.4777777777777777E-2</v>
      </c>
      <c r="P1575" s="1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6">
        <f t="shared" si="148"/>
        <v>42786.000023148154</v>
      </c>
      <c r="T1575" s="16">
        <f t="shared" si="149"/>
        <v>42826.165972222225</v>
      </c>
    </row>
    <row r="1576" spans="1:20" ht="45" x14ac:dyDescent="0.2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5.0599999999999999E-2</v>
      </c>
      <c r="P1576" s="1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6">
        <f t="shared" si="148"/>
        <v>42017.927418981482</v>
      </c>
      <c r="T1576" s="16">
        <f t="shared" si="149"/>
        <v>42052.927418981482</v>
      </c>
    </row>
    <row r="1577" spans="1:20" ht="45" x14ac:dyDescent="0.2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0.2291</v>
      </c>
      <c r="P1577" s="1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6">
        <f t="shared" si="148"/>
        <v>41799.524259259262</v>
      </c>
      <c r="T1577" s="16">
        <f t="shared" si="149"/>
        <v>41829.524259259262</v>
      </c>
    </row>
    <row r="1578" spans="1:20" ht="30" x14ac:dyDescent="0.2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0.13</v>
      </c>
      <c r="P1578" s="1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6">
        <f t="shared" si="148"/>
        <v>42140.879259259258</v>
      </c>
      <c r="T1578" s="16">
        <f t="shared" si="149"/>
        <v>42185.879259259258</v>
      </c>
    </row>
    <row r="1579" spans="1:20" ht="45" x14ac:dyDescent="0.2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5.4999999999999997E-3</v>
      </c>
      <c r="P1579" s="1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6">
        <f t="shared" si="148"/>
        <v>41054.847777777781</v>
      </c>
      <c r="T1579" s="16">
        <f t="shared" si="149"/>
        <v>41114.847777777781</v>
      </c>
    </row>
    <row r="1580" spans="1:20" ht="45" x14ac:dyDescent="0.2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0.10806536636794939</v>
      </c>
      <c r="P1580" s="1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6">
        <f t="shared" si="148"/>
        <v>40399.065868055557</v>
      </c>
      <c r="T1580" s="16">
        <f t="shared" si="149"/>
        <v>40423.083333333336</v>
      </c>
    </row>
    <row r="1581" spans="1:20" ht="30" x14ac:dyDescent="0.2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8.4008400840084006E-3</v>
      </c>
      <c r="P1581" s="1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6">
        <f t="shared" si="148"/>
        <v>41481.996423611112</v>
      </c>
      <c r="T1581" s="16">
        <f t="shared" si="149"/>
        <v>41514.996423611112</v>
      </c>
    </row>
    <row r="1582" spans="1:20" ht="45" x14ac:dyDescent="0.2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s="19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6">
        <f t="shared" si="148"/>
        <v>40990.050069444449</v>
      </c>
      <c r="T1582" s="16">
        <f t="shared" si="149"/>
        <v>41050.050069444449</v>
      </c>
    </row>
    <row r="1583" spans="1:20" ht="45" x14ac:dyDescent="0.2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5.0000000000000001E-3</v>
      </c>
      <c r="P1583" s="1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6">
        <f t="shared" si="148"/>
        <v>42325.448958333334</v>
      </c>
      <c r="T1583" s="16">
        <f t="shared" si="149"/>
        <v>42357.448958333334</v>
      </c>
    </row>
    <row r="1584" spans="1:20" ht="30" x14ac:dyDescent="0.2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9.2999999999999999E-2</v>
      </c>
      <c r="P1584" s="1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6">
        <f t="shared" si="148"/>
        <v>42246.789965277778</v>
      </c>
      <c r="T1584" s="16">
        <f t="shared" si="149"/>
        <v>42303.888888888891</v>
      </c>
    </row>
    <row r="1585" spans="1:20" ht="45" x14ac:dyDescent="0.2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7.5000000000000002E-4</v>
      </c>
      <c r="P1585" s="1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6">
        <f t="shared" si="148"/>
        <v>41877.904988425929</v>
      </c>
      <c r="T1585" s="16">
        <f t="shared" si="149"/>
        <v>41907.904988425929</v>
      </c>
    </row>
    <row r="1586" spans="1:20" ht="45" x14ac:dyDescent="0.2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s="19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6">
        <f t="shared" si="148"/>
        <v>41779.649317129632</v>
      </c>
      <c r="T1586" s="16">
        <f t="shared" si="149"/>
        <v>41789.649317129632</v>
      </c>
    </row>
    <row r="1587" spans="1:20" ht="45" x14ac:dyDescent="0.2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0.79</v>
      </c>
      <c r="P1587" s="1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6">
        <f t="shared" si="148"/>
        <v>42707.895462962959</v>
      </c>
      <c r="T1587" s="16">
        <f t="shared" si="149"/>
        <v>42729.458333333328</v>
      </c>
    </row>
    <row r="1588" spans="1:20" ht="30" x14ac:dyDescent="0.2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s="19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6">
        <f t="shared" si="148"/>
        <v>42069.104421296302</v>
      </c>
      <c r="T1588" s="16">
        <f t="shared" si="149"/>
        <v>42099.062754629631</v>
      </c>
    </row>
    <row r="1589" spans="1:20" ht="45" x14ac:dyDescent="0.2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1.3333333333333334E-4</v>
      </c>
      <c r="P1589" s="1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6">
        <f t="shared" si="148"/>
        <v>41956.950983796298</v>
      </c>
      <c r="T1589" s="16">
        <f t="shared" si="149"/>
        <v>41986.950983796298</v>
      </c>
    </row>
    <row r="1590" spans="1:20" ht="30" x14ac:dyDescent="0.2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s="19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6">
        <f t="shared" si="148"/>
        <v>42005.24998842593</v>
      </c>
      <c r="T1590" s="16">
        <f t="shared" si="149"/>
        <v>42035.841666666667</v>
      </c>
    </row>
    <row r="1591" spans="1:20" ht="30" x14ac:dyDescent="0.2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s="19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6">
        <f t="shared" si="148"/>
        <v>42256.984791666662</v>
      </c>
      <c r="T1591" s="16">
        <f t="shared" si="149"/>
        <v>42286.984791666662</v>
      </c>
    </row>
    <row r="1592" spans="1:20" x14ac:dyDescent="0.2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1.7000000000000001E-2</v>
      </c>
      <c r="P1592" s="1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6">
        <f t="shared" si="148"/>
        <v>42240.857222222221</v>
      </c>
      <c r="T1592" s="16">
        <f t="shared" si="149"/>
        <v>42270.857222222221</v>
      </c>
    </row>
    <row r="1593" spans="1:20" ht="45" x14ac:dyDescent="0.2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0.29228571428571426</v>
      </c>
      <c r="P1593" s="1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6">
        <f t="shared" si="148"/>
        <v>42433.726168981477</v>
      </c>
      <c r="T1593" s="16">
        <f t="shared" si="149"/>
        <v>42463.68450231482</v>
      </c>
    </row>
    <row r="1594" spans="1:20" ht="30" x14ac:dyDescent="0.2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s="19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6">
        <f t="shared" si="148"/>
        <v>42046.072743055556</v>
      </c>
      <c r="T1594" s="16">
        <f t="shared" si="149"/>
        <v>42091.031076388885</v>
      </c>
    </row>
    <row r="1595" spans="1:20" ht="30" x14ac:dyDescent="0.2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1.3636363636363637E-4</v>
      </c>
      <c r="P1595" s="1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6">
        <f t="shared" si="148"/>
        <v>42033.845543981486</v>
      </c>
      <c r="T1595" s="16">
        <f t="shared" si="149"/>
        <v>42063.845543981486</v>
      </c>
    </row>
    <row r="1596" spans="1:20" ht="30" x14ac:dyDescent="0.2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0.20499999999999999</v>
      </c>
      <c r="P1596" s="1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6">
        <f t="shared" si="148"/>
        <v>42445.712754629625</v>
      </c>
      <c r="T1596" s="16">
        <f t="shared" si="149"/>
        <v>42505.681249999994</v>
      </c>
    </row>
    <row r="1597" spans="1:20" ht="45" x14ac:dyDescent="0.2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2.8E-3</v>
      </c>
      <c r="P1597" s="1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6">
        <f t="shared" si="148"/>
        <v>41780.050092592595</v>
      </c>
      <c r="T1597" s="16">
        <f t="shared" si="149"/>
        <v>41808.842361111114</v>
      </c>
    </row>
    <row r="1598" spans="1:20" ht="30" x14ac:dyDescent="0.2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2.3076923076923078E-2</v>
      </c>
      <c r="P1598" s="1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6">
        <f t="shared" si="148"/>
        <v>41941.430196759262</v>
      </c>
      <c r="T1598" s="16">
        <f t="shared" si="149"/>
        <v>41986.471863425926</v>
      </c>
    </row>
    <row r="1599" spans="1:20" ht="45" x14ac:dyDescent="0.2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s="1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6">
        <f t="shared" si="148"/>
        <v>42603.354131944448</v>
      </c>
      <c r="T1599" s="16">
        <f t="shared" si="149"/>
        <v>42633.354131944448</v>
      </c>
    </row>
    <row r="1600" spans="1:20" ht="45" x14ac:dyDescent="0.2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1.25E-3</v>
      </c>
      <c r="P1600" s="1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6">
        <f t="shared" si="148"/>
        <v>42151.667337962965</v>
      </c>
      <c r="T1600" s="16">
        <f t="shared" si="149"/>
        <v>42211.667337962965</v>
      </c>
    </row>
    <row r="1601" spans="1:20" ht="30" x14ac:dyDescent="0.2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s="19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6">
        <f t="shared" si="148"/>
        <v>42438.53907407407</v>
      </c>
      <c r="T1601" s="16">
        <f t="shared" si="149"/>
        <v>42468.497407407413</v>
      </c>
    </row>
    <row r="1602" spans="1:20" ht="45" x14ac:dyDescent="0.2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7.3400000000000007E-2</v>
      </c>
      <c r="P1602" s="1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6">
        <f t="shared" si="148"/>
        <v>41791.057314814818</v>
      </c>
      <c r="T1602" s="16">
        <f t="shared" si="149"/>
        <v>41835.21597222222</v>
      </c>
    </row>
    <row r="1603" spans="1:20" ht="30" x14ac:dyDescent="0.2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E1603/D1603</f>
        <v>1.082492</v>
      </c>
      <c r="P1603" s="19">
        <f t="shared" ref="P1603:P1666" si="151">IF(L1603&gt;0,E1603/L1603,0)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6">
        <f t="shared" ref="S1603:S1666" si="154">(((J1603/60)/60)/24)+DATE(1970,1,1)</f>
        <v>40638.092974537038</v>
      </c>
      <c r="T1603" s="16">
        <f t="shared" ref="T1603:T1666" si="155">(((I1603/60)/60)/24)+DATE(1970,1,1)</f>
        <v>40668.092974537038</v>
      </c>
    </row>
    <row r="1604" spans="1:20" ht="45" x14ac:dyDescent="0.2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1.0016666666666667</v>
      </c>
      <c r="P1604" s="1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6">
        <f t="shared" si="154"/>
        <v>40788.297650462962</v>
      </c>
      <c r="T1604" s="16">
        <f t="shared" si="155"/>
        <v>40830.958333333336</v>
      </c>
    </row>
    <row r="1605" spans="1:20" ht="30" x14ac:dyDescent="0.2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1.0003299999999999</v>
      </c>
      <c r="P1605" s="1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6">
        <f t="shared" si="154"/>
        <v>40876.169664351852</v>
      </c>
      <c r="T1605" s="16">
        <f t="shared" si="155"/>
        <v>40936.169664351852</v>
      </c>
    </row>
    <row r="1606" spans="1:20" ht="45" x14ac:dyDescent="0.2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1.2210714285714286</v>
      </c>
      <c r="P1606" s="1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6">
        <f t="shared" si="154"/>
        <v>40945.845312500001</v>
      </c>
      <c r="T1606" s="16">
        <f t="shared" si="155"/>
        <v>40985.80364583333</v>
      </c>
    </row>
    <row r="1607" spans="1:20" ht="45" x14ac:dyDescent="0.2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1.0069333333333335</v>
      </c>
      <c r="P1607" s="1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6">
        <f t="shared" si="154"/>
        <v>40747.012881944444</v>
      </c>
      <c r="T1607" s="16">
        <f t="shared" si="155"/>
        <v>40756.291666666664</v>
      </c>
    </row>
    <row r="1608" spans="1:20" ht="45" x14ac:dyDescent="0.2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1.01004125</v>
      </c>
      <c r="P1608" s="1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6">
        <f t="shared" si="154"/>
        <v>40536.111550925925</v>
      </c>
      <c r="T1608" s="16">
        <f t="shared" si="155"/>
        <v>40626.069884259261</v>
      </c>
    </row>
    <row r="1609" spans="1:20" ht="45" x14ac:dyDescent="0.2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1.4511000000000001</v>
      </c>
      <c r="P1609" s="1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6">
        <f t="shared" si="154"/>
        <v>41053.80846064815</v>
      </c>
      <c r="T1609" s="16">
        <f t="shared" si="155"/>
        <v>41074.80846064815</v>
      </c>
    </row>
    <row r="1610" spans="1:20" ht="30" x14ac:dyDescent="0.2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1.0125</v>
      </c>
      <c r="P1610" s="1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6">
        <f t="shared" si="154"/>
        <v>41607.83085648148</v>
      </c>
      <c r="T1610" s="16">
        <f t="shared" si="155"/>
        <v>41640.226388888892</v>
      </c>
    </row>
    <row r="1611" spans="1:20" ht="45" x14ac:dyDescent="0.2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1.1833333333333333</v>
      </c>
      <c r="P1611" s="19">
        <f t="shared" si="151"/>
        <v>443.75</v>
      </c>
      <c r="Q1611" t="str">
        <f t="shared" si="152"/>
        <v>music</v>
      </c>
      <c r="R1611" t="str">
        <f t="shared" si="153"/>
        <v>rock</v>
      </c>
      <c r="S1611" s="16">
        <f t="shared" si="154"/>
        <v>40796.001261574071</v>
      </c>
      <c r="T1611" s="16">
        <f t="shared" si="155"/>
        <v>40849.333333333336</v>
      </c>
    </row>
    <row r="1612" spans="1:20" ht="30" x14ac:dyDescent="0.2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2.7185000000000001</v>
      </c>
      <c r="P1612" s="1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6">
        <f t="shared" si="154"/>
        <v>41228.924884259257</v>
      </c>
      <c r="T1612" s="16">
        <f t="shared" si="155"/>
        <v>41258.924884259257</v>
      </c>
    </row>
    <row r="1613" spans="1:20" x14ac:dyDescent="0.2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1.25125</v>
      </c>
      <c r="P1613" s="1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6">
        <f t="shared" si="154"/>
        <v>41409.00037037037</v>
      </c>
      <c r="T1613" s="16">
        <f t="shared" si="155"/>
        <v>41430.00037037037</v>
      </c>
    </row>
    <row r="1614" spans="1:20" ht="30" x14ac:dyDescent="0.2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1.1000000000000001</v>
      </c>
      <c r="P1614" s="19">
        <f t="shared" si="151"/>
        <v>50</v>
      </c>
      <c r="Q1614" t="str">
        <f t="shared" si="152"/>
        <v>music</v>
      </c>
      <c r="R1614" t="str">
        <f t="shared" si="153"/>
        <v>rock</v>
      </c>
      <c r="S1614" s="16">
        <f t="shared" si="154"/>
        <v>41246.874814814815</v>
      </c>
      <c r="T1614" s="16">
        <f t="shared" si="155"/>
        <v>41276.874814814815</v>
      </c>
    </row>
    <row r="1615" spans="1:20" ht="45" x14ac:dyDescent="0.2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1.0149999999999999</v>
      </c>
      <c r="P1615" s="1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6">
        <f t="shared" si="154"/>
        <v>41082.069467592592</v>
      </c>
      <c r="T1615" s="16">
        <f t="shared" si="155"/>
        <v>41112.069467592592</v>
      </c>
    </row>
    <row r="1616" spans="1:20" ht="45" x14ac:dyDescent="0.2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1.0269999999999999</v>
      </c>
      <c r="P1616" s="1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6">
        <f t="shared" si="154"/>
        <v>41794.981122685182</v>
      </c>
      <c r="T1616" s="16">
        <f t="shared" si="155"/>
        <v>41854.708333333336</v>
      </c>
    </row>
    <row r="1617" spans="1:20" ht="45" x14ac:dyDescent="0.2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1.1412500000000001</v>
      </c>
      <c r="P1617" s="1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6">
        <f t="shared" si="154"/>
        <v>40845.050879629627</v>
      </c>
      <c r="T1617" s="16">
        <f t="shared" si="155"/>
        <v>40890.092546296299</v>
      </c>
    </row>
    <row r="1618" spans="1:20" ht="45" x14ac:dyDescent="0.2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1.042</v>
      </c>
      <c r="P1618" s="1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6">
        <f t="shared" si="154"/>
        <v>41194.715520833335</v>
      </c>
      <c r="T1618" s="16">
        <f t="shared" si="155"/>
        <v>41235.916666666664</v>
      </c>
    </row>
    <row r="1619" spans="1:20" ht="30" x14ac:dyDescent="0.2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1.4585714285714286</v>
      </c>
      <c r="P1619" s="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6">
        <f t="shared" si="154"/>
        <v>41546.664212962962</v>
      </c>
      <c r="T1619" s="16">
        <f t="shared" si="155"/>
        <v>41579.791666666664</v>
      </c>
    </row>
    <row r="1620" spans="1:20" ht="30" x14ac:dyDescent="0.2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1.0506666666666666</v>
      </c>
      <c r="P1620" s="1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6">
        <f t="shared" si="154"/>
        <v>41301.654340277775</v>
      </c>
      <c r="T1620" s="16">
        <f t="shared" si="155"/>
        <v>41341.654340277775</v>
      </c>
    </row>
    <row r="1621" spans="1:20" ht="45" x14ac:dyDescent="0.2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1.3333333333333333</v>
      </c>
      <c r="P1621" s="1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6">
        <f t="shared" si="154"/>
        <v>41876.18618055556</v>
      </c>
      <c r="T1621" s="16">
        <f t="shared" si="155"/>
        <v>41897.18618055556</v>
      </c>
    </row>
    <row r="1622" spans="1:20" ht="30" x14ac:dyDescent="0.2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1.1299999999999999</v>
      </c>
      <c r="P1622" s="1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6">
        <f t="shared" si="154"/>
        <v>41321.339583333334</v>
      </c>
      <c r="T1622" s="16">
        <f t="shared" si="155"/>
        <v>41328.339583333334</v>
      </c>
    </row>
    <row r="1623" spans="1:20" ht="45" x14ac:dyDescent="0.2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1.212</v>
      </c>
      <c r="P1623" s="1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6">
        <f t="shared" si="154"/>
        <v>41003.60665509259</v>
      </c>
      <c r="T1623" s="16">
        <f t="shared" si="155"/>
        <v>41057.165972222225</v>
      </c>
    </row>
    <row r="1624" spans="1:20" ht="45" x14ac:dyDescent="0.2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1.0172463768115942</v>
      </c>
      <c r="P1624" s="1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6">
        <f t="shared" si="154"/>
        <v>41950.29483796296</v>
      </c>
      <c r="T1624" s="16">
        <f t="shared" si="155"/>
        <v>41990.332638888889</v>
      </c>
    </row>
    <row r="1625" spans="1:20" ht="45" x14ac:dyDescent="0.2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1.0106666666666666</v>
      </c>
      <c r="P1625" s="1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6">
        <f t="shared" si="154"/>
        <v>41453.688530092593</v>
      </c>
      <c r="T1625" s="16">
        <f t="shared" si="155"/>
        <v>41513.688530092593</v>
      </c>
    </row>
    <row r="1626" spans="1:20" ht="30" x14ac:dyDescent="0.2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1.18</v>
      </c>
      <c r="P1626" s="19">
        <f t="shared" si="151"/>
        <v>47.2</v>
      </c>
      <c r="Q1626" t="str">
        <f t="shared" si="152"/>
        <v>music</v>
      </c>
      <c r="R1626" t="str">
        <f t="shared" si="153"/>
        <v>rock</v>
      </c>
      <c r="S1626" s="16">
        <f t="shared" si="154"/>
        <v>41243.367303240739</v>
      </c>
      <c r="T1626" s="16">
        <f t="shared" si="155"/>
        <v>41283.367303240739</v>
      </c>
    </row>
    <row r="1627" spans="1:20" ht="45" x14ac:dyDescent="0.2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1.5533333333333332</v>
      </c>
      <c r="P1627" s="1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6">
        <f t="shared" si="154"/>
        <v>41135.699687500004</v>
      </c>
      <c r="T1627" s="16">
        <f t="shared" si="155"/>
        <v>41163.699687500004</v>
      </c>
    </row>
    <row r="1628" spans="1:20" ht="45" x14ac:dyDescent="0.2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1.0118750000000001</v>
      </c>
      <c r="P1628" s="1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6">
        <f t="shared" si="154"/>
        <v>41579.847997685189</v>
      </c>
      <c r="T1628" s="16">
        <f t="shared" si="155"/>
        <v>41609.889664351853</v>
      </c>
    </row>
    <row r="1629" spans="1:20" ht="45" x14ac:dyDescent="0.2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1.17</v>
      </c>
      <c r="P1629" s="1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6">
        <f t="shared" si="154"/>
        <v>41205.707048611112</v>
      </c>
      <c r="T1629" s="16">
        <f t="shared" si="155"/>
        <v>41239.207638888889</v>
      </c>
    </row>
    <row r="1630" spans="1:20" ht="30" x14ac:dyDescent="0.2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1.00925</v>
      </c>
      <c r="P1630" s="19">
        <f t="shared" si="151"/>
        <v>45.875</v>
      </c>
      <c r="Q1630" t="str">
        <f t="shared" si="152"/>
        <v>music</v>
      </c>
      <c r="R1630" t="str">
        <f t="shared" si="153"/>
        <v>rock</v>
      </c>
      <c r="S1630" s="16">
        <f t="shared" si="154"/>
        <v>41774.737060185187</v>
      </c>
      <c r="T1630" s="16">
        <f t="shared" si="155"/>
        <v>41807.737060185187</v>
      </c>
    </row>
    <row r="1631" spans="1:20" ht="30" x14ac:dyDescent="0.2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1.0366666666666666</v>
      </c>
      <c r="P1631" s="1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6">
        <f t="shared" si="154"/>
        <v>41645.867280092592</v>
      </c>
      <c r="T1631" s="16">
        <f t="shared" si="155"/>
        <v>41690.867280092592</v>
      </c>
    </row>
    <row r="1632" spans="1:20" ht="45" x14ac:dyDescent="0.2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2.6524999999999999</v>
      </c>
      <c r="P1632" s="1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6">
        <f t="shared" si="154"/>
        <v>40939.837673611109</v>
      </c>
      <c r="T1632" s="16">
        <f t="shared" si="155"/>
        <v>40970.290972222225</v>
      </c>
    </row>
    <row r="1633" spans="1:20" ht="45" x14ac:dyDescent="0.2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1.5590999999999999</v>
      </c>
      <c r="P1633" s="1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6">
        <f t="shared" si="154"/>
        <v>41164.859502314815</v>
      </c>
      <c r="T1633" s="16">
        <f t="shared" si="155"/>
        <v>41194.859502314815</v>
      </c>
    </row>
    <row r="1634" spans="1:20" ht="45" x14ac:dyDescent="0.2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1.0162500000000001</v>
      </c>
      <c r="P1634" s="1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6">
        <f t="shared" si="154"/>
        <v>40750.340902777774</v>
      </c>
      <c r="T1634" s="16">
        <f t="shared" si="155"/>
        <v>40810.340902777774</v>
      </c>
    </row>
    <row r="1635" spans="1:20" ht="45" x14ac:dyDescent="0.2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</v>
      </c>
      <c r="P1635" s="1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6">
        <f t="shared" si="154"/>
        <v>40896.883750000001</v>
      </c>
      <c r="T1635" s="16">
        <f t="shared" si="155"/>
        <v>40924.208333333336</v>
      </c>
    </row>
    <row r="1636" spans="1:20" ht="30" x14ac:dyDescent="0.2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1.0049999999999999</v>
      </c>
      <c r="P1636" s="19">
        <f t="shared" si="151"/>
        <v>62.8125</v>
      </c>
      <c r="Q1636" t="str">
        <f t="shared" si="152"/>
        <v>music</v>
      </c>
      <c r="R1636" t="str">
        <f t="shared" si="153"/>
        <v>rock</v>
      </c>
      <c r="S1636" s="16">
        <f t="shared" si="154"/>
        <v>40658.189826388887</v>
      </c>
      <c r="T1636" s="16">
        <f t="shared" si="155"/>
        <v>40696.249305555553</v>
      </c>
    </row>
    <row r="1637" spans="1:20" ht="45" x14ac:dyDescent="0.2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1.2529999999999999</v>
      </c>
      <c r="P1637" s="1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6">
        <f t="shared" si="154"/>
        <v>42502.868761574078</v>
      </c>
      <c r="T1637" s="16">
        <f t="shared" si="155"/>
        <v>42562.868761574078</v>
      </c>
    </row>
    <row r="1638" spans="1:20" ht="45" x14ac:dyDescent="0.2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1.0355555555555556</v>
      </c>
      <c r="P1638" s="1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6">
        <f t="shared" si="154"/>
        <v>40663.08666666667</v>
      </c>
      <c r="T1638" s="16">
        <f t="shared" si="155"/>
        <v>40706.166666666664</v>
      </c>
    </row>
    <row r="1639" spans="1:20" ht="45" x14ac:dyDescent="0.2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1.038</v>
      </c>
      <c r="P1639" s="19">
        <f t="shared" si="151"/>
        <v>34.6</v>
      </c>
      <c r="Q1639" t="str">
        <f t="shared" si="152"/>
        <v>music</v>
      </c>
      <c r="R1639" t="str">
        <f t="shared" si="153"/>
        <v>rock</v>
      </c>
      <c r="S1639" s="16">
        <f t="shared" si="154"/>
        <v>40122.751620370371</v>
      </c>
      <c r="T1639" s="16">
        <f t="shared" si="155"/>
        <v>40178.98541666667</v>
      </c>
    </row>
    <row r="1640" spans="1:20" ht="30" x14ac:dyDescent="0.2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1.05</v>
      </c>
      <c r="P1640" s="1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6">
        <f t="shared" si="154"/>
        <v>41288.68712962963</v>
      </c>
      <c r="T1640" s="16">
        <f t="shared" si="155"/>
        <v>41333.892361111109</v>
      </c>
    </row>
    <row r="1641" spans="1:20" ht="45" x14ac:dyDescent="0.2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</v>
      </c>
      <c r="P1641" s="1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6">
        <f t="shared" si="154"/>
        <v>40941.652372685188</v>
      </c>
      <c r="T1641" s="16">
        <f t="shared" si="155"/>
        <v>40971.652372685188</v>
      </c>
    </row>
    <row r="1642" spans="1:20" ht="45" x14ac:dyDescent="0.2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1.6986000000000001</v>
      </c>
      <c r="P1642" s="1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6">
        <f t="shared" si="154"/>
        <v>40379.23096064815</v>
      </c>
      <c r="T1642" s="16">
        <f t="shared" si="155"/>
        <v>40393.082638888889</v>
      </c>
    </row>
    <row r="1643" spans="1:20" ht="30" x14ac:dyDescent="0.2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1.014</v>
      </c>
      <c r="P1643" s="19">
        <f t="shared" si="151"/>
        <v>97.5</v>
      </c>
      <c r="Q1643" t="str">
        <f t="shared" si="152"/>
        <v>music</v>
      </c>
      <c r="R1643" t="str">
        <f t="shared" si="153"/>
        <v>pop</v>
      </c>
      <c r="S1643" s="16">
        <f t="shared" si="154"/>
        <v>41962.596574074079</v>
      </c>
      <c r="T1643" s="16">
        <f t="shared" si="155"/>
        <v>41992.596574074079</v>
      </c>
    </row>
    <row r="1644" spans="1:20" ht="45" x14ac:dyDescent="0.2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</v>
      </c>
      <c r="P1644" s="1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6">
        <f t="shared" si="154"/>
        <v>40688.024618055555</v>
      </c>
      <c r="T1644" s="16">
        <f t="shared" si="155"/>
        <v>40708.024618055555</v>
      </c>
    </row>
    <row r="1645" spans="1:20" ht="30" x14ac:dyDescent="0.2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1.2470000000000001</v>
      </c>
      <c r="P1645" s="1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6">
        <f t="shared" si="154"/>
        <v>41146.824212962965</v>
      </c>
      <c r="T1645" s="16">
        <f t="shared" si="155"/>
        <v>41176.824212962965</v>
      </c>
    </row>
    <row r="1646" spans="1:20" ht="45" x14ac:dyDescent="0.2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1.095</v>
      </c>
      <c r="P1646" s="1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6">
        <f t="shared" si="154"/>
        <v>41175.05972222222</v>
      </c>
      <c r="T1646" s="16">
        <f t="shared" si="155"/>
        <v>41235.101388888892</v>
      </c>
    </row>
    <row r="1647" spans="1:20" ht="45" x14ac:dyDescent="0.2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1.1080000000000001</v>
      </c>
      <c r="P1647" s="19">
        <f t="shared" si="151"/>
        <v>554</v>
      </c>
      <c r="Q1647" t="str">
        <f t="shared" si="152"/>
        <v>music</v>
      </c>
      <c r="R1647" t="str">
        <f t="shared" si="153"/>
        <v>pop</v>
      </c>
      <c r="S1647" s="16">
        <f t="shared" si="154"/>
        <v>41521.617361111108</v>
      </c>
      <c r="T1647" s="16">
        <f t="shared" si="155"/>
        <v>41535.617361111108</v>
      </c>
    </row>
    <row r="1648" spans="1:20" ht="45" x14ac:dyDescent="0.2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1.1020000000000001</v>
      </c>
      <c r="P1648" s="1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6">
        <f t="shared" si="154"/>
        <v>41833.450266203705</v>
      </c>
      <c r="T1648" s="16">
        <f t="shared" si="155"/>
        <v>41865.757638888892</v>
      </c>
    </row>
    <row r="1649" spans="1:20" ht="45" x14ac:dyDescent="0.2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1.0471999999999999</v>
      </c>
      <c r="P1649" s="1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6">
        <f t="shared" si="154"/>
        <v>41039.409456018519</v>
      </c>
      <c r="T1649" s="16">
        <f t="shared" si="155"/>
        <v>41069.409456018519</v>
      </c>
    </row>
    <row r="1650" spans="1:20" ht="45" x14ac:dyDescent="0.2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1.2526086956521738</v>
      </c>
      <c r="P1650" s="1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6">
        <f t="shared" si="154"/>
        <v>40592.704652777778</v>
      </c>
      <c r="T1650" s="16">
        <f t="shared" si="155"/>
        <v>40622.662986111114</v>
      </c>
    </row>
    <row r="1651" spans="1:20" ht="45" x14ac:dyDescent="0.2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1.0058763157894737</v>
      </c>
      <c r="P1651" s="1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6">
        <f t="shared" si="154"/>
        <v>41737.684664351851</v>
      </c>
      <c r="T1651" s="16">
        <f t="shared" si="155"/>
        <v>41782.684664351851</v>
      </c>
    </row>
    <row r="1652" spans="1:20" ht="30" x14ac:dyDescent="0.2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1.4155</v>
      </c>
      <c r="P1652" s="19">
        <f t="shared" si="151"/>
        <v>88.46875</v>
      </c>
      <c r="Q1652" t="str">
        <f t="shared" si="152"/>
        <v>music</v>
      </c>
      <c r="R1652" t="str">
        <f t="shared" si="153"/>
        <v>pop</v>
      </c>
      <c r="S1652" s="16">
        <f t="shared" si="154"/>
        <v>41526.435613425929</v>
      </c>
      <c r="T1652" s="16">
        <f t="shared" si="155"/>
        <v>41556.435613425929</v>
      </c>
    </row>
    <row r="1653" spans="1:20" ht="45" x14ac:dyDescent="0.2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1.0075000000000001</v>
      </c>
      <c r="P1653" s="19">
        <f t="shared" si="151"/>
        <v>100.75</v>
      </c>
      <c r="Q1653" t="str">
        <f t="shared" si="152"/>
        <v>music</v>
      </c>
      <c r="R1653" t="str">
        <f t="shared" si="153"/>
        <v>pop</v>
      </c>
      <c r="S1653" s="16">
        <f t="shared" si="154"/>
        <v>40625.900694444441</v>
      </c>
      <c r="T1653" s="16">
        <f t="shared" si="155"/>
        <v>40659.290972222225</v>
      </c>
    </row>
    <row r="1654" spans="1:20" ht="45" x14ac:dyDescent="0.2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1.0066666666666666</v>
      </c>
      <c r="P1654" s="1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6">
        <f t="shared" si="154"/>
        <v>41572.492974537039</v>
      </c>
      <c r="T1654" s="16">
        <f t="shared" si="155"/>
        <v>41602.534641203703</v>
      </c>
    </row>
    <row r="1655" spans="1:20" ht="45" x14ac:dyDescent="0.2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1.7423040000000001</v>
      </c>
      <c r="P1655" s="1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6">
        <f t="shared" si="154"/>
        <v>40626.834444444445</v>
      </c>
      <c r="T1655" s="16">
        <f t="shared" si="155"/>
        <v>40657.834444444445</v>
      </c>
    </row>
    <row r="1656" spans="1:20" ht="45" x14ac:dyDescent="0.2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1.199090909090909</v>
      </c>
      <c r="P1656" s="1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6">
        <f t="shared" si="154"/>
        <v>40987.890740740739</v>
      </c>
      <c r="T1656" s="16">
        <f t="shared" si="155"/>
        <v>41017.890740740739</v>
      </c>
    </row>
    <row r="1657" spans="1:20" ht="30" x14ac:dyDescent="0.2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1.4286666666666668</v>
      </c>
      <c r="P1657" s="1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6">
        <f t="shared" si="154"/>
        <v>40974.791898148149</v>
      </c>
      <c r="T1657" s="16">
        <f t="shared" si="155"/>
        <v>41004.750231481477</v>
      </c>
    </row>
    <row r="1658" spans="1:20" ht="45" x14ac:dyDescent="0.2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1.0033493333333334</v>
      </c>
      <c r="P1658" s="1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6">
        <f t="shared" si="154"/>
        <v>41226.928842592592</v>
      </c>
      <c r="T1658" s="16">
        <f t="shared" si="155"/>
        <v>41256.928842592592</v>
      </c>
    </row>
    <row r="1659" spans="1:20" ht="45" x14ac:dyDescent="0.2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1.0493380000000001</v>
      </c>
      <c r="P1659" s="1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6">
        <f t="shared" si="154"/>
        <v>41023.782037037039</v>
      </c>
      <c r="T1659" s="16">
        <f t="shared" si="155"/>
        <v>41053.782037037039</v>
      </c>
    </row>
    <row r="1660" spans="1:20" ht="45" x14ac:dyDescent="0.2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1.3223333333333334</v>
      </c>
      <c r="P1660" s="1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6">
        <f t="shared" si="154"/>
        <v>41223.22184027778</v>
      </c>
      <c r="T1660" s="16">
        <f t="shared" si="155"/>
        <v>41261.597222222219</v>
      </c>
    </row>
    <row r="1661" spans="1:20" ht="45" x14ac:dyDescent="0.2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1.1279999999999999</v>
      </c>
      <c r="P1661" s="1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6">
        <f t="shared" si="154"/>
        <v>41596.913437499999</v>
      </c>
      <c r="T1661" s="16">
        <f t="shared" si="155"/>
        <v>41625.5</v>
      </c>
    </row>
    <row r="1662" spans="1:20" ht="45" x14ac:dyDescent="0.2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12.5375</v>
      </c>
      <c r="P1662" s="1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6">
        <f t="shared" si="154"/>
        <v>42459.693865740745</v>
      </c>
      <c r="T1662" s="16">
        <f t="shared" si="155"/>
        <v>42490.915972222225</v>
      </c>
    </row>
    <row r="1663" spans="1:20" ht="45" x14ac:dyDescent="0.2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1.0250632911392406</v>
      </c>
      <c r="P1663" s="1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6">
        <f t="shared" si="154"/>
        <v>42343.998043981483</v>
      </c>
      <c r="T1663" s="16">
        <f t="shared" si="155"/>
        <v>42386.875</v>
      </c>
    </row>
    <row r="1664" spans="1:20" ht="45" x14ac:dyDescent="0.2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1.026375</v>
      </c>
      <c r="P1664" s="1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6">
        <f t="shared" si="154"/>
        <v>40848.198333333334</v>
      </c>
      <c r="T1664" s="16">
        <f t="shared" si="155"/>
        <v>40908.239999999998</v>
      </c>
    </row>
    <row r="1665" spans="1:20" ht="30" x14ac:dyDescent="0.2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1.08</v>
      </c>
      <c r="P1665" s="19">
        <f t="shared" si="151"/>
        <v>33.75</v>
      </c>
      <c r="Q1665" t="str">
        <f t="shared" si="152"/>
        <v>music</v>
      </c>
      <c r="R1665" t="str">
        <f t="shared" si="153"/>
        <v>pop</v>
      </c>
      <c r="S1665" s="16">
        <f t="shared" si="154"/>
        <v>42006.02207175926</v>
      </c>
      <c r="T1665" s="16">
        <f t="shared" si="155"/>
        <v>42036.02207175926</v>
      </c>
    </row>
    <row r="1666" spans="1:20" ht="45" x14ac:dyDescent="0.2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1.2240879999999998</v>
      </c>
      <c r="P1666" s="1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6">
        <f t="shared" si="154"/>
        <v>40939.761782407404</v>
      </c>
      <c r="T1666" s="16">
        <f t="shared" si="155"/>
        <v>40984.165972222225</v>
      </c>
    </row>
    <row r="1667" spans="1:20" ht="45" x14ac:dyDescent="0.2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E1667/D1667</f>
        <v>1.1945714285714286</v>
      </c>
      <c r="P1667" s="19">
        <f t="shared" ref="P1667:P1730" si="157">IF(L1667&gt;0,E1667/L1667,0)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6">
        <f t="shared" ref="S1667:S1730" si="160">(((J1667/60)/60)/24)+DATE(1970,1,1)</f>
        <v>40564.649456018517</v>
      </c>
      <c r="T1667" s="16">
        <f t="shared" ref="T1667:T1730" si="161">(((I1667/60)/60)/24)+DATE(1970,1,1)</f>
        <v>40596.125</v>
      </c>
    </row>
    <row r="1668" spans="1:20" ht="45" x14ac:dyDescent="0.2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1.6088</v>
      </c>
      <c r="P1668" s="1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6">
        <f t="shared" si="160"/>
        <v>41331.253159722226</v>
      </c>
      <c r="T1668" s="16">
        <f t="shared" si="161"/>
        <v>41361.211493055554</v>
      </c>
    </row>
    <row r="1669" spans="1:20" ht="45" x14ac:dyDescent="0.2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1.2685294117647059</v>
      </c>
      <c r="P1669" s="1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6">
        <f t="shared" si="160"/>
        <v>41682.0705787037</v>
      </c>
      <c r="T1669" s="16">
        <f t="shared" si="161"/>
        <v>41709.290972222225</v>
      </c>
    </row>
    <row r="1670" spans="1:20" ht="45" x14ac:dyDescent="0.2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1.026375</v>
      </c>
      <c r="P1670" s="1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6">
        <f t="shared" si="160"/>
        <v>40845.14975694444</v>
      </c>
      <c r="T1670" s="16">
        <f t="shared" si="161"/>
        <v>40875.191423611112</v>
      </c>
    </row>
    <row r="1671" spans="1:20" ht="45" x14ac:dyDescent="0.2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1.3975</v>
      </c>
      <c r="P1671" s="19">
        <f t="shared" si="157"/>
        <v>53.75</v>
      </c>
      <c r="Q1671" t="str">
        <f t="shared" si="158"/>
        <v>music</v>
      </c>
      <c r="R1671" t="str">
        <f t="shared" si="159"/>
        <v>pop</v>
      </c>
      <c r="S1671" s="16">
        <f t="shared" si="160"/>
        <v>42461.885138888887</v>
      </c>
      <c r="T1671" s="16">
        <f t="shared" si="161"/>
        <v>42521.885138888887</v>
      </c>
    </row>
    <row r="1672" spans="1:20" ht="45" x14ac:dyDescent="0.2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1.026</v>
      </c>
      <c r="P1672" s="1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6">
        <f t="shared" si="160"/>
        <v>40313.930543981485</v>
      </c>
      <c r="T1672" s="16">
        <f t="shared" si="161"/>
        <v>40364.166666666664</v>
      </c>
    </row>
    <row r="1673" spans="1:20" ht="30" x14ac:dyDescent="0.2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1.0067349999999999</v>
      </c>
      <c r="P1673" s="1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6">
        <f t="shared" si="160"/>
        <v>42553.54414351852</v>
      </c>
      <c r="T1673" s="16">
        <f t="shared" si="161"/>
        <v>42583.54414351852</v>
      </c>
    </row>
    <row r="1674" spans="1:20" ht="30" x14ac:dyDescent="0.2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1.1294117647058823</v>
      </c>
      <c r="P1674" s="1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6">
        <f t="shared" si="160"/>
        <v>41034.656597222223</v>
      </c>
      <c r="T1674" s="16">
        <f t="shared" si="161"/>
        <v>41064.656597222223</v>
      </c>
    </row>
    <row r="1675" spans="1:20" ht="45" x14ac:dyDescent="0.2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1.2809523809523808</v>
      </c>
      <c r="P1675" s="1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6">
        <f t="shared" si="160"/>
        <v>42039.878379629634</v>
      </c>
      <c r="T1675" s="16">
        <f t="shared" si="161"/>
        <v>42069.878379629634</v>
      </c>
    </row>
    <row r="1676" spans="1:20" ht="45" x14ac:dyDescent="0.2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2.0169999999999999</v>
      </c>
      <c r="P1676" s="1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6">
        <f t="shared" si="160"/>
        <v>42569.605393518519</v>
      </c>
      <c r="T1676" s="16">
        <f t="shared" si="161"/>
        <v>42600.290972222225</v>
      </c>
    </row>
    <row r="1677" spans="1:20" ht="30" x14ac:dyDescent="0.2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1.37416</v>
      </c>
      <c r="P1677" s="1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6">
        <f t="shared" si="160"/>
        <v>40802.733101851853</v>
      </c>
      <c r="T1677" s="16">
        <f t="shared" si="161"/>
        <v>40832.918749999997</v>
      </c>
    </row>
    <row r="1678" spans="1:20" ht="30" x14ac:dyDescent="0.2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1.1533333333333333</v>
      </c>
      <c r="P1678" s="1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6">
        <f t="shared" si="160"/>
        <v>40973.72623842593</v>
      </c>
      <c r="T1678" s="16">
        <f t="shared" si="161"/>
        <v>41020.165972222225</v>
      </c>
    </row>
    <row r="1679" spans="1:20" ht="45" x14ac:dyDescent="0.2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1.1166666666666667</v>
      </c>
      <c r="P1679" s="1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6">
        <f t="shared" si="160"/>
        <v>42416.407129629632</v>
      </c>
      <c r="T1679" s="16">
        <f t="shared" si="161"/>
        <v>42476.249305555553</v>
      </c>
    </row>
    <row r="1680" spans="1:20" ht="30" x14ac:dyDescent="0.2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1.1839999999999999</v>
      </c>
      <c r="P1680" s="1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6">
        <f t="shared" si="160"/>
        <v>41662.854988425926</v>
      </c>
      <c r="T1680" s="16">
        <f t="shared" si="161"/>
        <v>41676.854988425926</v>
      </c>
    </row>
    <row r="1681" spans="1:20" ht="60" x14ac:dyDescent="0.2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1.75</v>
      </c>
      <c r="P1681" s="19">
        <f t="shared" si="157"/>
        <v>62.5</v>
      </c>
      <c r="Q1681" t="str">
        <f t="shared" si="158"/>
        <v>music</v>
      </c>
      <c r="R1681" t="str">
        <f t="shared" si="159"/>
        <v>pop</v>
      </c>
      <c r="S1681" s="16">
        <f t="shared" si="160"/>
        <v>40723.068807870368</v>
      </c>
      <c r="T1681" s="16">
        <f t="shared" si="161"/>
        <v>40746.068807870368</v>
      </c>
    </row>
    <row r="1682" spans="1:20" ht="30" x14ac:dyDescent="0.2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1.175</v>
      </c>
      <c r="P1682" s="19">
        <f t="shared" si="157"/>
        <v>47</v>
      </c>
      <c r="Q1682" t="str">
        <f t="shared" si="158"/>
        <v>music</v>
      </c>
      <c r="R1682" t="str">
        <f t="shared" si="159"/>
        <v>pop</v>
      </c>
      <c r="S1682" s="16">
        <f t="shared" si="160"/>
        <v>41802.757719907408</v>
      </c>
      <c r="T1682" s="16">
        <f t="shared" si="161"/>
        <v>41832.757719907408</v>
      </c>
    </row>
    <row r="1683" spans="1:20" ht="45" x14ac:dyDescent="0.2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1.0142212307692309</v>
      </c>
      <c r="P1683" s="1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6">
        <f t="shared" si="160"/>
        <v>42774.121342592596</v>
      </c>
      <c r="T1683" s="16">
        <f t="shared" si="161"/>
        <v>42823.083333333328</v>
      </c>
    </row>
    <row r="1684" spans="1:20" ht="30" x14ac:dyDescent="0.2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s="19">
        <f t="shared" si="157"/>
        <v>0</v>
      </c>
      <c r="Q1684" t="str">
        <f t="shared" si="158"/>
        <v>music</v>
      </c>
      <c r="R1684" t="str">
        <f t="shared" si="159"/>
        <v>faith</v>
      </c>
      <c r="S1684" s="16">
        <f t="shared" si="160"/>
        <v>42779.21365740741</v>
      </c>
      <c r="T1684" s="16">
        <f t="shared" si="161"/>
        <v>42839.171990740739</v>
      </c>
    </row>
    <row r="1685" spans="1:20" ht="45" x14ac:dyDescent="0.2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0.21714285714285714</v>
      </c>
      <c r="P1685" s="19">
        <f t="shared" si="157"/>
        <v>76</v>
      </c>
      <c r="Q1685" t="str">
        <f t="shared" si="158"/>
        <v>music</v>
      </c>
      <c r="R1685" t="str">
        <f t="shared" si="159"/>
        <v>faith</v>
      </c>
      <c r="S1685" s="16">
        <f t="shared" si="160"/>
        <v>42808.781689814816</v>
      </c>
      <c r="T1685" s="16">
        <f t="shared" si="161"/>
        <v>42832.781689814816</v>
      </c>
    </row>
    <row r="1686" spans="1:20" ht="30" x14ac:dyDescent="0.2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1.0912500000000001</v>
      </c>
      <c r="P1686" s="1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6">
        <f t="shared" si="160"/>
        <v>42783.815289351856</v>
      </c>
      <c r="T1686" s="16">
        <f t="shared" si="161"/>
        <v>42811.773622685185</v>
      </c>
    </row>
    <row r="1687" spans="1:20" ht="45" x14ac:dyDescent="0.2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1.0285714285714285</v>
      </c>
      <c r="P1687" s="19">
        <f t="shared" si="157"/>
        <v>24</v>
      </c>
      <c r="Q1687" t="str">
        <f t="shared" si="158"/>
        <v>music</v>
      </c>
      <c r="R1687" t="str">
        <f t="shared" si="159"/>
        <v>faith</v>
      </c>
      <c r="S1687" s="16">
        <f t="shared" si="160"/>
        <v>42788.2502662037</v>
      </c>
      <c r="T1687" s="16">
        <f t="shared" si="161"/>
        <v>42818.208599537036</v>
      </c>
    </row>
    <row r="1688" spans="1:20" ht="45" x14ac:dyDescent="0.2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3.5999999999999999E-3</v>
      </c>
      <c r="P1688" s="19">
        <f t="shared" si="157"/>
        <v>18</v>
      </c>
      <c r="Q1688" t="str">
        <f t="shared" si="158"/>
        <v>music</v>
      </c>
      <c r="R1688" t="str">
        <f t="shared" si="159"/>
        <v>faith</v>
      </c>
      <c r="S1688" s="16">
        <f t="shared" si="160"/>
        <v>42792.843969907408</v>
      </c>
      <c r="T1688" s="16">
        <f t="shared" si="161"/>
        <v>42852.802303240736</v>
      </c>
    </row>
    <row r="1689" spans="1:20" ht="45" x14ac:dyDescent="0.2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0.3125</v>
      </c>
      <c r="P1689" s="1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6">
        <f t="shared" si="160"/>
        <v>42802.046817129631</v>
      </c>
      <c r="T1689" s="16">
        <f t="shared" si="161"/>
        <v>42835.84375</v>
      </c>
    </row>
    <row r="1690" spans="1:20" ht="45" x14ac:dyDescent="0.2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0.443</v>
      </c>
      <c r="P1690" s="1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6">
        <f t="shared" si="160"/>
        <v>42804.534652777773</v>
      </c>
      <c r="T1690" s="16">
        <f t="shared" si="161"/>
        <v>42834.492986111116</v>
      </c>
    </row>
    <row r="1691" spans="1:20" x14ac:dyDescent="0.2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</v>
      </c>
      <c r="P1691" s="1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6">
        <f t="shared" si="160"/>
        <v>42780.942476851851</v>
      </c>
      <c r="T1691" s="16">
        <f t="shared" si="161"/>
        <v>42810.900810185187</v>
      </c>
    </row>
    <row r="1692" spans="1:20" ht="45" x14ac:dyDescent="0.2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0.254</v>
      </c>
      <c r="P1692" s="1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6">
        <f t="shared" si="160"/>
        <v>42801.43104166667</v>
      </c>
      <c r="T1692" s="16">
        <f t="shared" si="161"/>
        <v>42831.389374999999</v>
      </c>
    </row>
    <row r="1693" spans="1:20" ht="45" x14ac:dyDescent="0.2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0.33473333333333333</v>
      </c>
      <c r="P1693" s="1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6">
        <f t="shared" si="160"/>
        <v>42795.701481481476</v>
      </c>
      <c r="T1693" s="16">
        <f t="shared" si="161"/>
        <v>42828.041666666672</v>
      </c>
    </row>
    <row r="1694" spans="1:20" ht="45" x14ac:dyDescent="0.2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0.47799999999999998</v>
      </c>
      <c r="P1694" s="1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6">
        <f t="shared" si="160"/>
        <v>42788.151238425926</v>
      </c>
      <c r="T1694" s="16">
        <f t="shared" si="161"/>
        <v>42820.999305555553</v>
      </c>
    </row>
    <row r="1695" spans="1:20" ht="45" x14ac:dyDescent="0.2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9.3333333333333338E-2</v>
      </c>
      <c r="P1695" s="19">
        <f t="shared" si="157"/>
        <v>35</v>
      </c>
      <c r="Q1695" t="str">
        <f t="shared" si="158"/>
        <v>music</v>
      </c>
      <c r="R1695" t="str">
        <f t="shared" si="159"/>
        <v>faith</v>
      </c>
      <c r="S1695" s="16">
        <f t="shared" si="160"/>
        <v>42803.920277777783</v>
      </c>
      <c r="T1695" s="16">
        <f t="shared" si="161"/>
        <v>42834.833333333328</v>
      </c>
    </row>
    <row r="1696" spans="1:20" ht="45" x14ac:dyDescent="0.2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5.0000000000000001E-4</v>
      </c>
      <c r="P1696" s="19">
        <f t="shared" si="157"/>
        <v>5</v>
      </c>
      <c r="Q1696" t="str">
        <f t="shared" si="158"/>
        <v>music</v>
      </c>
      <c r="R1696" t="str">
        <f t="shared" si="159"/>
        <v>faith</v>
      </c>
      <c r="S1696" s="16">
        <f t="shared" si="160"/>
        <v>42791.669837962967</v>
      </c>
      <c r="T1696" s="16">
        <f t="shared" si="161"/>
        <v>42821.191666666666</v>
      </c>
    </row>
    <row r="1697" spans="1:20" ht="45" x14ac:dyDescent="0.2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0.11708333333333333</v>
      </c>
      <c r="P1697" s="1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6">
        <f t="shared" si="160"/>
        <v>42801.031412037039</v>
      </c>
      <c r="T1697" s="16">
        <f t="shared" si="161"/>
        <v>42835.041666666672</v>
      </c>
    </row>
    <row r="1698" spans="1:20" ht="45" x14ac:dyDescent="0.2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s="19">
        <f t="shared" si="157"/>
        <v>0</v>
      </c>
      <c r="Q1698" t="str">
        <f t="shared" si="158"/>
        <v>music</v>
      </c>
      <c r="R1698" t="str">
        <f t="shared" si="159"/>
        <v>faith</v>
      </c>
      <c r="S1698" s="16">
        <f t="shared" si="160"/>
        <v>42796.069571759261</v>
      </c>
      <c r="T1698" s="16">
        <f t="shared" si="161"/>
        <v>42826.027905092589</v>
      </c>
    </row>
    <row r="1699" spans="1:20" ht="45" x14ac:dyDescent="0.2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0.20208000000000001</v>
      </c>
      <c r="P1699" s="1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6">
        <f t="shared" si="160"/>
        <v>42805.032962962956</v>
      </c>
      <c r="T1699" s="16">
        <f t="shared" si="161"/>
        <v>42834.991296296299</v>
      </c>
    </row>
    <row r="1700" spans="1:20" ht="75" x14ac:dyDescent="0.2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s="19">
        <f t="shared" si="157"/>
        <v>0</v>
      </c>
      <c r="Q1700" t="str">
        <f t="shared" si="158"/>
        <v>music</v>
      </c>
      <c r="R1700" t="str">
        <f t="shared" si="159"/>
        <v>faith</v>
      </c>
      <c r="S1700" s="16">
        <f t="shared" si="160"/>
        <v>42796.207870370374</v>
      </c>
      <c r="T1700" s="16">
        <f t="shared" si="161"/>
        <v>42820.147916666669</v>
      </c>
    </row>
    <row r="1701" spans="1:20" ht="45" x14ac:dyDescent="0.2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4.2311459353574929E-2</v>
      </c>
      <c r="P1701" s="19">
        <f t="shared" si="157"/>
        <v>54</v>
      </c>
      <c r="Q1701" t="str">
        <f t="shared" si="158"/>
        <v>music</v>
      </c>
      <c r="R1701" t="str">
        <f t="shared" si="159"/>
        <v>faith</v>
      </c>
      <c r="S1701" s="16">
        <f t="shared" si="160"/>
        <v>42806.863946759258</v>
      </c>
      <c r="T1701" s="16">
        <f t="shared" si="161"/>
        <v>42836.863946759258</v>
      </c>
    </row>
    <row r="1702" spans="1:20" ht="45" x14ac:dyDescent="0.2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0.2606</v>
      </c>
      <c r="P1702" s="1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6">
        <f t="shared" si="160"/>
        <v>42796.071643518517</v>
      </c>
      <c r="T1702" s="16">
        <f t="shared" si="161"/>
        <v>42826.166666666672</v>
      </c>
    </row>
    <row r="1703" spans="1:20" ht="45" x14ac:dyDescent="0.2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1.9801980198019802E-3</v>
      </c>
      <c r="P1703" s="19">
        <f t="shared" si="157"/>
        <v>5</v>
      </c>
      <c r="Q1703" t="str">
        <f t="shared" si="158"/>
        <v>music</v>
      </c>
      <c r="R1703" t="str">
        <f t="shared" si="159"/>
        <v>faith</v>
      </c>
      <c r="S1703" s="16">
        <f t="shared" si="160"/>
        <v>41989.664409722223</v>
      </c>
      <c r="T1703" s="16">
        <f t="shared" si="161"/>
        <v>42019.664409722223</v>
      </c>
    </row>
    <row r="1704" spans="1:20" x14ac:dyDescent="0.2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6.0606060606060605E-5</v>
      </c>
      <c r="P1704" s="19">
        <f t="shared" si="157"/>
        <v>1</v>
      </c>
      <c r="Q1704" t="str">
        <f t="shared" si="158"/>
        <v>music</v>
      </c>
      <c r="R1704" t="str">
        <f t="shared" si="159"/>
        <v>faith</v>
      </c>
      <c r="S1704" s="16">
        <f t="shared" si="160"/>
        <v>42063.869791666672</v>
      </c>
      <c r="T1704" s="16">
        <f t="shared" si="161"/>
        <v>42093.828125</v>
      </c>
    </row>
    <row r="1705" spans="1:20" ht="45" x14ac:dyDescent="0.2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1.0200000000000001E-2</v>
      </c>
      <c r="P1705" s="19">
        <f t="shared" si="157"/>
        <v>25.5</v>
      </c>
      <c r="Q1705" t="str">
        <f t="shared" si="158"/>
        <v>music</v>
      </c>
      <c r="R1705" t="str">
        <f t="shared" si="159"/>
        <v>faith</v>
      </c>
      <c r="S1705" s="16">
        <f t="shared" si="160"/>
        <v>42187.281678240746</v>
      </c>
      <c r="T1705" s="16">
        <f t="shared" si="161"/>
        <v>42247.281678240746</v>
      </c>
    </row>
    <row r="1706" spans="1:20" ht="30" x14ac:dyDescent="0.2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0.65100000000000002</v>
      </c>
      <c r="P1706" s="1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6">
        <f t="shared" si="160"/>
        <v>42021.139733796299</v>
      </c>
      <c r="T1706" s="16">
        <f t="shared" si="161"/>
        <v>42051.139733796299</v>
      </c>
    </row>
    <row r="1707" spans="1:20" ht="45" x14ac:dyDescent="0.2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s="19">
        <f t="shared" si="157"/>
        <v>0</v>
      </c>
      <c r="Q1707" t="str">
        <f t="shared" si="158"/>
        <v>music</v>
      </c>
      <c r="R1707" t="str">
        <f t="shared" si="159"/>
        <v>faith</v>
      </c>
      <c r="S1707" s="16">
        <f t="shared" si="160"/>
        <v>42245.016736111109</v>
      </c>
      <c r="T1707" s="16">
        <f t="shared" si="161"/>
        <v>42256.666666666672</v>
      </c>
    </row>
    <row r="1708" spans="1:20" ht="45" x14ac:dyDescent="0.2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s="19">
        <f t="shared" si="157"/>
        <v>0</v>
      </c>
      <c r="Q1708" t="str">
        <f t="shared" si="158"/>
        <v>music</v>
      </c>
      <c r="R1708" t="str">
        <f t="shared" si="159"/>
        <v>faith</v>
      </c>
      <c r="S1708" s="16">
        <f t="shared" si="160"/>
        <v>42179.306388888886</v>
      </c>
      <c r="T1708" s="16">
        <f t="shared" si="161"/>
        <v>42239.306388888886</v>
      </c>
    </row>
    <row r="1709" spans="1:20" ht="45" x14ac:dyDescent="0.2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9.74E-2</v>
      </c>
      <c r="P1709" s="1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6">
        <f t="shared" si="160"/>
        <v>42427.721006944441</v>
      </c>
      <c r="T1709" s="16">
        <f t="shared" si="161"/>
        <v>42457.679340277777</v>
      </c>
    </row>
    <row r="1710" spans="1:20" ht="45" x14ac:dyDescent="0.2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s="19">
        <f t="shared" si="157"/>
        <v>0</v>
      </c>
      <c r="Q1710" t="str">
        <f t="shared" si="158"/>
        <v>music</v>
      </c>
      <c r="R1710" t="str">
        <f t="shared" si="159"/>
        <v>faith</v>
      </c>
      <c r="S1710" s="16">
        <f t="shared" si="160"/>
        <v>42451.866967592592</v>
      </c>
      <c r="T1710" s="16">
        <f t="shared" si="161"/>
        <v>42491.866967592592</v>
      </c>
    </row>
    <row r="1711" spans="1:20" ht="45" x14ac:dyDescent="0.2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4.8571428571428571E-2</v>
      </c>
      <c r="P1711" s="19">
        <f t="shared" si="157"/>
        <v>21.25</v>
      </c>
      <c r="Q1711" t="str">
        <f t="shared" si="158"/>
        <v>music</v>
      </c>
      <c r="R1711" t="str">
        <f t="shared" si="159"/>
        <v>faith</v>
      </c>
      <c r="S1711" s="16">
        <f t="shared" si="160"/>
        <v>41841.56381944444</v>
      </c>
      <c r="T1711" s="16">
        <f t="shared" si="161"/>
        <v>41882.818749999999</v>
      </c>
    </row>
    <row r="1712" spans="1:20" ht="30" x14ac:dyDescent="0.2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6.7999999999999996E-3</v>
      </c>
      <c r="P1712" s="19">
        <f t="shared" si="157"/>
        <v>34</v>
      </c>
      <c r="Q1712" t="str">
        <f t="shared" si="158"/>
        <v>music</v>
      </c>
      <c r="R1712" t="str">
        <f t="shared" si="159"/>
        <v>faith</v>
      </c>
      <c r="S1712" s="16">
        <f t="shared" si="160"/>
        <v>42341.59129629629</v>
      </c>
      <c r="T1712" s="16">
        <f t="shared" si="161"/>
        <v>42387.541666666672</v>
      </c>
    </row>
    <row r="1713" spans="1:20" ht="45" x14ac:dyDescent="0.2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0.105</v>
      </c>
      <c r="P1713" s="19">
        <f t="shared" si="157"/>
        <v>525</v>
      </c>
      <c r="Q1713" t="str">
        <f t="shared" si="158"/>
        <v>music</v>
      </c>
      <c r="R1713" t="str">
        <f t="shared" si="159"/>
        <v>faith</v>
      </c>
      <c r="S1713" s="16">
        <f t="shared" si="160"/>
        <v>41852.646226851852</v>
      </c>
      <c r="T1713" s="16">
        <f t="shared" si="161"/>
        <v>41883.646226851852</v>
      </c>
    </row>
    <row r="1714" spans="1:20" ht="45" x14ac:dyDescent="0.2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s="19">
        <f t="shared" si="157"/>
        <v>0</v>
      </c>
      <c r="Q1714" t="str">
        <f t="shared" si="158"/>
        <v>music</v>
      </c>
      <c r="R1714" t="str">
        <f t="shared" si="159"/>
        <v>faith</v>
      </c>
      <c r="S1714" s="16">
        <f t="shared" si="160"/>
        <v>42125.913807870369</v>
      </c>
      <c r="T1714" s="16">
        <f t="shared" si="161"/>
        <v>42185.913807870369</v>
      </c>
    </row>
    <row r="1715" spans="1:20" ht="45" x14ac:dyDescent="0.2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1.6666666666666666E-2</v>
      </c>
      <c r="P1715" s="19">
        <f t="shared" si="157"/>
        <v>50</v>
      </c>
      <c r="Q1715" t="str">
        <f t="shared" si="158"/>
        <v>music</v>
      </c>
      <c r="R1715" t="str">
        <f t="shared" si="159"/>
        <v>faith</v>
      </c>
      <c r="S1715" s="16">
        <f t="shared" si="160"/>
        <v>41887.801064814819</v>
      </c>
      <c r="T1715" s="16">
        <f t="shared" si="161"/>
        <v>41917.801064814819</v>
      </c>
    </row>
    <row r="1716" spans="1:20" ht="45" x14ac:dyDescent="0.2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7.868E-2</v>
      </c>
      <c r="P1716" s="1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6">
        <f t="shared" si="160"/>
        <v>42095.918530092589</v>
      </c>
      <c r="T1716" s="16">
        <f t="shared" si="161"/>
        <v>42125.918530092589</v>
      </c>
    </row>
    <row r="1717" spans="1:20" ht="45" x14ac:dyDescent="0.2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2.2000000000000001E-3</v>
      </c>
      <c r="P1717" s="19">
        <f t="shared" si="157"/>
        <v>5.5</v>
      </c>
      <c r="Q1717" t="str">
        <f t="shared" si="158"/>
        <v>music</v>
      </c>
      <c r="R1717" t="str">
        <f t="shared" si="159"/>
        <v>faith</v>
      </c>
      <c r="S1717" s="16">
        <f t="shared" si="160"/>
        <v>42064.217418981483</v>
      </c>
      <c r="T1717" s="16">
        <f t="shared" si="161"/>
        <v>42094.140277777777</v>
      </c>
    </row>
    <row r="1718" spans="1:20" ht="45" x14ac:dyDescent="0.2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7.4999999999999997E-2</v>
      </c>
      <c r="P1718" s="19">
        <f t="shared" si="157"/>
        <v>50</v>
      </c>
      <c r="Q1718" t="str">
        <f t="shared" si="158"/>
        <v>music</v>
      </c>
      <c r="R1718" t="str">
        <f t="shared" si="159"/>
        <v>faith</v>
      </c>
      <c r="S1718" s="16">
        <f t="shared" si="160"/>
        <v>42673.577534722222</v>
      </c>
      <c r="T1718" s="16">
        <f t="shared" si="161"/>
        <v>42713.619201388887</v>
      </c>
    </row>
    <row r="1719" spans="1:20" ht="45" x14ac:dyDescent="0.2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0.42725880551301687</v>
      </c>
      <c r="P1719" s="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6">
        <f t="shared" si="160"/>
        <v>42460.98192129629</v>
      </c>
      <c r="T1719" s="16">
        <f t="shared" si="161"/>
        <v>42481.166666666672</v>
      </c>
    </row>
    <row r="1720" spans="1:20" x14ac:dyDescent="0.2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2.142857142857143E-3</v>
      </c>
      <c r="P1720" s="19">
        <f t="shared" si="157"/>
        <v>37.5</v>
      </c>
      <c r="Q1720" t="str">
        <f t="shared" si="158"/>
        <v>music</v>
      </c>
      <c r="R1720" t="str">
        <f t="shared" si="159"/>
        <v>faith</v>
      </c>
      <c r="S1720" s="16">
        <f t="shared" si="160"/>
        <v>42460.610520833332</v>
      </c>
      <c r="T1720" s="16">
        <f t="shared" si="161"/>
        <v>42504.207638888889</v>
      </c>
    </row>
    <row r="1721" spans="1:20" ht="45" x14ac:dyDescent="0.2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8.7500000000000008E-3</v>
      </c>
      <c r="P1721" s="1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6">
        <f t="shared" si="160"/>
        <v>41869.534618055557</v>
      </c>
      <c r="T1721" s="16">
        <f t="shared" si="161"/>
        <v>41899.534618055557</v>
      </c>
    </row>
    <row r="1722" spans="1:20" ht="45" x14ac:dyDescent="0.2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5.6250000000000001E-2</v>
      </c>
      <c r="P1722" s="19">
        <f t="shared" si="157"/>
        <v>28.125</v>
      </c>
      <c r="Q1722" t="str">
        <f t="shared" si="158"/>
        <v>music</v>
      </c>
      <c r="R1722" t="str">
        <f t="shared" si="159"/>
        <v>faith</v>
      </c>
      <c r="S1722" s="16">
        <f t="shared" si="160"/>
        <v>41922.783229166671</v>
      </c>
      <c r="T1722" s="16">
        <f t="shared" si="161"/>
        <v>41952.824895833335</v>
      </c>
    </row>
    <row r="1723" spans="1:20" ht="45" x14ac:dyDescent="0.2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s="19">
        <f t="shared" si="157"/>
        <v>0</v>
      </c>
      <c r="Q1723" t="str">
        <f t="shared" si="158"/>
        <v>music</v>
      </c>
      <c r="R1723" t="str">
        <f t="shared" si="159"/>
        <v>faith</v>
      </c>
      <c r="S1723" s="16">
        <f t="shared" si="160"/>
        <v>42319.461377314816</v>
      </c>
      <c r="T1723" s="16">
        <f t="shared" si="161"/>
        <v>42349.461377314816</v>
      </c>
    </row>
    <row r="1724" spans="1:20" ht="45" x14ac:dyDescent="0.2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3.4722222222222224E-4</v>
      </c>
      <c r="P1724" s="19">
        <f t="shared" si="157"/>
        <v>1</v>
      </c>
      <c r="Q1724" t="str">
        <f t="shared" si="158"/>
        <v>music</v>
      </c>
      <c r="R1724" t="str">
        <f t="shared" si="159"/>
        <v>faith</v>
      </c>
      <c r="S1724" s="16">
        <f t="shared" si="160"/>
        <v>42425.960983796293</v>
      </c>
      <c r="T1724" s="16">
        <f t="shared" si="161"/>
        <v>42463.006944444445</v>
      </c>
    </row>
    <row r="1725" spans="1:20" ht="45" x14ac:dyDescent="0.2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6.5000000000000002E-2</v>
      </c>
      <c r="P1725" s="1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6">
        <f t="shared" si="160"/>
        <v>42129.82540509259</v>
      </c>
      <c r="T1725" s="16">
        <f t="shared" si="161"/>
        <v>42186.25</v>
      </c>
    </row>
    <row r="1726" spans="1:20" ht="45" x14ac:dyDescent="0.2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5.8333333333333336E-3</v>
      </c>
      <c r="P1726" s="19">
        <f t="shared" si="157"/>
        <v>8.75</v>
      </c>
      <c r="Q1726" t="str">
        <f t="shared" si="158"/>
        <v>music</v>
      </c>
      <c r="R1726" t="str">
        <f t="shared" si="159"/>
        <v>faith</v>
      </c>
      <c r="S1726" s="16">
        <f t="shared" si="160"/>
        <v>41912.932430555556</v>
      </c>
      <c r="T1726" s="16">
        <f t="shared" si="161"/>
        <v>41942.932430555556</v>
      </c>
    </row>
    <row r="1727" spans="1:20" ht="45" x14ac:dyDescent="0.2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0.10181818181818182</v>
      </c>
      <c r="P1727" s="1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6">
        <f t="shared" si="160"/>
        <v>41845.968159722222</v>
      </c>
      <c r="T1727" s="16">
        <f t="shared" si="161"/>
        <v>41875.968159722222</v>
      </c>
    </row>
    <row r="1728" spans="1:20" ht="30" x14ac:dyDescent="0.2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0.33784615384615385</v>
      </c>
      <c r="P1728" s="19">
        <f t="shared" si="157"/>
        <v>137.25</v>
      </c>
      <c r="Q1728" t="str">
        <f t="shared" si="158"/>
        <v>music</v>
      </c>
      <c r="R1728" t="str">
        <f t="shared" si="159"/>
        <v>faith</v>
      </c>
      <c r="S1728" s="16">
        <f t="shared" si="160"/>
        <v>41788.919722222221</v>
      </c>
      <c r="T1728" s="16">
        <f t="shared" si="161"/>
        <v>41817.919722222221</v>
      </c>
    </row>
    <row r="1729" spans="1:20" ht="45" x14ac:dyDescent="0.2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3.3333333333333332E-4</v>
      </c>
      <c r="P1729" s="19">
        <f t="shared" si="157"/>
        <v>1</v>
      </c>
      <c r="Q1729" t="str">
        <f t="shared" si="158"/>
        <v>music</v>
      </c>
      <c r="R1729" t="str">
        <f t="shared" si="159"/>
        <v>faith</v>
      </c>
      <c r="S1729" s="16">
        <f t="shared" si="160"/>
        <v>42044.927974537044</v>
      </c>
      <c r="T1729" s="16">
        <f t="shared" si="161"/>
        <v>42099.458333333328</v>
      </c>
    </row>
    <row r="1730" spans="1:20" ht="45" x14ac:dyDescent="0.2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0.68400000000000005</v>
      </c>
      <c r="P1730" s="1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6">
        <f t="shared" si="160"/>
        <v>42268.625856481478</v>
      </c>
      <c r="T1730" s="16">
        <f t="shared" si="161"/>
        <v>42298.625856481478</v>
      </c>
    </row>
    <row r="1731" spans="1:20" ht="45" x14ac:dyDescent="0.2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E1731/D1731</f>
        <v>0</v>
      </c>
      <c r="P1731" s="19">
        <f t="shared" ref="P1731:P1794" si="163">IF(L1731&gt;0,E1731/L1731,0)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6">
        <f t="shared" ref="S1731:S1794" si="166">(((J1731/60)/60)/24)+DATE(1970,1,1)</f>
        <v>42471.052152777775</v>
      </c>
      <c r="T1731" s="16">
        <f t="shared" ref="T1731:T1794" si="167">(((I1731/60)/60)/24)+DATE(1970,1,1)</f>
        <v>42531.052152777775</v>
      </c>
    </row>
    <row r="1732" spans="1:20" ht="45" x14ac:dyDescent="0.2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s="19">
        <f t="shared" si="163"/>
        <v>0</v>
      </c>
      <c r="Q1732" t="str">
        <f t="shared" si="164"/>
        <v>music</v>
      </c>
      <c r="R1732" t="str">
        <f t="shared" si="165"/>
        <v>faith</v>
      </c>
      <c r="S1732" s="16">
        <f t="shared" si="166"/>
        <v>42272.087766203709</v>
      </c>
      <c r="T1732" s="16">
        <f t="shared" si="167"/>
        <v>42302.087766203709</v>
      </c>
    </row>
    <row r="1733" spans="1:20" ht="30" x14ac:dyDescent="0.2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s="19">
        <f t="shared" si="163"/>
        <v>0</v>
      </c>
      <c r="Q1733" t="str">
        <f t="shared" si="164"/>
        <v>music</v>
      </c>
      <c r="R1733" t="str">
        <f t="shared" si="165"/>
        <v>faith</v>
      </c>
      <c r="S1733" s="16">
        <f t="shared" si="166"/>
        <v>42152.906851851847</v>
      </c>
      <c r="T1733" s="16">
        <f t="shared" si="167"/>
        <v>42166.625</v>
      </c>
    </row>
    <row r="1734" spans="1:20" ht="45" x14ac:dyDescent="0.2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s="19">
        <f t="shared" si="163"/>
        <v>0</v>
      </c>
      <c r="Q1734" t="str">
        <f t="shared" si="164"/>
        <v>music</v>
      </c>
      <c r="R1734" t="str">
        <f t="shared" si="165"/>
        <v>faith</v>
      </c>
      <c r="S1734" s="16">
        <f t="shared" si="166"/>
        <v>42325.683807870373</v>
      </c>
      <c r="T1734" s="16">
        <f t="shared" si="167"/>
        <v>42385.208333333328</v>
      </c>
    </row>
    <row r="1735" spans="1:20" ht="45" x14ac:dyDescent="0.2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s="19">
        <f t="shared" si="163"/>
        <v>0</v>
      </c>
      <c r="Q1735" t="str">
        <f t="shared" si="164"/>
        <v>music</v>
      </c>
      <c r="R1735" t="str">
        <f t="shared" si="165"/>
        <v>faith</v>
      </c>
      <c r="S1735" s="16">
        <f t="shared" si="166"/>
        <v>42614.675625000003</v>
      </c>
      <c r="T1735" s="16">
        <f t="shared" si="167"/>
        <v>42626.895833333328</v>
      </c>
    </row>
    <row r="1736" spans="1:20" ht="45" x14ac:dyDescent="0.2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2.2222222222222223E-4</v>
      </c>
      <c r="P1736" s="19">
        <f t="shared" si="163"/>
        <v>1</v>
      </c>
      <c r="Q1736" t="str">
        <f t="shared" si="164"/>
        <v>music</v>
      </c>
      <c r="R1736" t="str">
        <f t="shared" si="165"/>
        <v>faith</v>
      </c>
      <c r="S1736" s="16">
        <f t="shared" si="166"/>
        <v>42102.036527777775</v>
      </c>
      <c r="T1736" s="16">
        <f t="shared" si="167"/>
        <v>42132.036527777775</v>
      </c>
    </row>
    <row r="1737" spans="1:20" ht="45" x14ac:dyDescent="0.2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0.11</v>
      </c>
      <c r="P1737" s="19">
        <f t="shared" si="163"/>
        <v>55</v>
      </c>
      <c r="Q1737" t="str">
        <f t="shared" si="164"/>
        <v>music</v>
      </c>
      <c r="R1737" t="str">
        <f t="shared" si="165"/>
        <v>faith</v>
      </c>
      <c r="S1737" s="16">
        <f t="shared" si="166"/>
        <v>42559.814178240747</v>
      </c>
      <c r="T1737" s="16">
        <f t="shared" si="167"/>
        <v>42589.814178240747</v>
      </c>
    </row>
    <row r="1738" spans="1:20" ht="30" x14ac:dyDescent="0.2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7.3333333333333332E-3</v>
      </c>
      <c r="P1738" s="19">
        <f t="shared" si="163"/>
        <v>22</v>
      </c>
      <c r="Q1738" t="str">
        <f t="shared" si="164"/>
        <v>music</v>
      </c>
      <c r="R1738" t="str">
        <f t="shared" si="165"/>
        <v>faith</v>
      </c>
      <c r="S1738" s="16">
        <f t="shared" si="166"/>
        <v>42286.861493055556</v>
      </c>
      <c r="T1738" s="16">
        <f t="shared" si="167"/>
        <v>42316.90315972222</v>
      </c>
    </row>
    <row r="1739" spans="1:20" ht="45" x14ac:dyDescent="0.2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0.21249999999999999</v>
      </c>
      <c r="P1739" s="1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6">
        <f t="shared" si="166"/>
        <v>42175.948981481488</v>
      </c>
      <c r="T1739" s="16">
        <f t="shared" si="167"/>
        <v>42205.948981481488</v>
      </c>
    </row>
    <row r="1740" spans="1:20" ht="30" x14ac:dyDescent="0.2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4.0000000000000001E-3</v>
      </c>
      <c r="P1740" s="19">
        <f t="shared" si="163"/>
        <v>20</v>
      </c>
      <c r="Q1740" t="str">
        <f t="shared" si="164"/>
        <v>music</v>
      </c>
      <c r="R1740" t="str">
        <f t="shared" si="165"/>
        <v>faith</v>
      </c>
      <c r="S1740" s="16">
        <f t="shared" si="166"/>
        <v>41884.874328703707</v>
      </c>
      <c r="T1740" s="16">
        <f t="shared" si="167"/>
        <v>41914.874328703707</v>
      </c>
    </row>
    <row r="1741" spans="1:20" ht="45" x14ac:dyDescent="0.2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1E-3</v>
      </c>
      <c r="P1741" s="19">
        <f t="shared" si="163"/>
        <v>1</v>
      </c>
      <c r="Q1741" t="str">
        <f t="shared" si="164"/>
        <v>music</v>
      </c>
      <c r="R1741" t="str">
        <f t="shared" si="165"/>
        <v>faith</v>
      </c>
      <c r="S1741" s="16">
        <f t="shared" si="166"/>
        <v>42435.874212962968</v>
      </c>
      <c r="T1741" s="16">
        <f t="shared" si="167"/>
        <v>42494.832546296297</v>
      </c>
    </row>
    <row r="1742" spans="1:20" ht="45" x14ac:dyDescent="0.2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s="19">
        <f t="shared" si="163"/>
        <v>0</v>
      </c>
      <c r="Q1742" t="str">
        <f t="shared" si="164"/>
        <v>music</v>
      </c>
      <c r="R1742" t="str">
        <f t="shared" si="165"/>
        <v>faith</v>
      </c>
      <c r="S1742" s="16">
        <f t="shared" si="166"/>
        <v>42171.817384259266</v>
      </c>
      <c r="T1742" s="16">
        <f t="shared" si="167"/>
        <v>42201.817384259266</v>
      </c>
    </row>
    <row r="1743" spans="1:20" ht="30" x14ac:dyDescent="0.2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1.1083333333333334</v>
      </c>
      <c r="P1743" s="1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6">
        <f t="shared" si="166"/>
        <v>42120.628136574072</v>
      </c>
      <c r="T1743" s="16">
        <f t="shared" si="167"/>
        <v>42165.628136574072</v>
      </c>
    </row>
    <row r="1744" spans="1:20" ht="45" x14ac:dyDescent="0.2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1.0874999999999999</v>
      </c>
      <c r="P1744" s="1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6">
        <f t="shared" si="166"/>
        <v>42710.876967592587</v>
      </c>
      <c r="T1744" s="16">
        <f t="shared" si="167"/>
        <v>42742.875</v>
      </c>
    </row>
    <row r="1745" spans="1:20" ht="45" x14ac:dyDescent="0.2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1.0041666666666667</v>
      </c>
      <c r="P1745" s="1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6">
        <f t="shared" si="166"/>
        <v>42586.925636574073</v>
      </c>
      <c r="T1745" s="16">
        <f t="shared" si="167"/>
        <v>42609.165972222225</v>
      </c>
    </row>
    <row r="1746" spans="1:20" ht="45" x14ac:dyDescent="0.2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1.1845454545454546</v>
      </c>
      <c r="P1746" s="1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6">
        <f t="shared" si="166"/>
        <v>42026.605057870373</v>
      </c>
      <c r="T1746" s="16">
        <f t="shared" si="167"/>
        <v>42071.563391203701</v>
      </c>
    </row>
    <row r="1747" spans="1:20" ht="45" x14ac:dyDescent="0.2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1.1401428571428571</v>
      </c>
      <c r="P1747" s="1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6">
        <f t="shared" si="166"/>
        <v>42690.259699074071</v>
      </c>
      <c r="T1747" s="16">
        <f t="shared" si="167"/>
        <v>42726.083333333328</v>
      </c>
    </row>
    <row r="1748" spans="1:20" ht="45" x14ac:dyDescent="0.2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1.4810000000000001</v>
      </c>
      <c r="P1748" s="1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6">
        <f t="shared" si="166"/>
        <v>42668.176701388889</v>
      </c>
      <c r="T1748" s="16">
        <f t="shared" si="167"/>
        <v>42698.083333333328</v>
      </c>
    </row>
    <row r="1749" spans="1:20" ht="45" x14ac:dyDescent="0.2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1.0495555555555556</v>
      </c>
      <c r="P1749" s="1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6">
        <f t="shared" si="166"/>
        <v>42292.435532407413</v>
      </c>
      <c r="T1749" s="16">
        <f t="shared" si="167"/>
        <v>42321.625</v>
      </c>
    </row>
    <row r="1750" spans="1:20" ht="30" x14ac:dyDescent="0.2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1.29948</v>
      </c>
      <c r="P1750" s="1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6">
        <f t="shared" si="166"/>
        <v>42219.950729166667</v>
      </c>
      <c r="T1750" s="16">
        <f t="shared" si="167"/>
        <v>42249.950729166667</v>
      </c>
    </row>
    <row r="1751" spans="1:20" ht="30" x14ac:dyDescent="0.2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1.2348756218905472</v>
      </c>
      <c r="P1751" s="1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6">
        <f t="shared" si="166"/>
        <v>42758.975937499999</v>
      </c>
      <c r="T1751" s="16">
        <f t="shared" si="167"/>
        <v>42795.791666666672</v>
      </c>
    </row>
    <row r="1752" spans="1:20" ht="45" x14ac:dyDescent="0.2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2.0162</v>
      </c>
      <c r="P1752" s="1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6">
        <f t="shared" si="166"/>
        <v>42454.836851851855</v>
      </c>
      <c r="T1752" s="16">
        <f t="shared" si="167"/>
        <v>42479.836851851855</v>
      </c>
    </row>
    <row r="1753" spans="1:20" ht="30" x14ac:dyDescent="0.2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1.0289999999999999</v>
      </c>
      <c r="P1753" s="1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6">
        <f t="shared" si="166"/>
        <v>42052.7815162037</v>
      </c>
      <c r="T1753" s="16">
        <f t="shared" si="167"/>
        <v>42082.739849537036</v>
      </c>
    </row>
    <row r="1754" spans="1:20" ht="30" x14ac:dyDescent="0.2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2.6016666666666666</v>
      </c>
      <c r="P1754" s="1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6">
        <f t="shared" si="166"/>
        <v>42627.253263888888</v>
      </c>
      <c r="T1754" s="16">
        <f t="shared" si="167"/>
        <v>42657.253263888888</v>
      </c>
    </row>
    <row r="1755" spans="1:20" ht="45" x14ac:dyDescent="0.2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1.08</v>
      </c>
      <c r="P1755" s="1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6">
        <f t="shared" si="166"/>
        <v>42420.74962962963</v>
      </c>
      <c r="T1755" s="16">
        <f t="shared" si="167"/>
        <v>42450.707962962959</v>
      </c>
    </row>
    <row r="1756" spans="1:20" ht="45" x14ac:dyDescent="0.2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1.1052941176470588</v>
      </c>
      <c r="P1756" s="1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6">
        <f t="shared" si="166"/>
        <v>42067.876770833333</v>
      </c>
      <c r="T1756" s="16">
        <f t="shared" si="167"/>
        <v>42097.835104166668</v>
      </c>
    </row>
    <row r="1757" spans="1:20" ht="45" x14ac:dyDescent="0.2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1.2</v>
      </c>
      <c r="P1757" s="1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6">
        <f t="shared" si="166"/>
        <v>42252.788900462961</v>
      </c>
      <c r="T1757" s="16">
        <f t="shared" si="167"/>
        <v>42282.788900462961</v>
      </c>
    </row>
    <row r="1758" spans="1:20" ht="45" x14ac:dyDescent="0.2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1.0282909090909091</v>
      </c>
      <c r="P1758" s="1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6">
        <f t="shared" si="166"/>
        <v>42571.167465277773</v>
      </c>
      <c r="T1758" s="16">
        <f t="shared" si="167"/>
        <v>42611.167465277773</v>
      </c>
    </row>
    <row r="1759" spans="1:20" ht="30" x14ac:dyDescent="0.2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1.1599999999999999</v>
      </c>
      <c r="P1759" s="1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6">
        <f t="shared" si="166"/>
        <v>42733.827349537038</v>
      </c>
      <c r="T1759" s="16">
        <f t="shared" si="167"/>
        <v>42763.811805555553</v>
      </c>
    </row>
    <row r="1760" spans="1:20" ht="45" x14ac:dyDescent="0.2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1.147</v>
      </c>
      <c r="P1760" s="1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6">
        <f t="shared" si="166"/>
        <v>42505.955925925926</v>
      </c>
      <c r="T1760" s="16">
        <f t="shared" si="167"/>
        <v>42565.955925925926</v>
      </c>
    </row>
    <row r="1761" spans="1:20" ht="30" x14ac:dyDescent="0.2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1.0660000000000001</v>
      </c>
      <c r="P1761" s="1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6">
        <f t="shared" si="166"/>
        <v>42068.829039351855</v>
      </c>
      <c r="T1761" s="16">
        <f t="shared" si="167"/>
        <v>42088.787372685183</v>
      </c>
    </row>
    <row r="1762" spans="1:20" ht="45" x14ac:dyDescent="0.2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1.6544000000000001</v>
      </c>
      <c r="P1762" s="1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6">
        <f t="shared" si="166"/>
        <v>42405.67260416667</v>
      </c>
      <c r="T1762" s="16">
        <f t="shared" si="167"/>
        <v>42425.67260416667</v>
      </c>
    </row>
    <row r="1763" spans="1:20" ht="30" x14ac:dyDescent="0.2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1.55</v>
      </c>
      <c r="P1763" s="1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6">
        <f t="shared" si="166"/>
        <v>42209.567824074074</v>
      </c>
      <c r="T1763" s="16">
        <f t="shared" si="167"/>
        <v>42259.567824074074</v>
      </c>
    </row>
    <row r="1764" spans="1:20" x14ac:dyDescent="0.2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8.85</v>
      </c>
      <c r="P1764" s="1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6">
        <f t="shared" si="166"/>
        <v>42410.982002314813</v>
      </c>
      <c r="T1764" s="16">
        <f t="shared" si="167"/>
        <v>42440.982002314813</v>
      </c>
    </row>
    <row r="1765" spans="1:20" ht="45" x14ac:dyDescent="0.2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1.0190833333333333</v>
      </c>
      <c r="P1765" s="1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6">
        <f t="shared" si="166"/>
        <v>42636.868518518517</v>
      </c>
      <c r="T1765" s="16">
        <f t="shared" si="167"/>
        <v>42666.868518518517</v>
      </c>
    </row>
    <row r="1766" spans="1:20" ht="45" x14ac:dyDescent="0.2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0.19600000000000001</v>
      </c>
      <c r="P1766" s="1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6">
        <f t="shared" si="166"/>
        <v>41825.485868055555</v>
      </c>
      <c r="T1766" s="16">
        <f t="shared" si="167"/>
        <v>41854.485868055555</v>
      </c>
    </row>
    <row r="1767" spans="1:20" ht="45" x14ac:dyDescent="0.2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0.59467839999999994</v>
      </c>
      <c r="P1767" s="1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6">
        <f t="shared" si="166"/>
        <v>41834.980462962965</v>
      </c>
      <c r="T1767" s="16">
        <f t="shared" si="167"/>
        <v>41864.980462962965</v>
      </c>
    </row>
    <row r="1768" spans="1:20" ht="30" x14ac:dyDescent="0.2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s="19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6">
        <f t="shared" si="166"/>
        <v>41855.859814814816</v>
      </c>
      <c r="T1768" s="16">
        <f t="shared" si="167"/>
        <v>41876.859814814816</v>
      </c>
    </row>
    <row r="1769" spans="1:20" ht="30" x14ac:dyDescent="0.2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0.4572</v>
      </c>
      <c r="P1769" s="1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6">
        <f t="shared" si="166"/>
        <v>41824.658379629633</v>
      </c>
      <c r="T1769" s="16">
        <f t="shared" si="167"/>
        <v>41854.658379629633</v>
      </c>
    </row>
    <row r="1770" spans="1:20" ht="45" x14ac:dyDescent="0.2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3.7400000000000003E-2</v>
      </c>
      <c r="P1770" s="1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6">
        <f t="shared" si="166"/>
        <v>41849.560694444444</v>
      </c>
      <c r="T1770" s="16">
        <f t="shared" si="167"/>
        <v>41909.560694444444</v>
      </c>
    </row>
    <row r="1771" spans="1:20" ht="45" x14ac:dyDescent="0.2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2.7025E-2</v>
      </c>
      <c r="P1771" s="1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6">
        <f t="shared" si="166"/>
        <v>41987.818969907406</v>
      </c>
      <c r="T1771" s="16">
        <f t="shared" si="167"/>
        <v>42017.818969907406</v>
      </c>
    </row>
    <row r="1772" spans="1:20" ht="45" x14ac:dyDescent="0.2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0.56514285714285717</v>
      </c>
      <c r="P1772" s="1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6">
        <f t="shared" si="166"/>
        <v>41891.780023148152</v>
      </c>
      <c r="T1772" s="16">
        <f t="shared" si="167"/>
        <v>41926.780023148152</v>
      </c>
    </row>
    <row r="1773" spans="1:20" ht="45" x14ac:dyDescent="0.2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0.21309523809523809</v>
      </c>
      <c r="P1773" s="1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6">
        <f t="shared" si="166"/>
        <v>41905.979629629634</v>
      </c>
      <c r="T1773" s="16">
        <f t="shared" si="167"/>
        <v>41935.979629629634</v>
      </c>
    </row>
    <row r="1774" spans="1:20" ht="30" x14ac:dyDescent="0.2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0.156</v>
      </c>
      <c r="P1774" s="1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6">
        <f t="shared" si="166"/>
        <v>41766.718009259261</v>
      </c>
      <c r="T1774" s="16">
        <f t="shared" si="167"/>
        <v>41826.718009259261</v>
      </c>
    </row>
    <row r="1775" spans="1:20" ht="45" x14ac:dyDescent="0.2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6.2566666666666673E-2</v>
      </c>
      <c r="P1775" s="1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6">
        <f t="shared" si="166"/>
        <v>41978.760393518518</v>
      </c>
      <c r="T1775" s="16">
        <f t="shared" si="167"/>
        <v>42023.760393518518</v>
      </c>
    </row>
    <row r="1776" spans="1:20" ht="45" x14ac:dyDescent="0.2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0.4592</v>
      </c>
      <c r="P1776" s="1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6">
        <f t="shared" si="166"/>
        <v>41930.218657407408</v>
      </c>
      <c r="T1776" s="16">
        <f t="shared" si="167"/>
        <v>41972.624305555553</v>
      </c>
    </row>
    <row r="1777" spans="1:20" ht="45" x14ac:dyDescent="0.2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0.65101538461538466</v>
      </c>
      <c r="P1777" s="1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6">
        <f t="shared" si="166"/>
        <v>41891.976388888892</v>
      </c>
      <c r="T1777" s="16">
        <f t="shared" si="167"/>
        <v>41936.976388888892</v>
      </c>
    </row>
    <row r="1778" spans="1:20" ht="45" x14ac:dyDescent="0.2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6.7000000000000004E-2</v>
      </c>
      <c r="P1778" s="1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6">
        <f t="shared" si="166"/>
        <v>41905.95684027778</v>
      </c>
      <c r="T1778" s="16">
        <f t="shared" si="167"/>
        <v>41941.95684027778</v>
      </c>
    </row>
    <row r="1779" spans="1:20" ht="45" x14ac:dyDescent="0.2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0.135625</v>
      </c>
      <c r="P1779" s="1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6">
        <f t="shared" si="166"/>
        <v>42025.357094907406</v>
      </c>
      <c r="T1779" s="16">
        <f t="shared" si="167"/>
        <v>42055.357094907406</v>
      </c>
    </row>
    <row r="1780" spans="1:20" ht="45" x14ac:dyDescent="0.2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1.9900000000000001E-2</v>
      </c>
      <c r="P1780" s="1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6">
        <f t="shared" si="166"/>
        <v>42045.86336805555</v>
      </c>
      <c r="T1780" s="16">
        <f t="shared" si="167"/>
        <v>42090.821701388893</v>
      </c>
    </row>
    <row r="1781" spans="1:20" ht="45" x14ac:dyDescent="0.2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0.36236363636363639</v>
      </c>
      <c r="P1781" s="1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6">
        <f t="shared" si="166"/>
        <v>42585.691898148143</v>
      </c>
      <c r="T1781" s="16">
        <f t="shared" si="167"/>
        <v>42615.691898148143</v>
      </c>
    </row>
    <row r="1782" spans="1:20" ht="45" x14ac:dyDescent="0.2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0.39743333333333336</v>
      </c>
      <c r="P1782" s="1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6">
        <f t="shared" si="166"/>
        <v>42493.600810185191</v>
      </c>
      <c r="T1782" s="16">
        <f t="shared" si="167"/>
        <v>42553.600810185191</v>
      </c>
    </row>
    <row r="1783" spans="1:20" ht="45" x14ac:dyDescent="0.2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0.25763636363636366</v>
      </c>
      <c r="P1783" s="1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6">
        <f t="shared" si="166"/>
        <v>42597.617418981477</v>
      </c>
      <c r="T1783" s="16">
        <f t="shared" si="167"/>
        <v>42628.617418981477</v>
      </c>
    </row>
    <row r="1784" spans="1:20" ht="45" x14ac:dyDescent="0.2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0.15491428571428573</v>
      </c>
      <c r="P1784" s="1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6">
        <f t="shared" si="166"/>
        <v>42388.575104166666</v>
      </c>
      <c r="T1784" s="16">
        <f t="shared" si="167"/>
        <v>42421.575104166666</v>
      </c>
    </row>
    <row r="1785" spans="1:20" ht="45" x14ac:dyDescent="0.2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0.236925</v>
      </c>
      <c r="P1785" s="1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6">
        <f t="shared" si="166"/>
        <v>42115.949976851851</v>
      </c>
      <c r="T1785" s="16">
        <f t="shared" si="167"/>
        <v>42145.949976851851</v>
      </c>
    </row>
    <row r="1786" spans="1:20" ht="45" x14ac:dyDescent="0.2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0.39760000000000001</v>
      </c>
      <c r="P1786" s="1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6">
        <f t="shared" si="166"/>
        <v>42003.655555555553</v>
      </c>
      <c r="T1786" s="16">
        <f t="shared" si="167"/>
        <v>42035.142361111109</v>
      </c>
    </row>
    <row r="1787" spans="1:20" ht="45" x14ac:dyDescent="0.2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0.20220833333333332</v>
      </c>
      <c r="P1787" s="1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6">
        <f t="shared" si="166"/>
        <v>41897.134895833333</v>
      </c>
      <c r="T1787" s="16">
        <f t="shared" si="167"/>
        <v>41928</v>
      </c>
    </row>
    <row r="1788" spans="1:20" ht="45" x14ac:dyDescent="0.2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0.47631578947368419</v>
      </c>
      <c r="P1788" s="1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6">
        <f t="shared" si="166"/>
        <v>41958.550659722227</v>
      </c>
      <c r="T1788" s="16">
        <f t="shared" si="167"/>
        <v>41988.550659722227</v>
      </c>
    </row>
    <row r="1789" spans="1:20" ht="30" x14ac:dyDescent="0.2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0.15329999999999999</v>
      </c>
      <c r="P1789" s="1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6">
        <f t="shared" si="166"/>
        <v>42068.65552083333</v>
      </c>
      <c r="T1789" s="16">
        <f t="shared" si="167"/>
        <v>42098.613854166666</v>
      </c>
    </row>
    <row r="1790" spans="1:20" ht="30" x14ac:dyDescent="0.2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1.3818181818181818E-2</v>
      </c>
      <c r="P1790" s="1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6">
        <f t="shared" si="166"/>
        <v>41913.94840277778</v>
      </c>
      <c r="T1790" s="16">
        <f t="shared" si="167"/>
        <v>41943.94840277778</v>
      </c>
    </row>
    <row r="1791" spans="1:20" ht="45" x14ac:dyDescent="0.2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5.0000000000000001E-3</v>
      </c>
      <c r="P1791" s="1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6">
        <f t="shared" si="166"/>
        <v>41956.250034722223</v>
      </c>
      <c r="T1791" s="16">
        <f t="shared" si="167"/>
        <v>42016.250034722223</v>
      </c>
    </row>
    <row r="1792" spans="1:20" ht="45" x14ac:dyDescent="0.2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4.9575757575757579E-2</v>
      </c>
      <c r="P1792" s="1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6">
        <f t="shared" si="166"/>
        <v>42010.674513888895</v>
      </c>
      <c r="T1792" s="16">
        <f t="shared" si="167"/>
        <v>42040.674513888895</v>
      </c>
    </row>
    <row r="1793" spans="1:20" ht="30" x14ac:dyDescent="0.2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3.5666666666666666E-2</v>
      </c>
      <c r="P1793" s="1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6">
        <f t="shared" si="166"/>
        <v>41973.740335648152</v>
      </c>
      <c r="T1793" s="16">
        <f t="shared" si="167"/>
        <v>42033.740335648152</v>
      </c>
    </row>
    <row r="1794" spans="1:20" ht="30" x14ac:dyDescent="0.2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0.61124000000000001</v>
      </c>
      <c r="P1794" s="1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6">
        <f t="shared" si="166"/>
        <v>42189.031041666662</v>
      </c>
      <c r="T1794" s="16">
        <f t="shared" si="167"/>
        <v>42226.290972222225</v>
      </c>
    </row>
    <row r="1795" spans="1:20" ht="45" x14ac:dyDescent="0.2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E1795/D1795</f>
        <v>1.3333333333333334E-2</v>
      </c>
      <c r="P1795" s="19">
        <f t="shared" ref="P1795:P1858" si="169">IF(L1795&gt;0,E1795/L1795,0)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6">
        <f t="shared" ref="S1795:S1858" si="172">(((J1795/60)/60)/24)+DATE(1970,1,1)</f>
        <v>41940.89166666667</v>
      </c>
      <c r="T1795" s="16">
        <f t="shared" ref="T1795:T1858" si="173">(((I1795/60)/60)/24)+DATE(1970,1,1)</f>
        <v>41970.933333333334</v>
      </c>
    </row>
    <row r="1796" spans="1:20" ht="45" x14ac:dyDescent="0.2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0.11077777777777778</v>
      </c>
      <c r="P1796" s="1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6">
        <f t="shared" si="172"/>
        <v>42011.551180555558</v>
      </c>
      <c r="T1796" s="16">
        <f t="shared" si="173"/>
        <v>42046.551180555558</v>
      </c>
    </row>
    <row r="1797" spans="1:20" ht="45" x14ac:dyDescent="0.2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0.38735714285714284</v>
      </c>
      <c r="P1797" s="1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6">
        <f t="shared" si="172"/>
        <v>42628.288668981477</v>
      </c>
      <c r="T1797" s="16">
        <f t="shared" si="173"/>
        <v>42657.666666666672</v>
      </c>
    </row>
    <row r="1798" spans="1:20" ht="45" x14ac:dyDescent="0.2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0.22052631578947368</v>
      </c>
      <c r="P1798" s="1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6">
        <f t="shared" si="172"/>
        <v>42515.439421296294</v>
      </c>
      <c r="T1798" s="16">
        <f t="shared" si="173"/>
        <v>42575.439421296294</v>
      </c>
    </row>
    <row r="1799" spans="1:20" ht="45" x14ac:dyDescent="0.2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0.67549999999999999</v>
      </c>
      <c r="P1799" s="1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6">
        <f t="shared" si="172"/>
        <v>42689.56931712963</v>
      </c>
      <c r="T1799" s="16">
        <f t="shared" si="173"/>
        <v>42719.56931712963</v>
      </c>
    </row>
    <row r="1800" spans="1:20" ht="45" x14ac:dyDescent="0.2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0.136375</v>
      </c>
      <c r="P1800" s="1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6">
        <f t="shared" si="172"/>
        <v>42344.32677083333</v>
      </c>
      <c r="T1800" s="16">
        <f t="shared" si="173"/>
        <v>42404.32677083333</v>
      </c>
    </row>
    <row r="1801" spans="1:20" ht="30" x14ac:dyDescent="0.2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1.7457500000000001E-2</v>
      </c>
      <c r="P1801" s="1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6">
        <f t="shared" si="172"/>
        <v>41934.842685185184</v>
      </c>
      <c r="T1801" s="16">
        <f t="shared" si="173"/>
        <v>41954.884351851855</v>
      </c>
    </row>
    <row r="1802" spans="1:20" ht="45" x14ac:dyDescent="0.2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0.20449632511889321</v>
      </c>
      <c r="P1802" s="1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6">
        <f t="shared" si="172"/>
        <v>42623.606134259258</v>
      </c>
      <c r="T1802" s="16">
        <f t="shared" si="173"/>
        <v>42653.606134259258</v>
      </c>
    </row>
    <row r="1803" spans="1:20" ht="45" x14ac:dyDescent="0.2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0.13852941176470587</v>
      </c>
      <c r="P1803" s="1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6">
        <f t="shared" si="172"/>
        <v>42321.660509259258</v>
      </c>
      <c r="T1803" s="16">
        <f t="shared" si="173"/>
        <v>42353.506944444445</v>
      </c>
    </row>
    <row r="1804" spans="1:20" ht="30" x14ac:dyDescent="0.2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0.48485714285714288</v>
      </c>
      <c r="P1804" s="1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6">
        <f t="shared" si="172"/>
        <v>42159.47256944445</v>
      </c>
      <c r="T1804" s="16">
        <f t="shared" si="173"/>
        <v>42182.915972222225</v>
      </c>
    </row>
    <row r="1805" spans="1:20" ht="45" x14ac:dyDescent="0.2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0.308</v>
      </c>
      <c r="P1805" s="1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6">
        <f t="shared" si="172"/>
        <v>42018.071550925932</v>
      </c>
      <c r="T1805" s="16">
        <f t="shared" si="173"/>
        <v>42049.071550925932</v>
      </c>
    </row>
    <row r="1806" spans="1:20" ht="45" x14ac:dyDescent="0.2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0.35174193548387095</v>
      </c>
      <c r="P1806" s="1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6">
        <f t="shared" si="172"/>
        <v>42282.678287037037</v>
      </c>
      <c r="T1806" s="16">
        <f t="shared" si="173"/>
        <v>42322.719953703709</v>
      </c>
    </row>
    <row r="1807" spans="1:20" ht="45" x14ac:dyDescent="0.2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0.36404444444444445</v>
      </c>
      <c r="P1807" s="1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6">
        <f t="shared" si="172"/>
        <v>42247.803912037038</v>
      </c>
      <c r="T1807" s="16">
        <f t="shared" si="173"/>
        <v>42279.75</v>
      </c>
    </row>
    <row r="1808" spans="1:20" ht="45" x14ac:dyDescent="0.2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2.955E-2</v>
      </c>
      <c r="P1808" s="1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6">
        <f t="shared" si="172"/>
        <v>41877.638298611113</v>
      </c>
      <c r="T1808" s="16">
        <f t="shared" si="173"/>
        <v>41912.638298611113</v>
      </c>
    </row>
    <row r="1809" spans="1:20" ht="30" x14ac:dyDescent="0.2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0.1106</v>
      </c>
      <c r="P1809" s="1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6">
        <f t="shared" si="172"/>
        <v>41880.068437499998</v>
      </c>
      <c r="T1809" s="16">
        <f t="shared" si="173"/>
        <v>41910.068437499998</v>
      </c>
    </row>
    <row r="1810" spans="1:20" ht="45" x14ac:dyDescent="0.2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0.41407142857142859</v>
      </c>
      <c r="P1810" s="1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6">
        <f t="shared" si="172"/>
        <v>42742.680902777778</v>
      </c>
      <c r="T1810" s="16">
        <f t="shared" si="173"/>
        <v>42777.680902777778</v>
      </c>
    </row>
    <row r="1811" spans="1:20" ht="45" x14ac:dyDescent="0.2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0.10857142857142857</v>
      </c>
      <c r="P1811" s="1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6">
        <f t="shared" si="172"/>
        <v>42029.907858796301</v>
      </c>
      <c r="T1811" s="16">
        <f t="shared" si="173"/>
        <v>42064.907858796301</v>
      </c>
    </row>
    <row r="1812" spans="1:20" ht="30" x14ac:dyDescent="0.2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3.3333333333333333E-2</v>
      </c>
      <c r="P1812" s="1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6">
        <f t="shared" si="172"/>
        <v>41860.91002314815</v>
      </c>
      <c r="T1812" s="16">
        <f t="shared" si="173"/>
        <v>41872.91002314815</v>
      </c>
    </row>
    <row r="1813" spans="1:20" ht="30" x14ac:dyDescent="0.2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7.407407407407407E-4</v>
      </c>
      <c r="P1813" s="1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6">
        <f t="shared" si="172"/>
        <v>41876.433680555558</v>
      </c>
      <c r="T1813" s="16">
        <f t="shared" si="173"/>
        <v>41936.166666666664</v>
      </c>
    </row>
    <row r="1814" spans="1:20" ht="45" x14ac:dyDescent="0.2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0.13307692307692306</v>
      </c>
      <c r="P1814" s="1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6">
        <f t="shared" si="172"/>
        <v>42524.318703703699</v>
      </c>
      <c r="T1814" s="16">
        <f t="shared" si="173"/>
        <v>42554.318703703699</v>
      </c>
    </row>
    <row r="1815" spans="1:20" ht="30" x14ac:dyDescent="0.2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s="19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6">
        <f t="shared" si="172"/>
        <v>41829.889027777775</v>
      </c>
      <c r="T1815" s="16">
        <f t="shared" si="173"/>
        <v>41859.889027777775</v>
      </c>
    </row>
    <row r="1816" spans="1:20" ht="45" x14ac:dyDescent="0.2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0.49183333333333334</v>
      </c>
      <c r="P1816" s="1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6">
        <f t="shared" si="172"/>
        <v>42033.314074074078</v>
      </c>
      <c r="T1816" s="16">
        <f t="shared" si="173"/>
        <v>42063.314074074078</v>
      </c>
    </row>
    <row r="1817" spans="1:20" ht="45" x14ac:dyDescent="0.2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s="19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6">
        <f t="shared" si="172"/>
        <v>42172.906678240746</v>
      </c>
      <c r="T1817" s="16">
        <f t="shared" si="173"/>
        <v>42186.906678240746</v>
      </c>
    </row>
    <row r="1818" spans="1:20" ht="45" x14ac:dyDescent="0.2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2.036E-2</v>
      </c>
      <c r="P1818" s="1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6">
        <f t="shared" si="172"/>
        <v>42548.876192129625</v>
      </c>
      <c r="T1818" s="16">
        <f t="shared" si="173"/>
        <v>42576.791666666672</v>
      </c>
    </row>
    <row r="1819" spans="1:20" ht="30" x14ac:dyDescent="0.2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0.52327777777777773</v>
      </c>
      <c r="P1819" s="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6">
        <f t="shared" si="172"/>
        <v>42705.662118055552</v>
      </c>
      <c r="T1819" s="16">
        <f t="shared" si="173"/>
        <v>42765.290972222225</v>
      </c>
    </row>
    <row r="1820" spans="1:20" ht="30" x14ac:dyDescent="0.2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s="19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6">
        <f t="shared" si="172"/>
        <v>42067.234375</v>
      </c>
      <c r="T1820" s="16">
        <f t="shared" si="173"/>
        <v>42097.192708333328</v>
      </c>
    </row>
    <row r="1821" spans="1:20" ht="45" x14ac:dyDescent="0.2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2.0833333333333332E-2</v>
      </c>
      <c r="P1821" s="1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6">
        <f t="shared" si="172"/>
        <v>41820.752268518518</v>
      </c>
      <c r="T1821" s="16">
        <f t="shared" si="173"/>
        <v>41850.752268518518</v>
      </c>
    </row>
    <row r="1822" spans="1:20" ht="45" x14ac:dyDescent="0.2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6.565384615384616E-2</v>
      </c>
      <c r="P1822" s="1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6">
        <f t="shared" si="172"/>
        <v>42065.084375000006</v>
      </c>
      <c r="T1822" s="16">
        <f t="shared" si="173"/>
        <v>42095.042708333334</v>
      </c>
    </row>
    <row r="1823" spans="1:20" ht="45" x14ac:dyDescent="0.2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1.3489</v>
      </c>
      <c r="P1823" s="1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6">
        <f t="shared" si="172"/>
        <v>40926.319062499999</v>
      </c>
      <c r="T1823" s="16">
        <f t="shared" si="173"/>
        <v>40971.319062499999</v>
      </c>
    </row>
    <row r="1824" spans="1:20" ht="30" x14ac:dyDescent="0.2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</v>
      </c>
      <c r="P1824" s="1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6">
        <f t="shared" si="172"/>
        <v>41634.797013888885</v>
      </c>
      <c r="T1824" s="16">
        <f t="shared" si="173"/>
        <v>41670.792361111111</v>
      </c>
    </row>
    <row r="1825" spans="1:20" ht="45" x14ac:dyDescent="0.2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1.1585714285714286</v>
      </c>
      <c r="P1825" s="1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6">
        <f t="shared" si="172"/>
        <v>41176.684907407405</v>
      </c>
      <c r="T1825" s="16">
        <f t="shared" si="173"/>
        <v>41206.684907407405</v>
      </c>
    </row>
    <row r="1826" spans="1:20" x14ac:dyDescent="0.2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1.0006666666666666</v>
      </c>
      <c r="P1826" s="19">
        <f t="shared" si="169"/>
        <v>75.05</v>
      </c>
      <c r="Q1826" t="str">
        <f t="shared" si="170"/>
        <v>music</v>
      </c>
      <c r="R1826" t="str">
        <f t="shared" si="171"/>
        <v>rock</v>
      </c>
      <c r="S1826" s="16">
        <f t="shared" si="172"/>
        <v>41626.916284722225</v>
      </c>
      <c r="T1826" s="16">
        <f t="shared" si="173"/>
        <v>41647.088888888888</v>
      </c>
    </row>
    <row r="1827" spans="1:20" ht="45" x14ac:dyDescent="0.2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1.0505</v>
      </c>
      <c r="P1827" s="19">
        <f t="shared" si="169"/>
        <v>42.02</v>
      </c>
      <c r="Q1827" t="str">
        <f t="shared" si="170"/>
        <v>music</v>
      </c>
      <c r="R1827" t="str">
        <f t="shared" si="171"/>
        <v>rock</v>
      </c>
      <c r="S1827" s="16">
        <f t="shared" si="172"/>
        <v>41443.83452546296</v>
      </c>
      <c r="T1827" s="16">
        <f t="shared" si="173"/>
        <v>41466.83452546296</v>
      </c>
    </row>
    <row r="1828" spans="1:20" x14ac:dyDescent="0.2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1.01</v>
      </c>
      <c r="P1828" s="1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6">
        <f t="shared" si="172"/>
        <v>41657.923807870371</v>
      </c>
      <c r="T1828" s="16">
        <f t="shared" si="173"/>
        <v>41687.923807870371</v>
      </c>
    </row>
    <row r="1829" spans="1:20" ht="45" x14ac:dyDescent="0.2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1.0066250000000001</v>
      </c>
      <c r="P1829" s="1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6">
        <f t="shared" si="172"/>
        <v>40555.325937499998</v>
      </c>
      <c r="T1829" s="16">
        <f t="shared" si="173"/>
        <v>40605.325937499998</v>
      </c>
    </row>
    <row r="1830" spans="1:20" ht="45" x14ac:dyDescent="0.2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1.0016</v>
      </c>
      <c r="P1830" s="1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6">
        <f t="shared" si="172"/>
        <v>41736.899652777778</v>
      </c>
      <c r="T1830" s="16">
        <f t="shared" si="173"/>
        <v>41768.916666666664</v>
      </c>
    </row>
    <row r="1831" spans="1:20" ht="45" x14ac:dyDescent="0.2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1.6668333333333334</v>
      </c>
      <c r="P1831" s="1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6">
        <f t="shared" si="172"/>
        <v>40516.087627314817</v>
      </c>
      <c r="T1831" s="16">
        <f t="shared" si="173"/>
        <v>40564.916666666664</v>
      </c>
    </row>
    <row r="1832" spans="1:20" ht="45" x14ac:dyDescent="0.2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1.0153333333333334</v>
      </c>
      <c r="P1832" s="1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6">
        <f t="shared" si="172"/>
        <v>41664.684108796297</v>
      </c>
      <c r="T1832" s="16">
        <f t="shared" si="173"/>
        <v>41694.684108796297</v>
      </c>
    </row>
    <row r="1833" spans="1:20" ht="45" x14ac:dyDescent="0.2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1.03</v>
      </c>
      <c r="P1833" s="1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6">
        <f t="shared" si="172"/>
        <v>41026.996099537035</v>
      </c>
      <c r="T1833" s="16">
        <f t="shared" si="173"/>
        <v>41041.996099537035</v>
      </c>
    </row>
    <row r="1834" spans="1:20" ht="45" x14ac:dyDescent="0.2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1.4285714285714286</v>
      </c>
      <c r="P1834" s="19">
        <f t="shared" si="169"/>
        <v>25</v>
      </c>
      <c r="Q1834" t="str">
        <f t="shared" si="170"/>
        <v>music</v>
      </c>
      <c r="R1834" t="str">
        <f t="shared" si="171"/>
        <v>rock</v>
      </c>
      <c r="S1834" s="16">
        <f t="shared" si="172"/>
        <v>40576.539664351854</v>
      </c>
      <c r="T1834" s="16">
        <f t="shared" si="173"/>
        <v>40606.539664351854</v>
      </c>
    </row>
    <row r="1835" spans="1:20" ht="45" x14ac:dyDescent="0.2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2.625</v>
      </c>
      <c r="P1835" s="19">
        <f t="shared" si="169"/>
        <v>42</v>
      </c>
      <c r="Q1835" t="str">
        <f t="shared" si="170"/>
        <v>music</v>
      </c>
      <c r="R1835" t="str">
        <f t="shared" si="171"/>
        <v>rock</v>
      </c>
      <c r="S1835" s="16">
        <f t="shared" si="172"/>
        <v>41303.044016203705</v>
      </c>
      <c r="T1835" s="16">
        <f t="shared" si="173"/>
        <v>41335.332638888889</v>
      </c>
    </row>
    <row r="1836" spans="1:20" x14ac:dyDescent="0.2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1.1805000000000001</v>
      </c>
      <c r="P1836" s="1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6">
        <f t="shared" si="172"/>
        <v>41988.964062500003</v>
      </c>
      <c r="T1836" s="16">
        <f t="shared" si="173"/>
        <v>42028.964062500003</v>
      </c>
    </row>
    <row r="1837" spans="1:20" ht="60" x14ac:dyDescent="0.2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1.04</v>
      </c>
      <c r="P1837" s="1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6">
        <f t="shared" si="172"/>
        <v>42430.702210648145</v>
      </c>
      <c r="T1837" s="16">
        <f t="shared" si="173"/>
        <v>42460.660543981481</v>
      </c>
    </row>
    <row r="1838" spans="1:20" x14ac:dyDescent="0.2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2.0034000000000001</v>
      </c>
      <c r="P1838" s="1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6">
        <f t="shared" si="172"/>
        <v>41305.809363425928</v>
      </c>
      <c r="T1838" s="16">
        <f t="shared" si="173"/>
        <v>41322.809363425928</v>
      </c>
    </row>
    <row r="1839" spans="1:20" ht="45" x14ac:dyDescent="0.2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3.0683333333333334</v>
      </c>
      <c r="P1839" s="1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6">
        <f t="shared" si="172"/>
        <v>40926.047858796301</v>
      </c>
      <c r="T1839" s="16">
        <f t="shared" si="173"/>
        <v>40986.006192129629</v>
      </c>
    </row>
    <row r="1840" spans="1:20" ht="45" x14ac:dyDescent="0.2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1.00149</v>
      </c>
      <c r="P1840" s="1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6">
        <f t="shared" si="172"/>
        <v>40788.786539351851</v>
      </c>
      <c r="T1840" s="16">
        <f t="shared" si="173"/>
        <v>40817.125</v>
      </c>
    </row>
    <row r="1841" spans="1:20" ht="45" x14ac:dyDescent="0.2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2.0529999999999999</v>
      </c>
      <c r="P1841" s="1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6">
        <f t="shared" si="172"/>
        <v>42614.722013888888</v>
      </c>
      <c r="T1841" s="16">
        <f t="shared" si="173"/>
        <v>42644.722013888888</v>
      </c>
    </row>
    <row r="1842" spans="1:20" ht="45" x14ac:dyDescent="0.2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1.0888888888888888</v>
      </c>
      <c r="P1842" s="1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6">
        <f t="shared" si="172"/>
        <v>41382.096180555556</v>
      </c>
      <c r="T1842" s="16">
        <f t="shared" si="173"/>
        <v>41401.207638888889</v>
      </c>
    </row>
    <row r="1843" spans="1:20" ht="30" x14ac:dyDescent="0.2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1.0175000000000001</v>
      </c>
      <c r="P1843" s="19">
        <f t="shared" si="169"/>
        <v>50.875</v>
      </c>
      <c r="Q1843" t="str">
        <f t="shared" si="170"/>
        <v>music</v>
      </c>
      <c r="R1843" t="str">
        <f t="shared" si="171"/>
        <v>rock</v>
      </c>
      <c r="S1843" s="16">
        <f t="shared" si="172"/>
        <v>41745.84542824074</v>
      </c>
      <c r="T1843" s="16">
        <f t="shared" si="173"/>
        <v>41779.207638888889</v>
      </c>
    </row>
    <row r="1844" spans="1:20" ht="45" x14ac:dyDescent="0.2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1.2524999999999999</v>
      </c>
      <c r="P1844" s="1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6">
        <f t="shared" si="172"/>
        <v>42031.631724537037</v>
      </c>
      <c r="T1844" s="16">
        <f t="shared" si="173"/>
        <v>42065.249305555553</v>
      </c>
    </row>
    <row r="1845" spans="1:20" ht="45" x14ac:dyDescent="0.2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1.2400610000000001</v>
      </c>
      <c r="P1845" s="1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6">
        <f t="shared" si="172"/>
        <v>40564.994837962964</v>
      </c>
      <c r="T1845" s="16">
        <f t="shared" si="173"/>
        <v>40594.994837962964</v>
      </c>
    </row>
    <row r="1846" spans="1:20" ht="45" x14ac:dyDescent="0.2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1.014</v>
      </c>
      <c r="P1846" s="19">
        <f t="shared" si="169"/>
        <v>76.05</v>
      </c>
      <c r="Q1846" t="str">
        <f t="shared" si="170"/>
        <v>music</v>
      </c>
      <c r="R1846" t="str">
        <f t="shared" si="171"/>
        <v>rock</v>
      </c>
      <c r="S1846" s="16">
        <f t="shared" si="172"/>
        <v>40666.973541666666</v>
      </c>
      <c r="T1846" s="16">
        <f t="shared" si="173"/>
        <v>40705.125</v>
      </c>
    </row>
    <row r="1847" spans="1:20" ht="90" x14ac:dyDescent="0.2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</v>
      </c>
      <c r="P1847" s="1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6">
        <f t="shared" si="172"/>
        <v>42523.333310185189</v>
      </c>
      <c r="T1847" s="16">
        <f t="shared" si="173"/>
        <v>42538.204861111109</v>
      </c>
    </row>
    <row r="1848" spans="1:20" ht="45" x14ac:dyDescent="0.2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1.3792666666666666</v>
      </c>
      <c r="P1848" s="1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6">
        <f t="shared" si="172"/>
        <v>41228.650196759263</v>
      </c>
      <c r="T1848" s="16">
        <f t="shared" si="173"/>
        <v>41258.650196759263</v>
      </c>
    </row>
    <row r="1849" spans="1:20" ht="45" x14ac:dyDescent="0.2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1.2088000000000001</v>
      </c>
      <c r="P1849" s="1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6">
        <f t="shared" si="172"/>
        <v>42094.236481481479</v>
      </c>
      <c r="T1849" s="16">
        <f t="shared" si="173"/>
        <v>42115.236481481479</v>
      </c>
    </row>
    <row r="1850" spans="1:20" ht="45" x14ac:dyDescent="0.2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1.0736666666666668</v>
      </c>
      <c r="P1850" s="1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6">
        <f t="shared" si="172"/>
        <v>40691.788055555553</v>
      </c>
      <c r="T1850" s="16">
        <f t="shared" si="173"/>
        <v>40755.290972222225</v>
      </c>
    </row>
    <row r="1851" spans="1:20" ht="30" x14ac:dyDescent="0.2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1.0033333333333334</v>
      </c>
      <c r="P1851" s="19">
        <f t="shared" si="169"/>
        <v>37.625</v>
      </c>
      <c r="Q1851" t="str">
        <f t="shared" si="170"/>
        <v>music</v>
      </c>
      <c r="R1851" t="str">
        <f t="shared" si="171"/>
        <v>rock</v>
      </c>
      <c r="S1851" s="16">
        <f t="shared" si="172"/>
        <v>41169.845590277779</v>
      </c>
      <c r="T1851" s="16">
        <f t="shared" si="173"/>
        <v>41199.845590277779</v>
      </c>
    </row>
    <row r="1852" spans="1:20" ht="45" x14ac:dyDescent="0.2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1.0152222222222222</v>
      </c>
      <c r="P1852" s="1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6">
        <f t="shared" si="172"/>
        <v>41800.959490740745</v>
      </c>
      <c r="T1852" s="16">
        <f t="shared" si="173"/>
        <v>41830.959490740745</v>
      </c>
    </row>
    <row r="1853" spans="1:20" ht="45" x14ac:dyDescent="0.2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1.0007692307692309</v>
      </c>
      <c r="P1853" s="1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6">
        <f t="shared" si="172"/>
        <v>41827.906689814816</v>
      </c>
      <c r="T1853" s="16">
        <f t="shared" si="173"/>
        <v>41848.041666666664</v>
      </c>
    </row>
    <row r="1854" spans="1:20" ht="45" x14ac:dyDescent="0.2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1.1696666666666666</v>
      </c>
      <c r="P1854" s="1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6">
        <f t="shared" si="172"/>
        <v>42081.77143518519</v>
      </c>
      <c r="T1854" s="16">
        <f t="shared" si="173"/>
        <v>42119</v>
      </c>
    </row>
    <row r="1855" spans="1:20" ht="45" x14ac:dyDescent="0.2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1.01875</v>
      </c>
      <c r="P1855" s="1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6">
        <f t="shared" si="172"/>
        <v>41177.060381944444</v>
      </c>
      <c r="T1855" s="16">
        <f t="shared" si="173"/>
        <v>41227.102048611108</v>
      </c>
    </row>
    <row r="1856" spans="1:20" ht="45" x14ac:dyDescent="0.2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1.0212366666666666</v>
      </c>
      <c r="P1856" s="1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6">
        <f t="shared" si="172"/>
        <v>41388.021261574075</v>
      </c>
      <c r="T1856" s="16">
        <f t="shared" si="173"/>
        <v>41418.021261574075</v>
      </c>
    </row>
    <row r="1857" spans="1:20" ht="45" x14ac:dyDescent="0.2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1.5405897142857143</v>
      </c>
      <c r="P1857" s="1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6">
        <f t="shared" si="172"/>
        <v>41600.538657407407</v>
      </c>
      <c r="T1857" s="16">
        <f t="shared" si="173"/>
        <v>41645.538657407407</v>
      </c>
    </row>
    <row r="1858" spans="1:20" ht="45" x14ac:dyDescent="0.2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1.0125</v>
      </c>
      <c r="P1858" s="1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6">
        <f t="shared" si="172"/>
        <v>41817.854999999996</v>
      </c>
      <c r="T1858" s="16">
        <f t="shared" si="173"/>
        <v>41838.854999999996</v>
      </c>
    </row>
    <row r="1859" spans="1:20" ht="45" x14ac:dyDescent="0.2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E1859/D1859</f>
        <v>1</v>
      </c>
      <c r="P1859" s="19">
        <f t="shared" ref="P1859:P1922" si="175">IF(L1859&gt;0,E1859/L1859,0)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6">
        <f t="shared" ref="S1859:S1922" si="178">(((J1859/60)/60)/24)+DATE(1970,1,1)</f>
        <v>41864.76866898148</v>
      </c>
      <c r="T1859" s="16">
        <f t="shared" ref="T1859:T1922" si="179">(((I1859/60)/60)/24)+DATE(1970,1,1)</f>
        <v>41894.76866898148</v>
      </c>
    </row>
    <row r="1860" spans="1:20" ht="45" x14ac:dyDescent="0.2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1.0874800874800874</v>
      </c>
      <c r="P1860" s="1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6">
        <f t="shared" si="178"/>
        <v>40833.200474537036</v>
      </c>
      <c r="T1860" s="16">
        <f t="shared" si="179"/>
        <v>40893.242141203707</v>
      </c>
    </row>
    <row r="1861" spans="1:20" ht="30" x14ac:dyDescent="0.2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1.3183333333333334</v>
      </c>
      <c r="P1861" s="19">
        <f t="shared" si="175"/>
        <v>70.625</v>
      </c>
      <c r="Q1861" t="str">
        <f t="shared" si="176"/>
        <v>music</v>
      </c>
      <c r="R1861" t="str">
        <f t="shared" si="177"/>
        <v>rock</v>
      </c>
      <c r="S1861" s="16">
        <f t="shared" si="178"/>
        <v>40778.770011574074</v>
      </c>
      <c r="T1861" s="16">
        <f t="shared" si="179"/>
        <v>40808.770011574074</v>
      </c>
    </row>
    <row r="1862" spans="1:20" ht="45" x14ac:dyDescent="0.2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1.3346666666666667</v>
      </c>
      <c r="P1862" s="1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6">
        <f t="shared" si="178"/>
        <v>41655.709305555552</v>
      </c>
      <c r="T1862" s="16">
        <f t="shared" si="179"/>
        <v>41676.709305555552</v>
      </c>
    </row>
    <row r="1863" spans="1:20" ht="45" x14ac:dyDescent="0.2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s="19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6">
        <f t="shared" si="178"/>
        <v>42000.300243055557</v>
      </c>
      <c r="T1863" s="16">
        <f t="shared" si="179"/>
        <v>42030.300243055557</v>
      </c>
    </row>
    <row r="1864" spans="1:20" ht="45" x14ac:dyDescent="0.2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8.0833333333333326E-2</v>
      </c>
      <c r="P1864" s="1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6">
        <f t="shared" si="178"/>
        <v>42755.492754629624</v>
      </c>
      <c r="T1864" s="16">
        <f t="shared" si="179"/>
        <v>42802.3125</v>
      </c>
    </row>
    <row r="1865" spans="1:20" ht="45" x14ac:dyDescent="0.2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4.0000000000000001E-3</v>
      </c>
      <c r="P1865" s="1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6">
        <f t="shared" si="178"/>
        <v>41772.797280092593</v>
      </c>
      <c r="T1865" s="16">
        <f t="shared" si="179"/>
        <v>41802.797280092593</v>
      </c>
    </row>
    <row r="1866" spans="1:20" ht="45" x14ac:dyDescent="0.2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0.42892307692307691</v>
      </c>
      <c r="P1866" s="1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6">
        <f t="shared" si="178"/>
        <v>41733.716435185182</v>
      </c>
      <c r="T1866" s="16">
        <f t="shared" si="179"/>
        <v>41763.716435185182</v>
      </c>
    </row>
    <row r="1867" spans="1:20" ht="45" x14ac:dyDescent="0.2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3.6363636363636364E-5</v>
      </c>
      <c r="P1867" s="1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6">
        <f t="shared" si="178"/>
        <v>42645.367442129631</v>
      </c>
      <c r="T1867" s="16">
        <f t="shared" si="179"/>
        <v>42680.409108796302</v>
      </c>
    </row>
    <row r="1868" spans="1:20" ht="45" x14ac:dyDescent="0.2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5.0000000000000001E-3</v>
      </c>
      <c r="P1868" s="1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6">
        <f t="shared" si="178"/>
        <v>42742.246493055558</v>
      </c>
      <c r="T1868" s="16">
        <f t="shared" si="179"/>
        <v>42795.166666666672</v>
      </c>
    </row>
    <row r="1869" spans="1:20" ht="45" x14ac:dyDescent="0.2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5.0000000000000001E-4</v>
      </c>
      <c r="P1869" s="1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6">
        <f t="shared" si="178"/>
        <v>42649.924907407403</v>
      </c>
      <c r="T1869" s="16">
        <f t="shared" si="179"/>
        <v>42679.924907407403</v>
      </c>
    </row>
    <row r="1870" spans="1:20" ht="45" x14ac:dyDescent="0.2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4.8680000000000001E-2</v>
      </c>
      <c r="P1870" s="1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6">
        <f t="shared" si="178"/>
        <v>42328.779224537036</v>
      </c>
      <c r="T1870" s="16">
        <f t="shared" si="179"/>
        <v>42353.332638888889</v>
      </c>
    </row>
    <row r="1871" spans="1:20" ht="45" x14ac:dyDescent="0.2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s="19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6">
        <f t="shared" si="178"/>
        <v>42709.002881944441</v>
      </c>
      <c r="T1871" s="16">
        <f t="shared" si="179"/>
        <v>42739.002881944441</v>
      </c>
    </row>
    <row r="1872" spans="1:20" ht="45" x14ac:dyDescent="0.2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0.10314285714285715</v>
      </c>
      <c r="P1872" s="1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6">
        <f t="shared" si="178"/>
        <v>42371.355729166666</v>
      </c>
      <c r="T1872" s="16">
        <f t="shared" si="179"/>
        <v>42400.178472222222</v>
      </c>
    </row>
    <row r="1873" spans="1:20" ht="45" x14ac:dyDescent="0.2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0.7178461538461538</v>
      </c>
      <c r="P1873" s="1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6">
        <f t="shared" si="178"/>
        <v>41923.783576388887</v>
      </c>
      <c r="T1873" s="16">
        <f t="shared" si="179"/>
        <v>41963.825243055559</v>
      </c>
    </row>
    <row r="1874" spans="1:20" ht="45" x14ac:dyDescent="0.2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1.06E-2</v>
      </c>
      <c r="P1874" s="1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6">
        <f t="shared" si="178"/>
        <v>42155.129652777774</v>
      </c>
      <c r="T1874" s="16">
        <f t="shared" si="179"/>
        <v>42185.129652777774</v>
      </c>
    </row>
    <row r="1875" spans="1:20" ht="45" x14ac:dyDescent="0.2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4.4999999999999997E-3</v>
      </c>
      <c r="P1875" s="1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6">
        <f t="shared" si="178"/>
        <v>42164.615856481483</v>
      </c>
      <c r="T1875" s="16">
        <f t="shared" si="179"/>
        <v>42193.697916666672</v>
      </c>
    </row>
    <row r="1876" spans="1:20" ht="45" x14ac:dyDescent="0.2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1.6249999999999999E-4</v>
      </c>
      <c r="P1876" s="1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6">
        <f t="shared" si="178"/>
        <v>42529.969131944439</v>
      </c>
      <c r="T1876" s="16">
        <f t="shared" si="179"/>
        <v>42549.969131944439</v>
      </c>
    </row>
    <row r="1877" spans="1:20" ht="30" x14ac:dyDescent="0.2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5.1000000000000004E-3</v>
      </c>
      <c r="P1877" s="1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6">
        <f t="shared" si="178"/>
        <v>42528.899398148147</v>
      </c>
      <c r="T1877" s="16">
        <f t="shared" si="179"/>
        <v>42588.899398148147</v>
      </c>
    </row>
    <row r="1878" spans="1:20" ht="45" x14ac:dyDescent="0.2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s="19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6">
        <f t="shared" si="178"/>
        <v>41776.284780092588</v>
      </c>
      <c r="T1878" s="16">
        <f t="shared" si="179"/>
        <v>41806.284780092588</v>
      </c>
    </row>
    <row r="1879" spans="1:20" ht="30" x14ac:dyDescent="0.2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s="1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6">
        <f t="shared" si="178"/>
        <v>42035.029224537036</v>
      </c>
      <c r="T1879" s="16">
        <f t="shared" si="179"/>
        <v>42064.029224537036</v>
      </c>
    </row>
    <row r="1880" spans="1:20" ht="45" x14ac:dyDescent="0.2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s="19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6">
        <f t="shared" si="178"/>
        <v>41773.008738425924</v>
      </c>
      <c r="T1880" s="16">
        <f t="shared" si="179"/>
        <v>41803.008738425924</v>
      </c>
    </row>
    <row r="1881" spans="1:20" ht="45" x14ac:dyDescent="0.2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1.1999999999999999E-3</v>
      </c>
      <c r="P1881" s="1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6">
        <f t="shared" si="178"/>
        <v>42413.649641203709</v>
      </c>
      <c r="T1881" s="16">
        <f t="shared" si="179"/>
        <v>42443.607974537037</v>
      </c>
    </row>
    <row r="1882" spans="1:20" ht="30" x14ac:dyDescent="0.2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0.20080000000000001</v>
      </c>
      <c r="P1882" s="1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6">
        <f t="shared" si="178"/>
        <v>42430.566898148143</v>
      </c>
      <c r="T1882" s="16">
        <f t="shared" si="179"/>
        <v>42459.525231481486</v>
      </c>
    </row>
    <row r="1883" spans="1:20" ht="45" x14ac:dyDescent="0.2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1.726845</v>
      </c>
      <c r="P1883" s="1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6">
        <f t="shared" si="178"/>
        <v>42043.152650462958</v>
      </c>
      <c r="T1883" s="16">
        <f t="shared" si="179"/>
        <v>42073.110983796301</v>
      </c>
    </row>
    <row r="1884" spans="1:20" ht="45" x14ac:dyDescent="0.2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1.008955223880597</v>
      </c>
      <c r="P1884" s="1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6">
        <f t="shared" si="178"/>
        <v>41067.949212962965</v>
      </c>
      <c r="T1884" s="16">
        <f t="shared" si="179"/>
        <v>41100.991666666669</v>
      </c>
    </row>
    <row r="1885" spans="1:20" ht="45" x14ac:dyDescent="0.2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1.0480480480480481</v>
      </c>
      <c r="P1885" s="1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6">
        <f t="shared" si="178"/>
        <v>40977.948009259257</v>
      </c>
      <c r="T1885" s="16">
        <f t="shared" si="179"/>
        <v>41007.906342592592</v>
      </c>
    </row>
    <row r="1886" spans="1:20" ht="45" x14ac:dyDescent="0.2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1.351</v>
      </c>
      <c r="P1886" s="1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6">
        <f t="shared" si="178"/>
        <v>41205.198321759257</v>
      </c>
      <c r="T1886" s="16">
        <f t="shared" si="179"/>
        <v>41240.5</v>
      </c>
    </row>
    <row r="1887" spans="1:20" ht="45" x14ac:dyDescent="0.2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1.1632786885245903</v>
      </c>
      <c r="P1887" s="1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6">
        <f t="shared" si="178"/>
        <v>41099.093865740739</v>
      </c>
      <c r="T1887" s="16">
        <f t="shared" si="179"/>
        <v>41131.916666666664</v>
      </c>
    </row>
    <row r="1888" spans="1:20" ht="45" x14ac:dyDescent="0.2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1.0208333333333333</v>
      </c>
      <c r="P1888" s="1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6">
        <f t="shared" si="178"/>
        <v>41925.906689814816</v>
      </c>
      <c r="T1888" s="16">
        <f t="shared" si="179"/>
        <v>41955.94835648148</v>
      </c>
    </row>
    <row r="1889" spans="1:20" ht="45" x14ac:dyDescent="0.2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1.1116666666666666</v>
      </c>
      <c r="P1889" s="1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6">
        <f t="shared" si="178"/>
        <v>42323.800138888888</v>
      </c>
      <c r="T1889" s="16">
        <f t="shared" si="179"/>
        <v>42341.895833333328</v>
      </c>
    </row>
    <row r="1890" spans="1:20" ht="45" x14ac:dyDescent="0.2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1.6608000000000001</v>
      </c>
      <c r="P1890" s="1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6">
        <f t="shared" si="178"/>
        <v>40299.239953703705</v>
      </c>
      <c r="T1890" s="16">
        <f t="shared" si="179"/>
        <v>40330.207638888889</v>
      </c>
    </row>
    <row r="1891" spans="1:20" ht="45" x14ac:dyDescent="0.2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1.0660000000000001</v>
      </c>
      <c r="P1891" s="1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6">
        <f t="shared" si="178"/>
        <v>41299.793356481481</v>
      </c>
      <c r="T1891" s="16">
        <f t="shared" si="179"/>
        <v>41344.751689814817</v>
      </c>
    </row>
    <row r="1892" spans="1:20" ht="45" x14ac:dyDescent="0.2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1.4458441666666668</v>
      </c>
      <c r="P1892" s="1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6">
        <f t="shared" si="178"/>
        <v>41228.786203703705</v>
      </c>
      <c r="T1892" s="16">
        <f t="shared" si="179"/>
        <v>41258.786203703705</v>
      </c>
    </row>
    <row r="1893" spans="1:20" ht="45" x14ac:dyDescent="0.2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1.0555000000000001</v>
      </c>
      <c r="P1893" s="1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6">
        <f t="shared" si="178"/>
        <v>40335.798078703701</v>
      </c>
      <c r="T1893" s="16">
        <f t="shared" si="179"/>
        <v>40381.25</v>
      </c>
    </row>
    <row r="1894" spans="1:20" ht="30" x14ac:dyDescent="0.2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1.3660000000000001</v>
      </c>
      <c r="P1894" s="1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6">
        <f t="shared" si="178"/>
        <v>40671.637511574074</v>
      </c>
      <c r="T1894" s="16">
        <f t="shared" si="179"/>
        <v>40701.637511574074</v>
      </c>
    </row>
    <row r="1895" spans="1:20" ht="45" x14ac:dyDescent="0.2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1.04</v>
      </c>
      <c r="P1895" s="1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6">
        <f t="shared" si="178"/>
        <v>40632.94195601852</v>
      </c>
      <c r="T1895" s="16">
        <f t="shared" si="179"/>
        <v>40649.165972222225</v>
      </c>
    </row>
    <row r="1896" spans="1:20" x14ac:dyDescent="0.2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1.145</v>
      </c>
      <c r="P1896" s="1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6">
        <f t="shared" si="178"/>
        <v>40920.904895833337</v>
      </c>
      <c r="T1896" s="16">
        <f t="shared" si="179"/>
        <v>40951.904895833337</v>
      </c>
    </row>
    <row r="1897" spans="1:20" ht="45" x14ac:dyDescent="0.2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1.0171957671957672</v>
      </c>
      <c r="P1897" s="1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6">
        <f t="shared" si="178"/>
        <v>42267.746782407412</v>
      </c>
      <c r="T1897" s="16">
        <f t="shared" si="179"/>
        <v>42297.746782407412</v>
      </c>
    </row>
    <row r="1898" spans="1:20" ht="45" x14ac:dyDescent="0.2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1.2394678492239468</v>
      </c>
      <c r="P1898" s="1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6">
        <f t="shared" si="178"/>
        <v>40981.710243055553</v>
      </c>
      <c r="T1898" s="16">
        <f t="shared" si="179"/>
        <v>41011.710243055553</v>
      </c>
    </row>
    <row r="1899" spans="1:20" ht="45" x14ac:dyDescent="0.2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1.0245669291338582</v>
      </c>
      <c r="P1899" s="1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6">
        <f t="shared" si="178"/>
        <v>41680.583402777782</v>
      </c>
      <c r="T1899" s="16">
        <f t="shared" si="179"/>
        <v>41702.875</v>
      </c>
    </row>
    <row r="1900" spans="1:20" ht="45" x14ac:dyDescent="0.2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1.4450000000000001</v>
      </c>
      <c r="P1900" s="1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6">
        <f t="shared" si="178"/>
        <v>42366.192974537036</v>
      </c>
      <c r="T1900" s="16">
        <f t="shared" si="179"/>
        <v>42401.75</v>
      </c>
    </row>
    <row r="1901" spans="1:20" ht="45" x14ac:dyDescent="0.2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1.3333333333333333</v>
      </c>
      <c r="P1901" s="1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6">
        <f t="shared" si="178"/>
        <v>42058.941736111112</v>
      </c>
      <c r="T1901" s="16">
        <f t="shared" si="179"/>
        <v>42088.90006944444</v>
      </c>
    </row>
    <row r="1902" spans="1:20" ht="45" x14ac:dyDescent="0.2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1.0936440000000001</v>
      </c>
      <c r="P1902" s="1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6">
        <f t="shared" si="178"/>
        <v>41160.871886574074</v>
      </c>
      <c r="T1902" s="16">
        <f t="shared" si="179"/>
        <v>41188.415972222225</v>
      </c>
    </row>
    <row r="1903" spans="1:20" ht="45" x14ac:dyDescent="0.2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2.696969696969697E-2</v>
      </c>
      <c r="P1903" s="1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6">
        <f t="shared" si="178"/>
        <v>42116.54315972222</v>
      </c>
      <c r="T1903" s="16">
        <f t="shared" si="179"/>
        <v>42146.541666666672</v>
      </c>
    </row>
    <row r="1904" spans="1:20" ht="45" x14ac:dyDescent="0.2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1.2E-2</v>
      </c>
      <c r="P1904" s="1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6">
        <f t="shared" si="178"/>
        <v>42037.789895833332</v>
      </c>
      <c r="T1904" s="16">
        <f t="shared" si="179"/>
        <v>42067.789895833332</v>
      </c>
    </row>
    <row r="1905" spans="1:20" ht="45" x14ac:dyDescent="0.2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0.46600000000000003</v>
      </c>
      <c r="P1905" s="1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6">
        <f t="shared" si="178"/>
        <v>42702.770729166667</v>
      </c>
      <c r="T1905" s="16">
        <f t="shared" si="179"/>
        <v>42762.770729166667</v>
      </c>
    </row>
    <row r="1906" spans="1:20" ht="45" x14ac:dyDescent="0.2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1E-3</v>
      </c>
      <c r="P1906" s="1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6">
        <f t="shared" si="178"/>
        <v>42326.685428240744</v>
      </c>
      <c r="T1906" s="16">
        <f t="shared" si="179"/>
        <v>42371.685428240744</v>
      </c>
    </row>
    <row r="1907" spans="1:20" ht="45" x14ac:dyDescent="0.2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1.6800000000000001E-3</v>
      </c>
      <c r="P1907" s="1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6">
        <f t="shared" si="178"/>
        <v>41859.925856481481</v>
      </c>
      <c r="T1907" s="16">
        <f t="shared" si="179"/>
        <v>41889.925856481481</v>
      </c>
    </row>
    <row r="1908" spans="1:20" ht="45" x14ac:dyDescent="0.2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0.42759999999999998</v>
      </c>
      <c r="P1908" s="1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6">
        <f t="shared" si="178"/>
        <v>42514.671099537038</v>
      </c>
      <c r="T1908" s="16">
        <f t="shared" si="179"/>
        <v>42544.671099537038</v>
      </c>
    </row>
    <row r="1909" spans="1:20" ht="45" x14ac:dyDescent="0.2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2.8333333333333335E-3</v>
      </c>
      <c r="P1909" s="1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6">
        <f t="shared" si="178"/>
        <v>41767.587094907409</v>
      </c>
      <c r="T1909" s="16">
        <f t="shared" si="179"/>
        <v>41782.587094907409</v>
      </c>
    </row>
    <row r="1910" spans="1:20" ht="45" x14ac:dyDescent="0.2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1.7319999999999999E-2</v>
      </c>
      <c r="P1910" s="1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6">
        <f t="shared" si="178"/>
        <v>42703.917824074073</v>
      </c>
      <c r="T1910" s="16">
        <f t="shared" si="179"/>
        <v>42733.917824074073</v>
      </c>
    </row>
    <row r="1911" spans="1:20" ht="45" x14ac:dyDescent="0.2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0.14111428571428572</v>
      </c>
      <c r="P1911" s="1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6">
        <f t="shared" si="178"/>
        <v>41905.429155092592</v>
      </c>
      <c r="T1911" s="16">
        <f t="shared" si="179"/>
        <v>41935.429155092592</v>
      </c>
    </row>
    <row r="1912" spans="1:20" ht="45" x14ac:dyDescent="0.2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0.39395294117647056</v>
      </c>
      <c r="P1912" s="1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6">
        <f t="shared" si="178"/>
        <v>42264.963159722218</v>
      </c>
      <c r="T1912" s="16">
        <f t="shared" si="179"/>
        <v>42308.947916666672</v>
      </c>
    </row>
    <row r="1913" spans="1:20" ht="45" x14ac:dyDescent="0.2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2.3529411764705883E-4</v>
      </c>
      <c r="P1913" s="1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6">
        <f t="shared" si="178"/>
        <v>41830.033958333333</v>
      </c>
      <c r="T1913" s="16">
        <f t="shared" si="179"/>
        <v>41860.033958333333</v>
      </c>
    </row>
    <row r="1914" spans="1:20" ht="45" x14ac:dyDescent="0.2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0.59299999999999997</v>
      </c>
      <c r="P1914" s="1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6">
        <f t="shared" si="178"/>
        <v>42129.226388888885</v>
      </c>
      <c r="T1914" s="16">
        <f t="shared" si="179"/>
        <v>42159.226388888885</v>
      </c>
    </row>
    <row r="1915" spans="1:20" ht="30" x14ac:dyDescent="0.2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1.3270833333333334E-2</v>
      </c>
      <c r="P1915" s="1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6">
        <f t="shared" si="178"/>
        <v>41890.511319444442</v>
      </c>
      <c r="T1915" s="16">
        <f t="shared" si="179"/>
        <v>41920.511319444442</v>
      </c>
    </row>
    <row r="1916" spans="1:20" ht="45" x14ac:dyDescent="0.2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9.0090090090090086E-2</v>
      </c>
      <c r="P1916" s="1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6">
        <f t="shared" si="178"/>
        <v>41929.174456018518</v>
      </c>
      <c r="T1916" s="16">
        <f t="shared" si="179"/>
        <v>41944.165972222225</v>
      </c>
    </row>
    <row r="1917" spans="1:20" ht="45" x14ac:dyDescent="0.2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1.6E-2</v>
      </c>
      <c r="P1917" s="1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6">
        <f t="shared" si="178"/>
        <v>41864.04886574074</v>
      </c>
      <c r="T1917" s="16">
        <f t="shared" si="179"/>
        <v>41884.04886574074</v>
      </c>
    </row>
    <row r="1918" spans="1:20" ht="30" x14ac:dyDescent="0.2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5.1000000000000004E-3</v>
      </c>
      <c r="P1918" s="1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6">
        <f t="shared" si="178"/>
        <v>42656.717303240745</v>
      </c>
      <c r="T1918" s="16">
        <f t="shared" si="179"/>
        <v>42681.758969907409</v>
      </c>
    </row>
    <row r="1919" spans="1:20" ht="30" x14ac:dyDescent="0.2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0.52570512820512816</v>
      </c>
      <c r="P1919" s="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6">
        <f t="shared" si="178"/>
        <v>42746.270057870366</v>
      </c>
      <c r="T1919" s="16">
        <f t="shared" si="179"/>
        <v>42776.270057870366</v>
      </c>
    </row>
    <row r="1920" spans="1:20" ht="45" x14ac:dyDescent="0.2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1.04E-2</v>
      </c>
      <c r="P1920" s="1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6">
        <f t="shared" si="178"/>
        <v>41828.789942129632</v>
      </c>
      <c r="T1920" s="16">
        <f t="shared" si="179"/>
        <v>41863.789942129632</v>
      </c>
    </row>
    <row r="1921" spans="1:20" ht="45" x14ac:dyDescent="0.2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0.47399999999999998</v>
      </c>
      <c r="P1921" s="1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6">
        <f t="shared" si="178"/>
        <v>42113.875567129624</v>
      </c>
      <c r="T1921" s="16">
        <f t="shared" si="179"/>
        <v>42143.875567129624</v>
      </c>
    </row>
    <row r="1922" spans="1:20" ht="30" x14ac:dyDescent="0.2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0.43030000000000002</v>
      </c>
      <c r="P1922" s="1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6">
        <f t="shared" si="178"/>
        <v>42270.875706018516</v>
      </c>
      <c r="T1922" s="16">
        <f t="shared" si="179"/>
        <v>42298.958333333328</v>
      </c>
    </row>
    <row r="1923" spans="1:20" ht="30" x14ac:dyDescent="0.2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E1923/D1923</f>
        <v>1.3680000000000001</v>
      </c>
      <c r="P1923" s="19">
        <f t="shared" ref="P1923:P1986" si="181">IF(L1923&gt;0,E1923/L1923,0)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6">
        <f t="shared" ref="S1923:S1986" si="184">(((J1923/60)/60)/24)+DATE(1970,1,1)</f>
        <v>41074.221562500003</v>
      </c>
      <c r="T1923" s="16">
        <f t="shared" ref="T1923:T1986" si="185">(((I1923/60)/60)/24)+DATE(1970,1,1)</f>
        <v>41104.221562500003</v>
      </c>
    </row>
    <row r="1924" spans="1:20" ht="45" x14ac:dyDescent="0.2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1.1555</v>
      </c>
      <c r="P1924" s="1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6">
        <f t="shared" si="184"/>
        <v>41590.255868055552</v>
      </c>
      <c r="T1924" s="16">
        <f t="shared" si="185"/>
        <v>41620.255868055552</v>
      </c>
    </row>
    <row r="1925" spans="1:20" ht="30" x14ac:dyDescent="0.2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2.4079999999999999</v>
      </c>
      <c r="P1925" s="1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6">
        <f t="shared" si="184"/>
        <v>40772.848749999997</v>
      </c>
      <c r="T1925" s="16">
        <f t="shared" si="185"/>
        <v>40813.207638888889</v>
      </c>
    </row>
    <row r="1926" spans="1:20" ht="45" x14ac:dyDescent="0.2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1.1439999999999999</v>
      </c>
      <c r="P1926" s="1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6">
        <f t="shared" si="184"/>
        <v>41626.761053240742</v>
      </c>
      <c r="T1926" s="16">
        <f t="shared" si="185"/>
        <v>41654.814583333333</v>
      </c>
    </row>
    <row r="1927" spans="1:20" ht="30" x14ac:dyDescent="0.2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1.1033333333333333</v>
      </c>
      <c r="P1927" s="1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6">
        <f t="shared" si="184"/>
        <v>41535.90148148148</v>
      </c>
      <c r="T1927" s="16">
        <f t="shared" si="185"/>
        <v>41558</v>
      </c>
    </row>
    <row r="1928" spans="1:20" ht="45" x14ac:dyDescent="0.2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1.9537933333333333</v>
      </c>
      <c r="P1928" s="1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6">
        <f t="shared" si="184"/>
        <v>40456.954351851848</v>
      </c>
      <c r="T1928" s="16">
        <f t="shared" si="185"/>
        <v>40484.018055555556</v>
      </c>
    </row>
    <row r="1929" spans="1:20" x14ac:dyDescent="0.2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1.0333333333333334</v>
      </c>
      <c r="P1929" s="1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6">
        <f t="shared" si="184"/>
        <v>40960.861562500002</v>
      </c>
      <c r="T1929" s="16">
        <f t="shared" si="185"/>
        <v>40976.207638888889</v>
      </c>
    </row>
    <row r="1930" spans="1:20" ht="30" x14ac:dyDescent="0.2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1.031372549019608</v>
      </c>
      <c r="P1930" s="1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6">
        <f t="shared" si="184"/>
        <v>41371.648078703707</v>
      </c>
      <c r="T1930" s="16">
        <f t="shared" si="185"/>
        <v>41401.648078703707</v>
      </c>
    </row>
    <row r="1931" spans="1:20" ht="45" x14ac:dyDescent="0.2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1.003125</v>
      </c>
      <c r="P1931" s="1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6">
        <f t="shared" si="184"/>
        <v>40687.021597222221</v>
      </c>
      <c r="T1931" s="16">
        <f t="shared" si="185"/>
        <v>40729.021597222221</v>
      </c>
    </row>
    <row r="1932" spans="1:20" ht="30" x14ac:dyDescent="0.2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1.27</v>
      </c>
      <c r="P1932" s="1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6">
        <f t="shared" si="184"/>
        <v>41402.558819444443</v>
      </c>
      <c r="T1932" s="16">
        <f t="shared" si="185"/>
        <v>41462.558819444443</v>
      </c>
    </row>
    <row r="1933" spans="1:20" ht="30" x14ac:dyDescent="0.2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1.20601</v>
      </c>
      <c r="P1933" s="1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6">
        <f t="shared" si="184"/>
        <v>41037.892465277779</v>
      </c>
      <c r="T1933" s="16">
        <f t="shared" si="185"/>
        <v>41051.145833333336</v>
      </c>
    </row>
    <row r="1934" spans="1:20" ht="45" x14ac:dyDescent="0.2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1.0699047619047619</v>
      </c>
      <c r="P1934" s="1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6">
        <f t="shared" si="184"/>
        <v>40911.809872685182</v>
      </c>
      <c r="T1934" s="16">
        <f t="shared" si="185"/>
        <v>40932.809872685182</v>
      </c>
    </row>
    <row r="1935" spans="1:20" ht="45" x14ac:dyDescent="0.2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1.7243333333333333</v>
      </c>
      <c r="P1935" s="1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6">
        <f t="shared" si="184"/>
        <v>41879.130868055552</v>
      </c>
      <c r="T1935" s="16">
        <f t="shared" si="185"/>
        <v>41909.130868055552</v>
      </c>
    </row>
    <row r="1936" spans="1:20" ht="45" x14ac:dyDescent="0.2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1.2362</v>
      </c>
      <c r="P1936" s="1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6">
        <f t="shared" si="184"/>
        <v>40865.867141203707</v>
      </c>
      <c r="T1936" s="16">
        <f t="shared" si="185"/>
        <v>40902.208333333336</v>
      </c>
    </row>
    <row r="1937" spans="1:20" ht="45" x14ac:dyDescent="0.2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1.0840000000000001</v>
      </c>
      <c r="P1937" s="1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6">
        <f t="shared" si="184"/>
        <v>41773.932534722226</v>
      </c>
      <c r="T1937" s="16">
        <f t="shared" si="185"/>
        <v>41811.207638888889</v>
      </c>
    </row>
    <row r="1938" spans="1:20" ht="45" x14ac:dyDescent="0.2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1.1652013333333333</v>
      </c>
      <c r="P1938" s="1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6">
        <f t="shared" si="184"/>
        <v>40852.889699074076</v>
      </c>
      <c r="T1938" s="16">
        <f t="shared" si="185"/>
        <v>40883.249305555553</v>
      </c>
    </row>
    <row r="1939" spans="1:20" ht="45" x14ac:dyDescent="0.2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1.8724499999999999</v>
      </c>
      <c r="P1939" s="1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6">
        <f t="shared" si="184"/>
        <v>41059.118993055556</v>
      </c>
      <c r="T1939" s="16">
        <f t="shared" si="185"/>
        <v>41075.165972222225</v>
      </c>
    </row>
    <row r="1940" spans="1:20" ht="45" x14ac:dyDescent="0.2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1.1593333333333333</v>
      </c>
      <c r="P1940" s="1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6">
        <f t="shared" si="184"/>
        <v>41426.259618055556</v>
      </c>
      <c r="T1940" s="16">
        <f t="shared" si="185"/>
        <v>41457.208333333336</v>
      </c>
    </row>
    <row r="1941" spans="1:20" ht="45" x14ac:dyDescent="0.2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1.107</v>
      </c>
      <c r="P1941" s="1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6">
        <f t="shared" si="184"/>
        <v>41313.985046296293</v>
      </c>
      <c r="T1941" s="16">
        <f t="shared" si="185"/>
        <v>41343.943379629629</v>
      </c>
    </row>
    <row r="1942" spans="1:20" ht="45" x14ac:dyDescent="0.2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1.7092307692307693</v>
      </c>
      <c r="P1942" s="1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6">
        <f t="shared" si="184"/>
        <v>40670.507326388892</v>
      </c>
      <c r="T1942" s="16">
        <f t="shared" si="185"/>
        <v>40709.165972222225</v>
      </c>
    </row>
    <row r="1943" spans="1:20" ht="45" x14ac:dyDescent="0.2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1.2611835600000001</v>
      </c>
      <c r="P1943" s="1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6">
        <f t="shared" si="184"/>
        <v>41744.290868055556</v>
      </c>
      <c r="T1943" s="16">
        <f t="shared" si="185"/>
        <v>41774.290868055556</v>
      </c>
    </row>
    <row r="1944" spans="1:20" ht="45" x14ac:dyDescent="0.2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1.3844033333333334</v>
      </c>
      <c r="P1944" s="1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6">
        <f t="shared" si="184"/>
        <v>40638.828009259261</v>
      </c>
      <c r="T1944" s="16">
        <f t="shared" si="185"/>
        <v>40728.828009259261</v>
      </c>
    </row>
    <row r="1945" spans="1:20" ht="45" x14ac:dyDescent="0.2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17.052499999999998</v>
      </c>
      <c r="P1945" s="1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6">
        <f t="shared" si="184"/>
        <v>42548.269861111112</v>
      </c>
      <c r="T1945" s="16">
        <f t="shared" si="185"/>
        <v>42593.269861111112</v>
      </c>
    </row>
    <row r="1946" spans="1:20" ht="45" x14ac:dyDescent="0.2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7.8805550000000002</v>
      </c>
      <c r="P1946" s="1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6">
        <f t="shared" si="184"/>
        <v>41730.584374999999</v>
      </c>
      <c r="T1946" s="16">
        <f t="shared" si="185"/>
        <v>41760.584374999999</v>
      </c>
    </row>
    <row r="1947" spans="1:20" ht="45" x14ac:dyDescent="0.2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3.4801799999999998</v>
      </c>
      <c r="P1947" s="1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6">
        <f t="shared" si="184"/>
        <v>42157.251828703709</v>
      </c>
      <c r="T1947" s="16">
        <f t="shared" si="185"/>
        <v>42197.251828703709</v>
      </c>
    </row>
    <row r="1948" spans="1:20" ht="45" x14ac:dyDescent="0.2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1.4974666666666667</v>
      </c>
      <c r="P1948" s="1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6">
        <f t="shared" si="184"/>
        <v>41689.150011574071</v>
      </c>
      <c r="T1948" s="16">
        <f t="shared" si="185"/>
        <v>41749.108344907407</v>
      </c>
    </row>
    <row r="1949" spans="1:20" ht="45" x14ac:dyDescent="0.2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1.0063375000000001</v>
      </c>
      <c r="P1949" s="1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6">
        <f t="shared" si="184"/>
        <v>40102.918055555558</v>
      </c>
      <c r="T1949" s="16">
        <f t="shared" si="185"/>
        <v>40140.249305555553</v>
      </c>
    </row>
    <row r="1950" spans="1:20" ht="30" x14ac:dyDescent="0.2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8.0021100000000001</v>
      </c>
      <c r="P1950" s="1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6">
        <f t="shared" si="184"/>
        <v>42473.604270833333</v>
      </c>
      <c r="T1950" s="16">
        <f t="shared" si="185"/>
        <v>42527.709722222222</v>
      </c>
    </row>
    <row r="1951" spans="1:20" ht="45" x14ac:dyDescent="0.2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1.0600260000000001</v>
      </c>
      <c r="P1951" s="1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6">
        <f t="shared" si="184"/>
        <v>41800.423043981478</v>
      </c>
      <c r="T1951" s="16">
        <f t="shared" si="185"/>
        <v>41830.423043981478</v>
      </c>
    </row>
    <row r="1952" spans="1:20" ht="45" x14ac:dyDescent="0.2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2.0051866666666669</v>
      </c>
      <c r="P1952" s="1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6">
        <f t="shared" si="184"/>
        <v>40624.181400462963</v>
      </c>
      <c r="T1952" s="16">
        <f t="shared" si="185"/>
        <v>40655.181400462963</v>
      </c>
    </row>
    <row r="1953" spans="1:20" ht="45" x14ac:dyDescent="0.2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2.1244399999999999</v>
      </c>
      <c r="P1953" s="1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6">
        <f t="shared" si="184"/>
        <v>42651.420567129629</v>
      </c>
      <c r="T1953" s="16">
        <f t="shared" si="185"/>
        <v>42681.462233796294</v>
      </c>
    </row>
    <row r="1954" spans="1:20" ht="45" x14ac:dyDescent="0.2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1.9847237142857144</v>
      </c>
      <c r="P1954" s="1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6">
        <f t="shared" si="184"/>
        <v>41526.60665509259</v>
      </c>
      <c r="T1954" s="16">
        <f t="shared" si="185"/>
        <v>41563.60665509259</v>
      </c>
    </row>
    <row r="1955" spans="1:20" ht="45" x14ac:dyDescent="0.2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2.2594666666666665</v>
      </c>
      <c r="P1955" s="1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6">
        <f t="shared" si="184"/>
        <v>40941.199826388889</v>
      </c>
      <c r="T1955" s="16">
        <f t="shared" si="185"/>
        <v>40970.125</v>
      </c>
    </row>
    <row r="1956" spans="1:20" ht="30" x14ac:dyDescent="0.2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6.9894800000000004</v>
      </c>
      <c r="P1956" s="1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6">
        <f t="shared" si="184"/>
        <v>42394.580740740741</v>
      </c>
      <c r="T1956" s="16">
        <f t="shared" si="185"/>
        <v>42441.208333333328</v>
      </c>
    </row>
    <row r="1957" spans="1:20" ht="45" x14ac:dyDescent="0.2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3.9859528571428569</v>
      </c>
      <c r="P1957" s="1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6">
        <f t="shared" si="184"/>
        <v>41020.271770833337</v>
      </c>
      <c r="T1957" s="16">
        <f t="shared" si="185"/>
        <v>41052.791666666664</v>
      </c>
    </row>
    <row r="1958" spans="1:20" ht="45" x14ac:dyDescent="0.2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2.9403333333333332</v>
      </c>
      <c r="P1958" s="1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6">
        <f t="shared" si="184"/>
        <v>42067.923668981486</v>
      </c>
      <c r="T1958" s="16">
        <f t="shared" si="185"/>
        <v>42112.882002314815</v>
      </c>
    </row>
    <row r="1959" spans="1:20" ht="30" x14ac:dyDescent="0.2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1.6750470000000002</v>
      </c>
      <c r="P1959" s="1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6">
        <f t="shared" si="184"/>
        <v>41179.098530092589</v>
      </c>
      <c r="T1959" s="16">
        <f t="shared" si="185"/>
        <v>41209.098530092589</v>
      </c>
    </row>
    <row r="1960" spans="1:20" ht="45" x14ac:dyDescent="0.2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14.355717142857143</v>
      </c>
      <c r="P1960" s="1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6">
        <f t="shared" si="184"/>
        <v>41326.987974537034</v>
      </c>
      <c r="T1960" s="16">
        <f t="shared" si="185"/>
        <v>41356.94630787037</v>
      </c>
    </row>
    <row r="1961" spans="1:20" ht="45" x14ac:dyDescent="0.2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1.5673440000000001</v>
      </c>
      <c r="P1961" s="1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6">
        <f t="shared" si="184"/>
        <v>41871.845601851855</v>
      </c>
      <c r="T1961" s="16">
        <f t="shared" si="185"/>
        <v>41913</v>
      </c>
    </row>
    <row r="1962" spans="1:20" ht="45" x14ac:dyDescent="0.2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1.1790285714285715</v>
      </c>
      <c r="P1962" s="1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6">
        <f t="shared" si="184"/>
        <v>41964.362743055557</v>
      </c>
      <c r="T1962" s="16">
        <f t="shared" si="185"/>
        <v>41994.362743055557</v>
      </c>
    </row>
    <row r="1963" spans="1:20" ht="45" x14ac:dyDescent="0.2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11.053811999999999</v>
      </c>
      <c r="P1963" s="1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6">
        <f t="shared" si="184"/>
        <v>41148.194641203707</v>
      </c>
      <c r="T1963" s="16">
        <f t="shared" si="185"/>
        <v>41188.165972222225</v>
      </c>
    </row>
    <row r="1964" spans="1:20" ht="45" x14ac:dyDescent="0.2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1.9292499999999999</v>
      </c>
      <c r="P1964" s="1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6">
        <f t="shared" si="184"/>
        <v>41742.780509259261</v>
      </c>
      <c r="T1964" s="16">
        <f t="shared" si="185"/>
        <v>41772.780509259261</v>
      </c>
    </row>
    <row r="1965" spans="1:20" ht="45" x14ac:dyDescent="0.2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1.268842105263158</v>
      </c>
      <c r="P1965" s="1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6">
        <f t="shared" si="184"/>
        <v>41863.429791666669</v>
      </c>
      <c r="T1965" s="16">
        <f t="shared" si="185"/>
        <v>41898.429791666669</v>
      </c>
    </row>
    <row r="1966" spans="1:20" ht="45" x14ac:dyDescent="0.2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2.5957748878923765</v>
      </c>
      <c r="P1966" s="1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6">
        <f t="shared" si="184"/>
        <v>42452.272824074069</v>
      </c>
      <c r="T1966" s="16">
        <f t="shared" si="185"/>
        <v>42482.272824074069</v>
      </c>
    </row>
    <row r="1967" spans="1:20" ht="45" x14ac:dyDescent="0.2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2.6227999999999998</v>
      </c>
      <c r="P1967" s="1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6">
        <f t="shared" si="184"/>
        <v>40898.089236111111</v>
      </c>
      <c r="T1967" s="16">
        <f t="shared" si="185"/>
        <v>40920.041666666664</v>
      </c>
    </row>
    <row r="1968" spans="1:20" ht="45" x14ac:dyDescent="0.2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2.0674309000000002</v>
      </c>
      <c r="P1968" s="1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6">
        <f t="shared" si="184"/>
        <v>41835.540486111109</v>
      </c>
      <c r="T1968" s="16">
        <f t="shared" si="185"/>
        <v>41865.540486111109</v>
      </c>
    </row>
    <row r="1969" spans="1:20" ht="45" x14ac:dyDescent="0.2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3.7012999999999998</v>
      </c>
      <c r="P1969" s="1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6">
        <f t="shared" si="184"/>
        <v>41730.663530092592</v>
      </c>
      <c r="T1969" s="16">
        <f t="shared" si="185"/>
        <v>41760.663530092592</v>
      </c>
    </row>
    <row r="1970" spans="1:20" ht="30" x14ac:dyDescent="0.2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2.8496600000000001</v>
      </c>
      <c r="P1970" s="1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6">
        <f t="shared" si="184"/>
        <v>42676.586979166663</v>
      </c>
      <c r="T1970" s="16">
        <f t="shared" si="185"/>
        <v>42707.628645833334</v>
      </c>
    </row>
    <row r="1971" spans="1:20" ht="45" x14ac:dyDescent="0.2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5.7907999999999999</v>
      </c>
      <c r="P1971" s="1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6">
        <f t="shared" si="184"/>
        <v>42557.792453703703</v>
      </c>
      <c r="T1971" s="16">
        <f t="shared" si="185"/>
        <v>42587.792453703703</v>
      </c>
    </row>
    <row r="1972" spans="1:20" ht="45" x14ac:dyDescent="0.2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11.318</v>
      </c>
      <c r="P1972" s="1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6">
        <f t="shared" si="184"/>
        <v>41324.193298611113</v>
      </c>
      <c r="T1972" s="16">
        <f t="shared" si="185"/>
        <v>41384.151631944449</v>
      </c>
    </row>
    <row r="1973" spans="1:20" ht="45" x14ac:dyDescent="0.2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2.6302771750000002</v>
      </c>
      <c r="P1973" s="1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6">
        <f t="shared" si="184"/>
        <v>41561.500706018516</v>
      </c>
      <c r="T1973" s="16">
        <f t="shared" si="185"/>
        <v>41593.166666666664</v>
      </c>
    </row>
    <row r="1974" spans="1:20" ht="45" x14ac:dyDescent="0.2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6.7447999999999997</v>
      </c>
      <c r="P1974" s="1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6">
        <f t="shared" si="184"/>
        <v>41201.012083333335</v>
      </c>
      <c r="T1974" s="16">
        <f t="shared" si="185"/>
        <v>41231.053749999999</v>
      </c>
    </row>
    <row r="1975" spans="1:20" ht="45" x14ac:dyDescent="0.2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2.5683081313131315</v>
      </c>
      <c r="P1975" s="1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6">
        <f t="shared" si="184"/>
        <v>42549.722962962958</v>
      </c>
      <c r="T1975" s="16">
        <f t="shared" si="185"/>
        <v>42588.291666666672</v>
      </c>
    </row>
    <row r="1976" spans="1:20" ht="45" x14ac:dyDescent="0.2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3.7549600000000001</v>
      </c>
      <c r="P1976" s="1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6">
        <f t="shared" si="184"/>
        <v>41445.334131944444</v>
      </c>
      <c r="T1976" s="16">
        <f t="shared" si="185"/>
        <v>41505.334131944444</v>
      </c>
    </row>
    <row r="1977" spans="1:20" ht="30" x14ac:dyDescent="0.2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2.0870837499999997</v>
      </c>
      <c r="P1977" s="1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6">
        <f t="shared" si="184"/>
        <v>41313.755219907405</v>
      </c>
      <c r="T1977" s="16">
        <f t="shared" si="185"/>
        <v>41343.755219907405</v>
      </c>
    </row>
    <row r="1978" spans="1:20" ht="30" x14ac:dyDescent="0.2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3.4660000000000002</v>
      </c>
      <c r="P1978" s="1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6">
        <f t="shared" si="184"/>
        <v>41438.899594907409</v>
      </c>
      <c r="T1978" s="16">
        <f t="shared" si="185"/>
        <v>41468.899594907409</v>
      </c>
    </row>
    <row r="1979" spans="1:20" ht="30" x14ac:dyDescent="0.2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4.0232999999999999</v>
      </c>
      <c r="P1979" s="1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6">
        <f t="shared" si="184"/>
        <v>42311.216898148152</v>
      </c>
      <c r="T1979" s="16">
        <f t="shared" si="185"/>
        <v>42357.332638888889</v>
      </c>
    </row>
    <row r="1980" spans="1:20" ht="45" x14ac:dyDescent="0.2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10.2684514</v>
      </c>
      <c r="P1980" s="1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6">
        <f t="shared" si="184"/>
        <v>41039.225601851853</v>
      </c>
      <c r="T1980" s="16">
        <f t="shared" si="185"/>
        <v>41072.291666666664</v>
      </c>
    </row>
    <row r="1981" spans="1:20" ht="30" x14ac:dyDescent="0.2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1.14901155</v>
      </c>
      <c r="P1981" s="1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6">
        <f t="shared" si="184"/>
        <v>42290.460023148145</v>
      </c>
      <c r="T1981" s="16">
        <f t="shared" si="185"/>
        <v>42327.207638888889</v>
      </c>
    </row>
    <row r="1982" spans="1:20" ht="30" x14ac:dyDescent="0.2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3.5482402000000004</v>
      </c>
      <c r="P1982" s="1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6">
        <f t="shared" si="184"/>
        <v>42423.542384259257</v>
      </c>
      <c r="T1982" s="16">
        <f t="shared" si="185"/>
        <v>42463.500717592593</v>
      </c>
    </row>
    <row r="1983" spans="1:20" ht="45" x14ac:dyDescent="0.2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5.0799999999999998E-2</v>
      </c>
      <c r="P1983" s="1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6">
        <f t="shared" si="184"/>
        <v>41799.725289351853</v>
      </c>
      <c r="T1983" s="16">
        <f t="shared" si="185"/>
        <v>41829.725289351853</v>
      </c>
    </row>
    <row r="1984" spans="1:20" ht="30" x14ac:dyDescent="0.2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s="19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6">
        <f t="shared" si="184"/>
        <v>42678.586655092593</v>
      </c>
      <c r="T1984" s="16">
        <f t="shared" si="185"/>
        <v>42708.628321759257</v>
      </c>
    </row>
    <row r="1985" spans="1:20" ht="45" x14ac:dyDescent="0.2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4.2999999999999997E-2</v>
      </c>
      <c r="P1985" s="1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6">
        <f t="shared" si="184"/>
        <v>42593.011782407411</v>
      </c>
      <c r="T1985" s="16">
        <f t="shared" si="185"/>
        <v>42615.291666666672</v>
      </c>
    </row>
    <row r="1986" spans="1:20" ht="60" x14ac:dyDescent="0.2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0.21146666666666666</v>
      </c>
      <c r="P1986" s="1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6">
        <f t="shared" si="184"/>
        <v>41913.790289351848</v>
      </c>
      <c r="T1986" s="16">
        <f t="shared" si="185"/>
        <v>41973.831956018519</v>
      </c>
    </row>
    <row r="1987" spans="1:20" ht="45" x14ac:dyDescent="0.2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E1987/D1987</f>
        <v>3.1875000000000001E-2</v>
      </c>
      <c r="P1987" s="19">
        <f t="shared" ref="P1987:P2050" si="187">IF(L1987&gt;0,E1987/L1987,0)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6">
        <f t="shared" ref="S1987:S2050" si="190">(((J1987/60)/60)/24)+DATE(1970,1,1)</f>
        <v>42555.698738425926</v>
      </c>
      <c r="T1987" s="16">
        <f t="shared" ref="T1987:T2050" si="191">(((I1987/60)/60)/24)+DATE(1970,1,1)</f>
        <v>42584.958333333328</v>
      </c>
    </row>
    <row r="1988" spans="1:20" ht="45" x14ac:dyDescent="0.2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5.0000000000000001E-4</v>
      </c>
      <c r="P1988" s="1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6">
        <f t="shared" si="190"/>
        <v>42413.433831018512</v>
      </c>
      <c r="T1988" s="16">
        <f t="shared" si="191"/>
        <v>42443.392164351855</v>
      </c>
    </row>
    <row r="1989" spans="1:20" ht="30" x14ac:dyDescent="0.2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0.42472727272727273</v>
      </c>
      <c r="P1989" s="1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6">
        <f t="shared" si="190"/>
        <v>42034.639768518522</v>
      </c>
      <c r="T1989" s="16">
        <f t="shared" si="191"/>
        <v>42064.639768518522</v>
      </c>
    </row>
    <row r="1990" spans="1:20" x14ac:dyDescent="0.2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4.1666666666666666E-3</v>
      </c>
      <c r="P1990" s="1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6">
        <f t="shared" si="190"/>
        <v>42206.763217592597</v>
      </c>
      <c r="T1990" s="16">
        <f t="shared" si="191"/>
        <v>42236.763217592597</v>
      </c>
    </row>
    <row r="1991" spans="1:20" ht="45" x14ac:dyDescent="0.2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0.01</v>
      </c>
      <c r="P1991" s="1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6">
        <f t="shared" si="190"/>
        <v>42685.680648148147</v>
      </c>
      <c r="T1991" s="16">
        <f t="shared" si="191"/>
        <v>42715.680648148147</v>
      </c>
    </row>
    <row r="1992" spans="1:20" ht="45" x14ac:dyDescent="0.2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0.16966666666666666</v>
      </c>
      <c r="P1992" s="1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6">
        <f t="shared" si="190"/>
        <v>42398.195972222224</v>
      </c>
      <c r="T1992" s="16">
        <f t="shared" si="191"/>
        <v>42413.195972222224</v>
      </c>
    </row>
    <row r="1993" spans="1:20" ht="30" x14ac:dyDescent="0.2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7.0000000000000007E-2</v>
      </c>
      <c r="P1993" s="1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6">
        <f t="shared" si="190"/>
        <v>42167.89335648148</v>
      </c>
      <c r="T1993" s="16">
        <f t="shared" si="191"/>
        <v>42188.89335648148</v>
      </c>
    </row>
    <row r="1994" spans="1:20" ht="30" x14ac:dyDescent="0.2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1.3333333333333333E-3</v>
      </c>
      <c r="P1994" s="1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6">
        <f t="shared" si="190"/>
        <v>42023.143414351856</v>
      </c>
      <c r="T1994" s="16">
        <f t="shared" si="191"/>
        <v>42053.143414351856</v>
      </c>
    </row>
    <row r="1995" spans="1:20" ht="45" x14ac:dyDescent="0.2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s="19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6">
        <f t="shared" si="190"/>
        <v>42329.58839120371</v>
      </c>
      <c r="T1995" s="16">
        <f t="shared" si="191"/>
        <v>42359.58839120371</v>
      </c>
    </row>
    <row r="1996" spans="1:20" ht="45" x14ac:dyDescent="0.2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s="19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6">
        <f t="shared" si="190"/>
        <v>42651.006273148145</v>
      </c>
      <c r="T1996" s="16">
        <f t="shared" si="191"/>
        <v>42711.047939814816</v>
      </c>
    </row>
    <row r="1997" spans="1:20" ht="45" x14ac:dyDescent="0.2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7.8E-2</v>
      </c>
      <c r="P1997" s="1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6">
        <f t="shared" si="190"/>
        <v>42181.902037037042</v>
      </c>
      <c r="T1997" s="16">
        <f t="shared" si="191"/>
        <v>42201.902037037042</v>
      </c>
    </row>
    <row r="1998" spans="1:20" ht="45" x14ac:dyDescent="0.2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s="19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6">
        <f t="shared" si="190"/>
        <v>41800.819571759261</v>
      </c>
      <c r="T1998" s="16">
        <f t="shared" si="191"/>
        <v>41830.819571759261</v>
      </c>
    </row>
    <row r="1999" spans="1:20" ht="45" x14ac:dyDescent="0.2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s="1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6">
        <f t="shared" si="190"/>
        <v>41847.930694444447</v>
      </c>
      <c r="T1999" s="16">
        <f t="shared" si="191"/>
        <v>41877.930694444447</v>
      </c>
    </row>
    <row r="2000" spans="1:20" ht="45" x14ac:dyDescent="0.2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0.26200000000000001</v>
      </c>
      <c r="P2000" s="1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6">
        <f t="shared" si="190"/>
        <v>41807.118495370371</v>
      </c>
      <c r="T2000" s="16">
        <f t="shared" si="191"/>
        <v>41852.118495370371</v>
      </c>
    </row>
    <row r="2001" spans="1:20" ht="30" x14ac:dyDescent="0.2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7.6129032258064515E-3</v>
      </c>
      <c r="P2001" s="1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6">
        <f t="shared" si="190"/>
        <v>41926.482731481483</v>
      </c>
      <c r="T2001" s="16">
        <f t="shared" si="191"/>
        <v>41956.524398148147</v>
      </c>
    </row>
    <row r="2002" spans="1:20" ht="45" x14ac:dyDescent="0.2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0.125</v>
      </c>
      <c r="P2002" s="1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6">
        <f t="shared" si="190"/>
        <v>42345.951539351852</v>
      </c>
      <c r="T2002" s="16">
        <f t="shared" si="191"/>
        <v>42375.951539351852</v>
      </c>
    </row>
    <row r="2003" spans="1:20" ht="30" x14ac:dyDescent="0.2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3.8212909090909091</v>
      </c>
      <c r="P2003" s="1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6">
        <f t="shared" si="190"/>
        <v>42136.209675925929</v>
      </c>
      <c r="T2003" s="16">
        <f t="shared" si="191"/>
        <v>42167.833333333328</v>
      </c>
    </row>
    <row r="2004" spans="1:20" ht="45" x14ac:dyDescent="0.2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2.1679422000000002</v>
      </c>
      <c r="P2004" s="1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6">
        <f t="shared" si="190"/>
        <v>42728.71230324074</v>
      </c>
      <c r="T2004" s="16">
        <f t="shared" si="191"/>
        <v>42758.71230324074</v>
      </c>
    </row>
    <row r="2005" spans="1:20" ht="45" x14ac:dyDescent="0.2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3.12</v>
      </c>
      <c r="P2005" s="1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6">
        <f t="shared" si="190"/>
        <v>40347.125601851854</v>
      </c>
      <c r="T2005" s="16">
        <f t="shared" si="191"/>
        <v>40361.958333333336</v>
      </c>
    </row>
    <row r="2006" spans="1:20" ht="45" x14ac:dyDescent="0.2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2.3442048</v>
      </c>
      <c r="P2006" s="1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6">
        <f t="shared" si="190"/>
        <v>41800.604895833334</v>
      </c>
      <c r="T2006" s="16">
        <f t="shared" si="191"/>
        <v>41830.604895833334</v>
      </c>
    </row>
    <row r="2007" spans="1:20" ht="45" x14ac:dyDescent="0.2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1.236801</v>
      </c>
      <c r="P2007" s="1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6">
        <f t="shared" si="190"/>
        <v>41535.812708333331</v>
      </c>
      <c r="T2007" s="16">
        <f t="shared" si="191"/>
        <v>41563.165972222225</v>
      </c>
    </row>
    <row r="2008" spans="1:20" ht="45" x14ac:dyDescent="0.2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2.4784000000000002</v>
      </c>
      <c r="P2008" s="1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6">
        <f t="shared" si="190"/>
        <v>41941.500520833331</v>
      </c>
      <c r="T2008" s="16">
        <f t="shared" si="191"/>
        <v>41976.542187500003</v>
      </c>
    </row>
    <row r="2009" spans="1:20" ht="45" x14ac:dyDescent="0.2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1.157092</v>
      </c>
      <c r="P2009" s="1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6">
        <f t="shared" si="190"/>
        <v>40347.837800925925</v>
      </c>
      <c r="T2009" s="16">
        <f t="shared" si="191"/>
        <v>40414.166666666664</v>
      </c>
    </row>
    <row r="2010" spans="1:20" ht="45" x14ac:dyDescent="0.2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1.1707484768810599</v>
      </c>
      <c r="P2010" s="1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6">
        <f t="shared" si="190"/>
        <v>40761.604421296295</v>
      </c>
      <c r="T2010" s="16">
        <f t="shared" si="191"/>
        <v>40805.604421296295</v>
      </c>
    </row>
    <row r="2011" spans="1:20" ht="45" x14ac:dyDescent="0.2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3.05158</v>
      </c>
      <c r="P2011" s="1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6">
        <f t="shared" si="190"/>
        <v>42661.323414351849</v>
      </c>
      <c r="T2011" s="16">
        <f t="shared" si="191"/>
        <v>42697.365081018521</v>
      </c>
    </row>
    <row r="2012" spans="1:20" ht="30" x14ac:dyDescent="0.2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3.2005299999999997</v>
      </c>
      <c r="P2012" s="1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6">
        <f t="shared" si="190"/>
        <v>42570.996423611112</v>
      </c>
      <c r="T2012" s="16">
        <f t="shared" si="191"/>
        <v>42600.996423611112</v>
      </c>
    </row>
    <row r="2013" spans="1:20" ht="45" x14ac:dyDescent="0.2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8.1956399999999991</v>
      </c>
      <c r="P2013" s="1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6">
        <f t="shared" si="190"/>
        <v>42347.358483796299</v>
      </c>
      <c r="T2013" s="16">
        <f t="shared" si="191"/>
        <v>42380.958333333328</v>
      </c>
    </row>
    <row r="2014" spans="1:20" ht="45" x14ac:dyDescent="0.2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2.3490000000000002</v>
      </c>
      <c r="P2014" s="1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6">
        <f t="shared" si="190"/>
        <v>42010.822233796294</v>
      </c>
      <c r="T2014" s="16">
        <f t="shared" si="191"/>
        <v>42040.822233796294</v>
      </c>
    </row>
    <row r="2015" spans="1:20" ht="45" x14ac:dyDescent="0.2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4.9491375</v>
      </c>
      <c r="P2015" s="1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6">
        <f t="shared" si="190"/>
        <v>42499.960810185185</v>
      </c>
      <c r="T2015" s="16">
        <f t="shared" si="191"/>
        <v>42559.960810185185</v>
      </c>
    </row>
    <row r="2016" spans="1:20" ht="45" x14ac:dyDescent="0.2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78.137822333333332</v>
      </c>
      <c r="P2016" s="1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6">
        <f t="shared" si="190"/>
        <v>41324.214571759258</v>
      </c>
      <c r="T2016" s="16">
        <f t="shared" si="191"/>
        <v>41358.172905092593</v>
      </c>
    </row>
    <row r="2017" spans="1:20" ht="45" x14ac:dyDescent="0.2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1.1300013888888889</v>
      </c>
      <c r="P2017" s="1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6">
        <f t="shared" si="190"/>
        <v>40765.876886574071</v>
      </c>
      <c r="T2017" s="16">
        <f t="shared" si="191"/>
        <v>40795.876886574071</v>
      </c>
    </row>
    <row r="2018" spans="1:20" ht="30" x14ac:dyDescent="0.2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9.2154220000000002</v>
      </c>
      <c r="P2018" s="1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6">
        <f t="shared" si="190"/>
        <v>41312.88077546296</v>
      </c>
      <c r="T2018" s="16">
        <f t="shared" si="191"/>
        <v>41342.88077546296</v>
      </c>
    </row>
    <row r="2019" spans="1:20" ht="45" x14ac:dyDescent="0.2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1.2510239999999999</v>
      </c>
      <c r="P2019" s="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6">
        <f t="shared" si="190"/>
        <v>40961.057349537034</v>
      </c>
      <c r="T2019" s="16">
        <f t="shared" si="191"/>
        <v>40992.166666666664</v>
      </c>
    </row>
    <row r="2020" spans="1:20" ht="45" x14ac:dyDescent="0.2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1.0224343076923077</v>
      </c>
      <c r="P2020" s="1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6">
        <f t="shared" si="190"/>
        <v>42199.365844907406</v>
      </c>
      <c r="T2020" s="16">
        <f t="shared" si="191"/>
        <v>42229.365844907406</v>
      </c>
    </row>
    <row r="2021" spans="1:20" ht="45" x14ac:dyDescent="0.2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4.8490975000000001</v>
      </c>
      <c r="P2021" s="1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6">
        <f t="shared" si="190"/>
        <v>42605.70857638889</v>
      </c>
      <c r="T2021" s="16">
        <f t="shared" si="191"/>
        <v>42635.70857638889</v>
      </c>
    </row>
    <row r="2022" spans="1:20" ht="45" x14ac:dyDescent="0.2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1.9233333333333333</v>
      </c>
      <c r="P2022" s="1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6">
        <f t="shared" si="190"/>
        <v>41737.097499999996</v>
      </c>
      <c r="T2022" s="16">
        <f t="shared" si="191"/>
        <v>41773.961111111108</v>
      </c>
    </row>
    <row r="2023" spans="1:20" ht="45" x14ac:dyDescent="0.2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2.8109999999999999</v>
      </c>
      <c r="P2023" s="1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6">
        <f t="shared" si="190"/>
        <v>41861.070567129631</v>
      </c>
      <c r="T2023" s="16">
        <f t="shared" si="191"/>
        <v>41906.070567129631</v>
      </c>
    </row>
    <row r="2024" spans="1:20" ht="45" x14ac:dyDescent="0.2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1.2513700000000001</v>
      </c>
      <c r="P2024" s="1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6">
        <f t="shared" si="190"/>
        <v>42502.569120370375</v>
      </c>
      <c r="T2024" s="16">
        <f t="shared" si="191"/>
        <v>42532.569120370375</v>
      </c>
    </row>
    <row r="2025" spans="1:20" ht="45" x14ac:dyDescent="0.2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1.61459</v>
      </c>
      <c r="P2025" s="1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6">
        <f t="shared" si="190"/>
        <v>42136.420752314814</v>
      </c>
      <c r="T2025" s="16">
        <f t="shared" si="191"/>
        <v>42166.420752314814</v>
      </c>
    </row>
    <row r="2026" spans="1:20" ht="45" x14ac:dyDescent="0.2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5.8535000000000004</v>
      </c>
      <c r="P2026" s="1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6">
        <f t="shared" si="190"/>
        <v>41099.966944444444</v>
      </c>
      <c r="T2026" s="16">
        <f t="shared" si="191"/>
        <v>41134.125</v>
      </c>
    </row>
    <row r="2027" spans="1:20" ht="45" x14ac:dyDescent="0.2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2.0114999999999998</v>
      </c>
      <c r="P2027" s="1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6">
        <f t="shared" si="190"/>
        <v>42136.184560185182</v>
      </c>
      <c r="T2027" s="16">
        <f t="shared" si="191"/>
        <v>42166.184560185182</v>
      </c>
    </row>
    <row r="2028" spans="1:20" ht="30" x14ac:dyDescent="0.2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1.3348307999999998</v>
      </c>
      <c r="P2028" s="1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6">
        <f t="shared" si="190"/>
        <v>41704.735937500001</v>
      </c>
      <c r="T2028" s="16">
        <f t="shared" si="191"/>
        <v>41750.165972222225</v>
      </c>
    </row>
    <row r="2029" spans="1:20" ht="45" x14ac:dyDescent="0.2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1.2024900000000001</v>
      </c>
      <c r="P2029" s="1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6">
        <f t="shared" si="190"/>
        <v>42048.813877314817</v>
      </c>
      <c r="T2029" s="16">
        <f t="shared" si="191"/>
        <v>42093.772210648152</v>
      </c>
    </row>
    <row r="2030" spans="1:20" ht="30" x14ac:dyDescent="0.2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1.2616666666666667</v>
      </c>
      <c r="P2030" s="1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6">
        <f t="shared" si="190"/>
        <v>40215.919050925928</v>
      </c>
      <c r="T2030" s="16">
        <f t="shared" si="191"/>
        <v>40252.913194444445</v>
      </c>
    </row>
    <row r="2031" spans="1:20" ht="30" x14ac:dyDescent="0.2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3.6120000000000001</v>
      </c>
      <c r="P2031" s="1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6">
        <f t="shared" si="190"/>
        <v>41848.021770833337</v>
      </c>
      <c r="T2031" s="16">
        <f t="shared" si="191"/>
        <v>41878.021770833337</v>
      </c>
    </row>
    <row r="2032" spans="1:20" ht="45" x14ac:dyDescent="0.2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2.26239013671875</v>
      </c>
      <c r="P2032" s="1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6">
        <f t="shared" si="190"/>
        <v>41212.996481481481</v>
      </c>
      <c r="T2032" s="16">
        <f t="shared" si="191"/>
        <v>41242.996481481481</v>
      </c>
    </row>
    <row r="2033" spans="1:20" ht="30" x14ac:dyDescent="0.2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1.2035</v>
      </c>
      <c r="P2033" s="1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6">
        <f t="shared" si="190"/>
        <v>41975.329317129625</v>
      </c>
      <c r="T2033" s="16">
        <f t="shared" si="191"/>
        <v>42013.041666666672</v>
      </c>
    </row>
    <row r="2034" spans="1:20" ht="45" x14ac:dyDescent="0.2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3.0418799999999999</v>
      </c>
      <c r="P2034" s="1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6">
        <f t="shared" si="190"/>
        <v>42689.565671296295</v>
      </c>
      <c r="T2034" s="16">
        <f t="shared" si="191"/>
        <v>42719.208333333328</v>
      </c>
    </row>
    <row r="2035" spans="1:20" ht="45" x14ac:dyDescent="0.2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1.7867599999999999</v>
      </c>
      <c r="P2035" s="1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6">
        <f t="shared" si="190"/>
        <v>41725.082384259258</v>
      </c>
      <c r="T2035" s="16">
        <f t="shared" si="191"/>
        <v>41755.082384259258</v>
      </c>
    </row>
    <row r="2036" spans="1:20" ht="45" x14ac:dyDescent="0.2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3.868199871794872</v>
      </c>
      <c r="P2036" s="1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6">
        <f t="shared" si="190"/>
        <v>42076.130011574074</v>
      </c>
      <c r="T2036" s="16">
        <f t="shared" si="191"/>
        <v>42131.290277777778</v>
      </c>
    </row>
    <row r="2037" spans="1:20" ht="45" x14ac:dyDescent="0.2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2.1103642500000004</v>
      </c>
      <c r="P2037" s="1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6">
        <f t="shared" si="190"/>
        <v>42311.625081018516</v>
      </c>
      <c r="T2037" s="16">
        <f t="shared" si="191"/>
        <v>42357.041666666672</v>
      </c>
    </row>
    <row r="2038" spans="1:20" ht="45" x14ac:dyDescent="0.2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1.3166833333333334</v>
      </c>
      <c r="P2038" s="1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6">
        <f t="shared" si="190"/>
        <v>41738.864803240744</v>
      </c>
      <c r="T2038" s="16">
        <f t="shared" si="191"/>
        <v>41768.864803240744</v>
      </c>
    </row>
    <row r="2039" spans="1:20" ht="45" x14ac:dyDescent="0.2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3.0047639999999998</v>
      </c>
      <c r="P2039" s="1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6">
        <f t="shared" si="190"/>
        <v>41578.210104166668</v>
      </c>
      <c r="T2039" s="16">
        <f t="shared" si="191"/>
        <v>41638.251770833333</v>
      </c>
    </row>
    <row r="2040" spans="1:20" ht="45" x14ac:dyDescent="0.2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4.2051249999999998</v>
      </c>
      <c r="P2040" s="1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6">
        <f t="shared" si="190"/>
        <v>41424.27107638889</v>
      </c>
      <c r="T2040" s="16">
        <f t="shared" si="191"/>
        <v>41456.75</v>
      </c>
    </row>
    <row r="2041" spans="1:20" ht="30" x14ac:dyDescent="0.2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1.362168</v>
      </c>
      <c r="P2041" s="1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6">
        <f t="shared" si="190"/>
        <v>42675.438946759255</v>
      </c>
      <c r="T2041" s="16">
        <f t="shared" si="191"/>
        <v>42705.207638888889</v>
      </c>
    </row>
    <row r="2042" spans="1:20" ht="30" x14ac:dyDescent="0.2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2.4817133333333334</v>
      </c>
      <c r="P2042" s="1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6">
        <f t="shared" si="190"/>
        <v>41578.927118055559</v>
      </c>
      <c r="T2042" s="16">
        <f t="shared" si="191"/>
        <v>41593.968784722223</v>
      </c>
    </row>
    <row r="2043" spans="1:20" ht="45" x14ac:dyDescent="0.2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1.8186315789473684</v>
      </c>
      <c r="P2043" s="1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6">
        <f t="shared" si="190"/>
        <v>42654.525775462964</v>
      </c>
      <c r="T2043" s="16">
        <f t="shared" si="191"/>
        <v>42684.567442129628</v>
      </c>
    </row>
    <row r="2044" spans="1:20" ht="45" x14ac:dyDescent="0.2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1.2353000000000001</v>
      </c>
      <c r="P2044" s="1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6">
        <f t="shared" si="190"/>
        <v>42331.708032407405</v>
      </c>
      <c r="T2044" s="16">
        <f t="shared" si="191"/>
        <v>42391.708032407405</v>
      </c>
    </row>
    <row r="2045" spans="1:20" ht="45" x14ac:dyDescent="0.2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5.0620938628158845</v>
      </c>
      <c r="P2045" s="1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6">
        <f t="shared" si="190"/>
        <v>42661.176817129628</v>
      </c>
      <c r="T2045" s="16">
        <f t="shared" si="191"/>
        <v>42715.207638888889</v>
      </c>
    </row>
    <row r="2046" spans="1:20" ht="45" x14ac:dyDescent="0.2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1.0821333333333334</v>
      </c>
      <c r="P2046" s="1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6">
        <f t="shared" si="190"/>
        <v>42138.684189814812</v>
      </c>
      <c r="T2046" s="16">
        <f t="shared" si="191"/>
        <v>42168.684189814812</v>
      </c>
    </row>
    <row r="2047" spans="1:20" ht="45" x14ac:dyDescent="0.2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8.1918387755102042</v>
      </c>
      <c r="P2047" s="1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6">
        <f t="shared" si="190"/>
        <v>41069.088506944441</v>
      </c>
      <c r="T2047" s="16">
        <f t="shared" si="191"/>
        <v>41099.088506944441</v>
      </c>
    </row>
    <row r="2048" spans="1:20" ht="45" x14ac:dyDescent="0.2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1.2110000000000001</v>
      </c>
      <c r="P2048" s="1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6">
        <f t="shared" si="190"/>
        <v>41387.171805555554</v>
      </c>
      <c r="T2048" s="16">
        <f t="shared" si="191"/>
        <v>41417.171805555554</v>
      </c>
    </row>
    <row r="2049" spans="1:20" ht="45" x14ac:dyDescent="0.2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1.0299897959183673</v>
      </c>
      <c r="P2049" s="1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6">
        <f t="shared" si="190"/>
        <v>42081.903587962966</v>
      </c>
      <c r="T2049" s="16">
        <f t="shared" si="191"/>
        <v>42111</v>
      </c>
    </row>
    <row r="2050" spans="1:20" ht="45" x14ac:dyDescent="0.2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1.4833229411764706</v>
      </c>
      <c r="P2050" s="1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6">
        <f t="shared" si="190"/>
        <v>41387.651516203703</v>
      </c>
      <c r="T2050" s="16">
        <f t="shared" si="191"/>
        <v>41417.651516203703</v>
      </c>
    </row>
    <row r="2051" spans="1:20" x14ac:dyDescent="0.2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E2051/D2051</f>
        <v>1.2019070000000001</v>
      </c>
      <c r="P2051" s="19">
        <f t="shared" ref="P2051:P2114" si="193">IF(L2051&gt;0,E2051/L2051,0)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6">
        <f t="shared" ref="S2051:S2114" si="196">(((J2051/60)/60)/24)+DATE(1970,1,1)</f>
        <v>41575.527349537035</v>
      </c>
      <c r="T2051" s="16">
        <f t="shared" ref="T2051:T2114" si="197">(((I2051/60)/60)/24)+DATE(1970,1,1)</f>
        <v>41610.957638888889</v>
      </c>
    </row>
    <row r="2052" spans="1:20" ht="45" x14ac:dyDescent="0.2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4.7327000000000004</v>
      </c>
      <c r="P2052" s="1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6">
        <f t="shared" si="196"/>
        <v>42115.071504629625</v>
      </c>
      <c r="T2052" s="16">
        <f t="shared" si="197"/>
        <v>42155.071504629625</v>
      </c>
    </row>
    <row r="2053" spans="1:20" ht="45" x14ac:dyDescent="0.2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1.303625</v>
      </c>
      <c r="P2053" s="1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6">
        <f t="shared" si="196"/>
        <v>41604.022418981483</v>
      </c>
      <c r="T2053" s="16">
        <f t="shared" si="197"/>
        <v>41634.022418981483</v>
      </c>
    </row>
    <row r="2054" spans="1:20" ht="45" x14ac:dyDescent="0.2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3.5304799999999998</v>
      </c>
      <c r="P2054" s="1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6">
        <f t="shared" si="196"/>
        <v>42375.08394675926</v>
      </c>
      <c r="T2054" s="16">
        <f t="shared" si="197"/>
        <v>42420.08394675926</v>
      </c>
    </row>
    <row r="2055" spans="1:20" ht="45" x14ac:dyDescent="0.2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1.0102</v>
      </c>
      <c r="P2055" s="1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6">
        <f t="shared" si="196"/>
        <v>42303.617488425924</v>
      </c>
      <c r="T2055" s="16">
        <f t="shared" si="197"/>
        <v>42333.659155092595</v>
      </c>
    </row>
    <row r="2056" spans="1:20" ht="45" x14ac:dyDescent="0.2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1.1359142857142857</v>
      </c>
      <c r="P2056" s="1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6">
        <f t="shared" si="196"/>
        <v>41731.520949074074</v>
      </c>
      <c r="T2056" s="16">
        <f t="shared" si="197"/>
        <v>41761.520949074074</v>
      </c>
    </row>
    <row r="2057" spans="1:20" ht="45" x14ac:dyDescent="0.2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1.6741666666666666</v>
      </c>
      <c r="P2057" s="1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6">
        <f t="shared" si="196"/>
        <v>41946.674108796295</v>
      </c>
      <c r="T2057" s="16">
        <f t="shared" si="197"/>
        <v>41976.166666666672</v>
      </c>
    </row>
    <row r="2058" spans="1:20" ht="45" x14ac:dyDescent="0.2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1.5345200000000001</v>
      </c>
      <c r="P2058" s="1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6">
        <f t="shared" si="196"/>
        <v>41351.76090277778</v>
      </c>
      <c r="T2058" s="16">
        <f t="shared" si="197"/>
        <v>41381.76090277778</v>
      </c>
    </row>
    <row r="2059" spans="1:20" ht="45" x14ac:dyDescent="0.2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2.022322</v>
      </c>
      <c r="P2059" s="1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6">
        <f t="shared" si="196"/>
        <v>42396.494583333333</v>
      </c>
      <c r="T2059" s="16">
        <f t="shared" si="197"/>
        <v>42426.494583333333</v>
      </c>
    </row>
    <row r="2060" spans="1:20" ht="30" x14ac:dyDescent="0.2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1.6828125</v>
      </c>
      <c r="P2060" s="1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6">
        <f t="shared" si="196"/>
        <v>42026.370717592596</v>
      </c>
      <c r="T2060" s="16">
        <f t="shared" si="197"/>
        <v>42065.833333333328</v>
      </c>
    </row>
    <row r="2061" spans="1:20" ht="45" x14ac:dyDescent="0.2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1.4345666666666668</v>
      </c>
      <c r="P2061" s="1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6">
        <f t="shared" si="196"/>
        <v>42361.602476851855</v>
      </c>
      <c r="T2061" s="16">
        <f t="shared" si="197"/>
        <v>42400.915972222225</v>
      </c>
    </row>
    <row r="2062" spans="1:20" ht="45" x14ac:dyDescent="0.2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1.964</v>
      </c>
      <c r="P2062" s="1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6">
        <f t="shared" si="196"/>
        <v>41783.642939814818</v>
      </c>
      <c r="T2062" s="16">
        <f t="shared" si="197"/>
        <v>41843.642939814818</v>
      </c>
    </row>
    <row r="2063" spans="1:20" ht="45" x14ac:dyDescent="0.2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1.0791999999999999</v>
      </c>
      <c r="P2063" s="1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6">
        <f t="shared" si="196"/>
        <v>42705.764513888891</v>
      </c>
      <c r="T2063" s="16">
        <f t="shared" si="197"/>
        <v>42735.764513888891</v>
      </c>
    </row>
    <row r="2064" spans="1:20" ht="45" x14ac:dyDescent="0.2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1.14977</v>
      </c>
      <c r="P2064" s="1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6">
        <f t="shared" si="196"/>
        <v>42423.3830787037</v>
      </c>
      <c r="T2064" s="16">
        <f t="shared" si="197"/>
        <v>42453.341412037036</v>
      </c>
    </row>
    <row r="2065" spans="1:20" ht="30" x14ac:dyDescent="0.2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1.4804999999999999</v>
      </c>
      <c r="P2065" s="1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6">
        <f t="shared" si="196"/>
        <v>42472.73265046296</v>
      </c>
      <c r="T2065" s="16">
        <f t="shared" si="197"/>
        <v>42505.73265046296</v>
      </c>
    </row>
    <row r="2066" spans="1:20" ht="45" x14ac:dyDescent="0.2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1.9116676082790633</v>
      </c>
      <c r="P2066" s="1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6">
        <f t="shared" si="196"/>
        <v>41389.364849537036</v>
      </c>
      <c r="T2066" s="16">
        <f t="shared" si="197"/>
        <v>41425.5</v>
      </c>
    </row>
    <row r="2067" spans="1:20" ht="45" x14ac:dyDescent="0.2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1.99215125</v>
      </c>
      <c r="P2067" s="1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6">
        <f t="shared" si="196"/>
        <v>41603.333668981482</v>
      </c>
      <c r="T2067" s="16">
        <f t="shared" si="197"/>
        <v>41633.333668981482</v>
      </c>
    </row>
    <row r="2068" spans="1:20" ht="45" x14ac:dyDescent="0.2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2.1859999999999999</v>
      </c>
      <c r="P2068" s="1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6">
        <f t="shared" si="196"/>
        <v>41844.771793981483</v>
      </c>
      <c r="T2068" s="16">
        <f t="shared" si="197"/>
        <v>41874.771793981483</v>
      </c>
    </row>
    <row r="2069" spans="1:20" ht="30" x14ac:dyDescent="0.2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1.2686868686868686</v>
      </c>
      <c r="P2069" s="1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6">
        <f t="shared" si="196"/>
        <v>42115.853888888887</v>
      </c>
      <c r="T2069" s="16">
        <f t="shared" si="197"/>
        <v>42148.853888888887</v>
      </c>
    </row>
    <row r="2070" spans="1:20" ht="45" x14ac:dyDescent="0.2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1.0522388</v>
      </c>
      <c r="P2070" s="1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6">
        <f t="shared" si="196"/>
        <v>42633.841608796298</v>
      </c>
      <c r="T2070" s="16">
        <f t="shared" si="197"/>
        <v>42663.841608796298</v>
      </c>
    </row>
    <row r="2071" spans="1:20" ht="45" x14ac:dyDescent="0.2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1.2840666000000001</v>
      </c>
      <c r="P2071" s="1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6">
        <f t="shared" si="196"/>
        <v>42340.972118055557</v>
      </c>
      <c r="T2071" s="16">
        <f t="shared" si="197"/>
        <v>42371.972118055557</v>
      </c>
    </row>
    <row r="2072" spans="1:20" ht="45" x14ac:dyDescent="0.2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3.1732719999999999</v>
      </c>
      <c r="P2072" s="1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6">
        <f t="shared" si="196"/>
        <v>42519.6565162037</v>
      </c>
      <c r="T2072" s="16">
        <f t="shared" si="197"/>
        <v>42549.6565162037</v>
      </c>
    </row>
    <row r="2073" spans="1:20" ht="45" x14ac:dyDescent="0.2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2.8073000000000001</v>
      </c>
      <c r="P2073" s="1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6">
        <f t="shared" si="196"/>
        <v>42600.278749999998</v>
      </c>
      <c r="T2073" s="16">
        <f t="shared" si="197"/>
        <v>42645.278749999998</v>
      </c>
    </row>
    <row r="2074" spans="1:20" ht="45" x14ac:dyDescent="0.2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1.1073146853146854</v>
      </c>
      <c r="P2074" s="1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6">
        <f t="shared" si="196"/>
        <v>42467.581388888888</v>
      </c>
      <c r="T2074" s="16">
        <f t="shared" si="197"/>
        <v>42497.581388888888</v>
      </c>
    </row>
    <row r="2075" spans="1:20" ht="45" x14ac:dyDescent="0.2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1.5260429999999998</v>
      </c>
      <c r="P2075" s="1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6">
        <f t="shared" si="196"/>
        <v>42087.668032407411</v>
      </c>
      <c r="T2075" s="16">
        <f t="shared" si="197"/>
        <v>42132.668032407411</v>
      </c>
    </row>
    <row r="2076" spans="1:20" ht="30" x14ac:dyDescent="0.2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1.0249999999999999</v>
      </c>
      <c r="P2076" s="1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6">
        <f t="shared" si="196"/>
        <v>42466.826180555552</v>
      </c>
      <c r="T2076" s="16">
        <f t="shared" si="197"/>
        <v>42496.826180555552</v>
      </c>
    </row>
    <row r="2077" spans="1:20" ht="45" x14ac:dyDescent="0.2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16.783738373837384</v>
      </c>
      <c r="P2077" s="1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6">
        <f t="shared" si="196"/>
        <v>41450.681574074071</v>
      </c>
      <c r="T2077" s="16">
        <f t="shared" si="197"/>
        <v>41480.681574074071</v>
      </c>
    </row>
    <row r="2078" spans="1:20" ht="30" x14ac:dyDescent="0.2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5.4334915642458101</v>
      </c>
      <c r="P2078" s="1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6">
        <f t="shared" si="196"/>
        <v>41803.880659722221</v>
      </c>
      <c r="T2078" s="16">
        <f t="shared" si="197"/>
        <v>41843.880659722221</v>
      </c>
    </row>
    <row r="2079" spans="1:20" ht="45" x14ac:dyDescent="0.2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1.1550800000000001</v>
      </c>
      <c r="P2079" s="1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6">
        <f t="shared" si="196"/>
        <v>42103.042546296296</v>
      </c>
      <c r="T2079" s="16">
        <f t="shared" si="197"/>
        <v>42160.875</v>
      </c>
    </row>
    <row r="2080" spans="1:20" ht="45" x14ac:dyDescent="0.2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1.3120499999999999</v>
      </c>
      <c r="P2080" s="1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6">
        <f t="shared" si="196"/>
        <v>42692.771493055552</v>
      </c>
      <c r="T2080" s="16">
        <f t="shared" si="197"/>
        <v>42722.771493055552</v>
      </c>
    </row>
    <row r="2081" spans="1:20" ht="45" x14ac:dyDescent="0.2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2.8816999999999999</v>
      </c>
      <c r="P2081" s="1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6">
        <f t="shared" si="196"/>
        <v>42150.71056712963</v>
      </c>
      <c r="T2081" s="16">
        <f t="shared" si="197"/>
        <v>42180.791666666672</v>
      </c>
    </row>
    <row r="2082" spans="1:20" ht="45" x14ac:dyDescent="0.2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5.0780000000000003</v>
      </c>
      <c r="P2082" s="1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6">
        <f t="shared" si="196"/>
        <v>42289.957175925927</v>
      </c>
      <c r="T2082" s="16">
        <f t="shared" si="197"/>
        <v>42319.998842592591</v>
      </c>
    </row>
    <row r="2083" spans="1:20" ht="45" x14ac:dyDescent="0.2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1.1457142857142857</v>
      </c>
      <c r="P2083" s="1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6">
        <f t="shared" si="196"/>
        <v>41004.156886574077</v>
      </c>
      <c r="T2083" s="16">
        <f t="shared" si="197"/>
        <v>41045.207638888889</v>
      </c>
    </row>
    <row r="2084" spans="1:20" ht="45" x14ac:dyDescent="0.2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1.1073333333333333</v>
      </c>
      <c r="P2084" s="1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6">
        <f t="shared" si="196"/>
        <v>40811.120324074072</v>
      </c>
      <c r="T2084" s="16">
        <f t="shared" si="197"/>
        <v>40871.161990740737</v>
      </c>
    </row>
    <row r="2085" spans="1:20" ht="45" x14ac:dyDescent="0.2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1.1333333333333333</v>
      </c>
      <c r="P2085" s="1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6">
        <f t="shared" si="196"/>
        <v>41034.72216435185</v>
      </c>
      <c r="T2085" s="16">
        <f t="shared" si="197"/>
        <v>41064.72216435185</v>
      </c>
    </row>
    <row r="2086" spans="1:20" ht="45" x14ac:dyDescent="0.2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1.0833333333333333</v>
      </c>
      <c r="P2086" s="1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6">
        <f t="shared" si="196"/>
        <v>41731.833124999997</v>
      </c>
      <c r="T2086" s="16">
        <f t="shared" si="197"/>
        <v>41763.290972222225</v>
      </c>
    </row>
    <row r="2087" spans="1:20" ht="45" x14ac:dyDescent="0.2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1.2353333333333334</v>
      </c>
      <c r="P2087" s="1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6">
        <f t="shared" si="196"/>
        <v>41075.835497685184</v>
      </c>
      <c r="T2087" s="16">
        <f t="shared" si="197"/>
        <v>41105.835497685184</v>
      </c>
    </row>
    <row r="2088" spans="1:20" ht="45" x14ac:dyDescent="0.2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1.0069999999999999</v>
      </c>
      <c r="P2088" s="1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6">
        <f t="shared" si="196"/>
        <v>40860.67050925926</v>
      </c>
      <c r="T2088" s="16">
        <f t="shared" si="197"/>
        <v>40891.207638888889</v>
      </c>
    </row>
    <row r="2089" spans="1:20" ht="45" x14ac:dyDescent="0.2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1.0353333333333334</v>
      </c>
      <c r="P2089" s="1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6">
        <f t="shared" si="196"/>
        <v>40764.204375000001</v>
      </c>
      <c r="T2089" s="16">
        <f t="shared" si="197"/>
        <v>40794.204375000001</v>
      </c>
    </row>
    <row r="2090" spans="1:20" ht="45" x14ac:dyDescent="0.2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1.1551066666666667</v>
      </c>
      <c r="P2090" s="1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6">
        <f t="shared" si="196"/>
        <v>40395.714722222219</v>
      </c>
      <c r="T2090" s="16">
        <f t="shared" si="197"/>
        <v>40432.165972222225</v>
      </c>
    </row>
    <row r="2091" spans="1:20" ht="30" x14ac:dyDescent="0.2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1.2040040000000001</v>
      </c>
      <c r="P2091" s="1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6">
        <f t="shared" si="196"/>
        <v>41453.076319444444</v>
      </c>
      <c r="T2091" s="16">
        <f t="shared" si="197"/>
        <v>41488.076319444444</v>
      </c>
    </row>
    <row r="2092" spans="1:20" ht="45" x14ac:dyDescent="0.2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1.1504037499999999</v>
      </c>
      <c r="P2092" s="1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6">
        <f t="shared" si="196"/>
        <v>41299.381423611114</v>
      </c>
      <c r="T2092" s="16">
        <f t="shared" si="197"/>
        <v>41329.381423611114</v>
      </c>
    </row>
    <row r="2093" spans="1:20" ht="45" x14ac:dyDescent="0.2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1.2046777777777777</v>
      </c>
      <c r="P2093" s="1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6">
        <f t="shared" si="196"/>
        <v>40555.322662037033</v>
      </c>
      <c r="T2093" s="16">
        <f t="shared" si="197"/>
        <v>40603.833333333336</v>
      </c>
    </row>
    <row r="2094" spans="1:20" ht="45" x14ac:dyDescent="0.2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1.0128333333333333</v>
      </c>
      <c r="P2094" s="1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6">
        <f t="shared" si="196"/>
        <v>40763.707546296297</v>
      </c>
      <c r="T2094" s="16">
        <f t="shared" si="197"/>
        <v>40823.707546296297</v>
      </c>
    </row>
    <row r="2095" spans="1:20" ht="45" x14ac:dyDescent="0.2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1.0246666666666666</v>
      </c>
      <c r="P2095" s="1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6">
        <f t="shared" si="196"/>
        <v>41205.854537037041</v>
      </c>
      <c r="T2095" s="16">
        <f t="shared" si="197"/>
        <v>41265.896203703705</v>
      </c>
    </row>
    <row r="2096" spans="1:20" ht="45" x14ac:dyDescent="0.2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1.2054285714285715</v>
      </c>
      <c r="P2096" s="1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6">
        <f t="shared" si="196"/>
        <v>40939.02002314815</v>
      </c>
      <c r="T2096" s="16">
        <f t="shared" si="197"/>
        <v>40973.125</v>
      </c>
    </row>
    <row r="2097" spans="1:20" ht="45" x14ac:dyDescent="0.2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</v>
      </c>
      <c r="P2097" s="1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6">
        <f t="shared" si="196"/>
        <v>40758.733483796292</v>
      </c>
      <c r="T2097" s="16">
        <f t="shared" si="197"/>
        <v>40818.733483796292</v>
      </c>
    </row>
    <row r="2098" spans="1:20" ht="45" x14ac:dyDescent="0.2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1.0166666666666666</v>
      </c>
      <c r="P2098" s="1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6">
        <f t="shared" si="196"/>
        <v>41192.758506944447</v>
      </c>
      <c r="T2098" s="16">
        <f t="shared" si="197"/>
        <v>41208.165972222225</v>
      </c>
    </row>
    <row r="2099" spans="1:20" ht="45" x14ac:dyDescent="0.2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</v>
      </c>
      <c r="P2099" s="1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6">
        <f t="shared" si="196"/>
        <v>40818.58489583333</v>
      </c>
      <c r="T2099" s="16">
        <f t="shared" si="197"/>
        <v>40878.626562500001</v>
      </c>
    </row>
    <row r="2100" spans="1:20" ht="45" x14ac:dyDescent="0.2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1.0033333333333334</v>
      </c>
      <c r="P2100" s="1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6">
        <f t="shared" si="196"/>
        <v>40946.11383101852</v>
      </c>
      <c r="T2100" s="16">
        <f t="shared" si="197"/>
        <v>40976.11383101852</v>
      </c>
    </row>
    <row r="2101" spans="1:20" x14ac:dyDescent="0.2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1.3236666666666668</v>
      </c>
      <c r="P2101" s="1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6">
        <f t="shared" si="196"/>
        <v>42173.746342592596</v>
      </c>
      <c r="T2101" s="16">
        <f t="shared" si="197"/>
        <v>42187.152777777781</v>
      </c>
    </row>
    <row r="2102" spans="1:20" ht="45" x14ac:dyDescent="0.2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1.3666666666666667</v>
      </c>
      <c r="P2102" s="1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6">
        <f t="shared" si="196"/>
        <v>41074.834965277776</v>
      </c>
      <c r="T2102" s="16">
        <f t="shared" si="197"/>
        <v>41090.165972222225</v>
      </c>
    </row>
    <row r="2103" spans="1:20" ht="45" x14ac:dyDescent="0.2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1.1325000000000001</v>
      </c>
      <c r="P2103" s="1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6">
        <f t="shared" si="196"/>
        <v>40892.149467592593</v>
      </c>
      <c r="T2103" s="16">
        <f t="shared" si="197"/>
        <v>40952.149467592593</v>
      </c>
    </row>
    <row r="2104" spans="1:20" ht="45" x14ac:dyDescent="0.2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1.36</v>
      </c>
      <c r="P2104" s="1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6">
        <f t="shared" si="196"/>
        <v>40638.868611111109</v>
      </c>
      <c r="T2104" s="16">
        <f t="shared" si="197"/>
        <v>40668.868611111109</v>
      </c>
    </row>
    <row r="2105" spans="1:20" ht="30" x14ac:dyDescent="0.2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1.4612318374694613</v>
      </c>
      <c r="P2105" s="1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6">
        <f t="shared" si="196"/>
        <v>41192.754942129628</v>
      </c>
      <c r="T2105" s="16">
        <f t="shared" si="197"/>
        <v>41222.7966087963</v>
      </c>
    </row>
    <row r="2106" spans="1:20" ht="45" x14ac:dyDescent="0.2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1.2949999999999999</v>
      </c>
      <c r="P2106" s="1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6">
        <f t="shared" si="196"/>
        <v>41394.074467592596</v>
      </c>
      <c r="T2106" s="16">
        <f t="shared" si="197"/>
        <v>41425</v>
      </c>
    </row>
    <row r="2107" spans="1:20" ht="30" x14ac:dyDescent="0.2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2.54</v>
      </c>
      <c r="P2107" s="1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6">
        <f t="shared" si="196"/>
        <v>41951.788807870369</v>
      </c>
      <c r="T2107" s="16">
        <f t="shared" si="197"/>
        <v>41964.166666666672</v>
      </c>
    </row>
    <row r="2108" spans="1:20" ht="45" x14ac:dyDescent="0.2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1.0704545454545455</v>
      </c>
      <c r="P2108" s="1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6">
        <f t="shared" si="196"/>
        <v>41270.21497685185</v>
      </c>
      <c r="T2108" s="16">
        <f t="shared" si="197"/>
        <v>41300.21497685185</v>
      </c>
    </row>
    <row r="2109" spans="1:20" ht="45" x14ac:dyDescent="0.2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1.0773299999999999</v>
      </c>
      <c r="P2109" s="1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6">
        <f t="shared" si="196"/>
        <v>41934.71056712963</v>
      </c>
      <c r="T2109" s="16">
        <f t="shared" si="197"/>
        <v>41955.752233796295</v>
      </c>
    </row>
    <row r="2110" spans="1:20" ht="45" x14ac:dyDescent="0.2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1.0731250000000001</v>
      </c>
      <c r="P2110" s="1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6">
        <f t="shared" si="196"/>
        <v>41135.175694444442</v>
      </c>
      <c r="T2110" s="16">
        <f t="shared" si="197"/>
        <v>41162.163194444445</v>
      </c>
    </row>
    <row r="2111" spans="1:20" ht="30" x14ac:dyDescent="0.2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1.06525</v>
      </c>
      <c r="P2111" s="1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6">
        <f t="shared" si="196"/>
        <v>42160.708530092597</v>
      </c>
      <c r="T2111" s="16">
        <f t="shared" si="197"/>
        <v>42190.708530092597</v>
      </c>
    </row>
    <row r="2112" spans="1:20" ht="30" x14ac:dyDescent="0.2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1.0035000000000001</v>
      </c>
      <c r="P2112" s="1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6">
        <f t="shared" si="196"/>
        <v>41759.670937499999</v>
      </c>
      <c r="T2112" s="16">
        <f t="shared" si="197"/>
        <v>41787.207638888889</v>
      </c>
    </row>
    <row r="2113" spans="1:20" ht="45" x14ac:dyDescent="0.2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1.0649999999999999</v>
      </c>
      <c r="P2113" s="1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6">
        <f t="shared" si="196"/>
        <v>40703.197048611109</v>
      </c>
      <c r="T2113" s="16">
        <f t="shared" si="197"/>
        <v>40770.041666666664</v>
      </c>
    </row>
    <row r="2114" spans="1:20" ht="45" x14ac:dyDescent="0.2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</v>
      </c>
      <c r="P2114" s="1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6">
        <f t="shared" si="196"/>
        <v>41365.928159722222</v>
      </c>
      <c r="T2114" s="16">
        <f t="shared" si="197"/>
        <v>41379.928159722222</v>
      </c>
    </row>
    <row r="2115" spans="1:20" ht="30" x14ac:dyDescent="0.2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E2115/D2115</f>
        <v>1.0485714285714285</v>
      </c>
      <c r="P2115" s="19">
        <f t="shared" ref="P2115:P2178" si="199">IF(L2115&gt;0,E2115/L2115,0)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6">
        <f t="shared" ref="S2115:S2178" si="202">(((J2115/60)/60)/24)+DATE(1970,1,1)</f>
        <v>41870.86546296296</v>
      </c>
      <c r="T2115" s="16">
        <f t="shared" ref="T2115:T2178" si="203">(((I2115/60)/60)/24)+DATE(1970,1,1)</f>
        <v>41905.86546296296</v>
      </c>
    </row>
    <row r="2116" spans="1:20" ht="45" x14ac:dyDescent="0.2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1.0469999999999999</v>
      </c>
      <c r="P2116" s="1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6">
        <f t="shared" si="202"/>
        <v>40458.815625000003</v>
      </c>
      <c r="T2116" s="16">
        <f t="shared" si="203"/>
        <v>40521.207638888889</v>
      </c>
    </row>
    <row r="2117" spans="1:20" ht="45" x14ac:dyDescent="0.2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2.2566666666666668</v>
      </c>
      <c r="P2117" s="1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6">
        <f t="shared" si="202"/>
        <v>40564.081030092595</v>
      </c>
      <c r="T2117" s="16">
        <f t="shared" si="203"/>
        <v>40594.081030092595</v>
      </c>
    </row>
    <row r="2118" spans="1:20" ht="45" x14ac:dyDescent="0.2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1.0090416666666666</v>
      </c>
      <c r="P2118" s="1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6">
        <f t="shared" si="202"/>
        <v>41136.777812500004</v>
      </c>
      <c r="T2118" s="16">
        <f t="shared" si="203"/>
        <v>41184.777812500004</v>
      </c>
    </row>
    <row r="2119" spans="1:20" ht="45" x14ac:dyDescent="0.2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1.4775</v>
      </c>
      <c r="P2119" s="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6">
        <f t="shared" si="202"/>
        <v>42290.059594907405</v>
      </c>
      <c r="T2119" s="16">
        <f t="shared" si="203"/>
        <v>42304.207638888889</v>
      </c>
    </row>
    <row r="2120" spans="1:20" ht="30" x14ac:dyDescent="0.2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1.3461099999999999</v>
      </c>
      <c r="P2120" s="1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6">
        <f t="shared" si="202"/>
        <v>40718.839537037034</v>
      </c>
      <c r="T2120" s="16">
        <f t="shared" si="203"/>
        <v>40748.839537037034</v>
      </c>
    </row>
    <row r="2121" spans="1:20" ht="45" x14ac:dyDescent="0.2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1.0075000000000001</v>
      </c>
      <c r="P2121" s="1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6">
        <f t="shared" si="202"/>
        <v>41107.130150462966</v>
      </c>
      <c r="T2121" s="16">
        <f t="shared" si="203"/>
        <v>41137.130150462966</v>
      </c>
    </row>
    <row r="2122" spans="1:20" ht="45" x14ac:dyDescent="0.2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1.00880375</v>
      </c>
      <c r="P2122" s="1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6">
        <f t="shared" si="202"/>
        <v>41591.964537037034</v>
      </c>
      <c r="T2122" s="16">
        <f t="shared" si="203"/>
        <v>41640.964537037034</v>
      </c>
    </row>
    <row r="2123" spans="1:20" ht="30" x14ac:dyDescent="0.2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5.6800000000000002E-3</v>
      </c>
      <c r="P2123" s="1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6">
        <f t="shared" si="202"/>
        <v>42716.7424537037</v>
      </c>
      <c r="T2123" s="16">
        <f t="shared" si="203"/>
        <v>42746.7424537037</v>
      </c>
    </row>
    <row r="2124" spans="1:20" ht="30" x14ac:dyDescent="0.2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3.875E-3</v>
      </c>
      <c r="P2124" s="1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6">
        <f t="shared" si="202"/>
        <v>42712.300567129627</v>
      </c>
      <c r="T2124" s="16">
        <f t="shared" si="203"/>
        <v>42742.300567129627</v>
      </c>
    </row>
    <row r="2125" spans="1:20" ht="60" x14ac:dyDescent="0.2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0.1</v>
      </c>
      <c r="P2125" s="1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6">
        <f t="shared" si="202"/>
        <v>40198.424849537041</v>
      </c>
      <c r="T2125" s="16">
        <f t="shared" si="203"/>
        <v>40252.290972222225</v>
      </c>
    </row>
    <row r="2126" spans="1:20" ht="45" x14ac:dyDescent="0.2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0.10454545454545454</v>
      </c>
      <c r="P2126" s="1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6">
        <f t="shared" si="202"/>
        <v>40464.028182870366</v>
      </c>
      <c r="T2126" s="16">
        <f t="shared" si="203"/>
        <v>40512.208333333336</v>
      </c>
    </row>
    <row r="2127" spans="1:20" ht="45" x14ac:dyDescent="0.2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1.4200000000000001E-2</v>
      </c>
      <c r="P2127" s="1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6">
        <f t="shared" si="202"/>
        <v>42191.023530092592</v>
      </c>
      <c r="T2127" s="16">
        <f t="shared" si="203"/>
        <v>42221.023530092592</v>
      </c>
    </row>
    <row r="2128" spans="1:20" ht="45" x14ac:dyDescent="0.2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5.0000000000000001E-4</v>
      </c>
      <c r="P2128" s="1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6">
        <f t="shared" si="202"/>
        <v>41951.973229166666</v>
      </c>
      <c r="T2128" s="16">
        <f t="shared" si="203"/>
        <v>41981.973229166666</v>
      </c>
    </row>
    <row r="2129" spans="1:20" x14ac:dyDescent="0.2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0.28842857142857142</v>
      </c>
      <c r="P2129" s="1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6">
        <f t="shared" si="202"/>
        <v>42045.50535879629</v>
      </c>
      <c r="T2129" s="16">
        <f t="shared" si="203"/>
        <v>42075.463692129633</v>
      </c>
    </row>
    <row r="2130" spans="1:20" ht="45" x14ac:dyDescent="0.2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1.6666666666666668E-3</v>
      </c>
      <c r="P2130" s="1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6">
        <f t="shared" si="202"/>
        <v>41843.772789351853</v>
      </c>
      <c r="T2130" s="16">
        <f t="shared" si="203"/>
        <v>41903.772789351853</v>
      </c>
    </row>
    <row r="2131" spans="1:20" ht="45" x14ac:dyDescent="0.2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0.11799999999999999</v>
      </c>
      <c r="P2131" s="1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6">
        <f t="shared" si="202"/>
        <v>42409.024305555555</v>
      </c>
      <c r="T2131" s="16">
        <f t="shared" si="203"/>
        <v>42439.024305555555</v>
      </c>
    </row>
    <row r="2132" spans="1:20" ht="30" x14ac:dyDescent="0.2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2.0238095238095236E-3</v>
      </c>
      <c r="P2132" s="1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6">
        <f t="shared" si="202"/>
        <v>41832.086377314816</v>
      </c>
      <c r="T2132" s="16">
        <f t="shared" si="203"/>
        <v>41867.086377314816</v>
      </c>
    </row>
    <row r="2133" spans="1:20" ht="45" x14ac:dyDescent="0.2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0.05</v>
      </c>
      <c r="P2133" s="1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6">
        <f t="shared" si="202"/>
        <v>42167.207071759258</v>
      </c>
      <c r="T2133" s="16">
        <f t="shared" si="203"/>
        <v>42197.207071759258</v>
      </c>
    </row>
    <row r="2134" spans="1:20" ht="45" x14ac:dyDescent="0.2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2.1129899999999997E-2</v>
      </c>
      <c r="P2134" s="1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6">
        <f t="shared" si="202"/>
        <v>41643.487175925926</v>
      </c>
      <c r="T2134" s="16">
        <f t="shared" si="203"/>
        <v>41673.487175925926</v>
      </c>
    </row>
    <row r="2135" spans="1:20" ht="45" x14ac:dyDescent="0.2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1.6E-2</v>
      </c>
      <c r="P2135" s="1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6">
        <f t="shared" si="202"/>
        <v>40619.097210648149</v>
      </c>
      <c r="T2135" s="16">
        <f t="shared" si="203"/>
        <v>40657.290972222225</v>
      </c>
    </row>
    <row r="2136" spans="1:20" ht="45" x14ac:dyDescent="0.2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1.7333333333333333E-2</v>
      </c>
      <c r="P2136" s="1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6">
        <f t="shared" si="202"/>
        <v>41361.886469907404</v>
      </c>
      <c r="T2136" s="16">
        <f t="shared" si="203"/>
        <v>41391.886469907404</v>
      </c>
    </row>
    <row r="2137" spans="1:20" ht="45" x14ac:dyDescent="0.2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9.5600000000000004E-2</v>
      </c>
      <c r="P2137" s="1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6">
        <f t="shared" si="202"/>
        <v>41156.963344907403</v>
      </c>
      <c r="T2137" s="16">
        <f t="shared" si="203"/>
        <v>41186.963344907403</v>
      </c>
    </row>
    <row r="2138" spans="1:20" ht="45" x14ac:dyDescent="0.2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5.9612499999999998E-4</v>
      </c>
      <c r="P2138" s="1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6">
        <f t="shared" si="202"/>
        <v>41536.509097222224</v>
      </c>
      <c r="T2138" s="16">
        <f t="shared" si="203"/>
        <v>41566.509097222224</v>
      </c>
    </row>
    <row r="2139" spans="1:20" ht="45" x14ac:dyDescent="0.2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0.28405999999999998</v>
      </c>
      <c r="P2139" s="1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6">
        <f t="shared" si="202"/>
        <v>41948.771168981482</v>
      </c>
      <c r="T2139" s="16">
        <f t="shared" si="203"/>
        <v>41978.771168981482</v>
      </c>
    </row>
    <row r="2140" spans="1:20" ht="30" x14ac:dyDescent="0.2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0.128</v>
      </c>
      <c r="P2140" s="1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6">
        <f t="shared" si="202"/>
        <v>41557.013182870374</v>
      </c>
      <c r="T2140" s="16">
        <f t="shared" si="203"/>
        <v>41587.054849537039</v>
      </c>
    </row>
    <row r="2141" spans="1:20" ht="45" x14ac:dyDescent="0.2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5.4199999999999998E-2</v>
      </c>
      <c r="P2141" s="1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6">
        <f t="shared" si="202"/>
        <v>42647.750092592592</v>
      </c>
      <c r="T2141" s="16">
        <f t="shared" si="203"/>
        <v>42677.750092592592</v>
      </c>
    </row>
    <row r="2142" spans="1:20" ht="45" x14ac:dyDescent="0.2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1.1199999999999999E-3</v>
      </c>
      <c r="P2142" s="1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6">
        <f t="shared" si="202"/>
        <v>41255.833611111113</v>
      </c>
      <c r="T2142" s="16">
        <f t="shared" si="203"/>
        <v>41285.833611111113</v>
      </c>
    </row>
    <row r="2143" spans="1:20" ht="45" x14ac:dyDescent="0.2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s="19">
        <f t="shared" si="199"/>
        <v>0</v>
      </c>
      <c r="Q2143" t="str">
        <f t="shared" si="200"/>
        <v>games</v>
      </c>
      <c r="R2143" t="str">
        <f t="shared" si="201"/>
        <v>video games</v>
      </c>
      <c r="S2143" s="16">
        <f t="shared" si="202"/>
        <v>41927.235636574071</v>
      </c>
      <c r="T2143" s="16">
        <f t="shared" si="203"/>
        <v>41957.277303240742</v>
      </c>
    </row>
    <row r="2144" spans="1:20" ht="45" x14ac:dyDescent="0.2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5.7238095238095241E-2</v>
      </c>
      <c r="P2144" s="1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6">
        <f t="shared" si="202"/>
        <v>42340.701504629629</v>
      </c>
      <c r="T2144" s="16">
        <f t="shared" si="203"/>
        <v>42368.701504629629</v>
      </c>
    </row>
    <row r="2145" spans="1:20" ht="45" x14ac:dyDescent="0.2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0.1125</v>
      </c>
      <c r="P2145" s="1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6">
        <f t="shared" si="202"/>
        <v>40332.886712962965</v>
      </c>
      <c r="T2145" s="16">
        <f t="shared" si="203"/>
        <v>40380.791666666664</v>
      </c>
    </row>
    <row r="2146" spans="1:20" ht="30" x14ac:dyDescent="0.2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1.7098591549295775E-2</v>
      </c>
      <c r="P2146" s="1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6">
        <f t="shared" si="202"/>
        <v>41499.546759259261</v>
      </c>
      <c r="T2146" s="16">
        <f t="shared" si="203"/>
        <v>41531.546759259261</v>
      </c>
    </row>
    <row r="2147" spans="1:20" ht="45" x14ac:dyDescent="0.2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0.30433333333333334</v>
      </c>
      <c r="P2147" s="1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6">
        <f t="shared" si="202"/>
        <v>41575.237430555557</v>
      </c>
      <c r="T2147" s="16">
        <f t="shared" si="203"/>
        <v>41605.279097222221</v>
      </c>
    </row>
    <row r="2148" spans="1:20" ht="45" x14ac:dyDescent="0.2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2.0000000000000001E-4</v>
      </c>
      <c r="P2148" s="1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6">
        <f t="shared" si="202"/>
        <v>42397.679513888885</v>
      </c>
      <c r="T2148" s="16">
        <f t="shared" si="203"/>
        <v>42411.679513888885</v>
      </c>
    </row>
    <row r="2149" spans="1:20" x14ac:dyDescent="0.2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6.9641025641025639E-3</v>
      </c>
      <c r="P2149" s="1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6">
        <f t="shared" si="202"/>
        <v>41927.295694444445</v>
      </c>
      <c r="T2149" s="16">
        <f t="shared" si="203"/>
        <v>41959.337361111116</v>
      </c>
    </row>
    <row r="2150" spans="1:20" ht="45" x14ac:dyDescent="0.2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0.02</v>
      </c>
      <c r="P2150" s="1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6">
        <f t="shared" si="202"/>
        <v>42066.733587962968</v>
      </c>
      <c r="T2150" s="16">
        <f t="shared" si="203"/>
        <v>42096.691921296297</v>
      </c>
    </row>
    <row r="2151" spans="1:20" ht="45" x14ac:dyDescent="0.2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s="19">
        <f t="shared" si="199"/>
        <v>0</v>
      </c>
      <c r="Q2151" t="str">
        <f t="shared" si="200"/>
        <v>games</v>
      </c>
      <c r="R2151" t="str">
        <f t="shared" si="201"/>
        <v>video games</v>
      </c>
      <c r="S2151" s="16">
        <f t="shared" si="202"/>
        <v>40355.024953703702</v>
      </c>
      <c r="T2151" s="16">
        <f t="shared" si="203"/>
        <v>40390</v>
      </c>
    </row>
    <row r="2152" spans="1:20" x14ac:dyDescent="0.2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8.0999999999999996E-3</v>
      </c>
      <c r="P2152" s="1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6">
        <f t="shared" si="202"/>
        <v>42534.284710648149</v>
      </c>
      <c r="T2152" s="16">
        <f t="shared" si="203"/>
        <v>42564.284710648149</v>
      </c>
    </row>
    <row r="2153" spans="1:20" ht="45" x14ac:dyDescent="0.2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2.6222222222222224E-3</v>
      </c>
      <c r="P2153" s="1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6">
        <f t="shared" si="202"/>
        <v>42520.847384259265</v>
      </c>
      <c r="T2153" s="16">
        <f t="shared" si="203"/>
        <v>42550.847384259265</v>
      </c>
    </row>
    <row r="2154" spans="1:20" ht="45" x14ac:dyDescent="0.2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1.6666666666666668E-3</v>
      </c>
      <c r="P2154" s="1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6">
        <f t="shared" si="202"/>
        <v>41683.832280092596</v>
      </c>
      <c r="T2154" s="16">
        <f t="shared" si="203"/>
        <v>41713.790613425925</v>
      </c>
    </row>
    <row r="2155" spans="1:20" ht="45" x14ac:dyDescent="0.2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9.1244548809124457E-5</v>
      </c>
      <c r="P2155" s="1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6">
        <f t="shared" si="202"/>
        <v>41974.911087962959</v>
      </c>
      <c r="T2155" s="16">
        <f t="shared" si="203"/>
        <v>42014.332638888889</v>
      </c>
    </row>
    <row r="2156" spans="1:20" ht="30" x14ac:dyDescent="0.2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8.0000000000000002E-3</v>
      </c>
      <c r="P2156" s="1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6">
        <f t="shared" si="202"/>
        <v>41647.632256944446</v>
      </c>
      <c r="T2156" s="16">
        <f t="shared" si="203"/>
        <v>41667.632256944446</v>
      </c>
    </row>
    <row r="2157" spans="1:20" ht="45" x14ac:dyDescent="0.2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2.3E-2</v>
      </c>
      <c r="P2157" s="1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6">
        <f t="shared" si="202"/>
        <v>42430.747511574074</v>
      </c>
      <c r="T2157" s="16">
        <f t="shared" si="203"/>
        <v>42460.70584490741</v>
      </c>
    </row>
    <row r="2158" spans="1:20" ht="30" x14ac:dyDescent="0.2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2.6660714285714284E-2</v>
      </c>
      <c r="P2158" s="1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6">
        <f t="shared" si="202"/>
        <v>41488.85423611111</v>
      </c>
      <c r="T2158" s="16">
        <f t="shared" si="203"/>
        <v>41533.85423611111</v>
      </c>
    </row>
    <row r="2159" spans="1:20" ht="30" x14ac:dyDescent="0.2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0.28192</v>
      </c>
      <c r="P2159" s="1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6">
        <f t="shared" si="202"/>
        <v>42694.98128472222</v>
      </c>
      <c r="T2159" s="16">
        <f t="shared" si="203"/>
        <v>42727.332638888889</v>
      </c>
    </row>
    <row r="2160" spans="1:20" ht="45" x14ac:dyDescent="0.2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6.5900366666666668E-2</v>
      </c>
      <c r="P2160" s="1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6">
        <f t="shared" si="202"/>
        <v>41264.853865740741</v>
      </c>
      <c r="T2160" s="16">
        <f t="shared" si="203"/>
        <v>41309.853865740741</v>
      </c>
    </row>
    <row r="2161" spans="1:20" ht="60" x14ac:dyDescent="0.2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7.2222222222222219E-3</v>
      </c>
      <c r="P2161" s="1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6">
        <f t="shared" si="202"/>
        <v>40710.731180555551</v>
      </c>
      <c r="T2161" s="16">
        <f t="shared" si="203"/>
        <v>40740.731180555551</v>
      </c>
    </row>
    <row r="2162" spans="1:20" ht="45" x14ac:dyDescent="0.2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8.5000000000000006E-3</v>
      </c>
      <c r="P2162" s="1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6">
        <f t="shared" si="202"/>
        <v>41018.711863425924</v>
      </c>
      <c r="T2162" s="16">
        <f t="shared" si="203"/>
        <v>41048.711863425924</v>
      </c>
    </row>
    <row r="2163" spans="1:20" ht="30" x14ac:dyDescent="0.2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1.1575</v>
      </c>
      <c r="P2163" s="1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6">
        <f t="shared" si="202"/>
        <v>42240.852534722217</v>
      </c>
      <c r="T2163" s="16">
        <f t="shared" si="203"/>
        <v>42270.852534722217</v>
      </c>
    </row>
    <row r="2164" spans="1:20" ht="45" x14ac:dyDescent="0.2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1.1226666666666667</v>
      </c>
      <c r="P2164" s="1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6">
        <f t="shared" si="202"/>
        <v>41813.766099537039</v>
      </c>
      <c r="T2164" s="16">
        <f t="shared" si="203"/>
        <v>41844.766099537039</v>
      </c>
    </row>
    <row r="2165" spans="1:20" ht="45" x14ac:dyDescent="0.2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1.3220000000000001</v>
      </c>
      <c r="P2165" s="1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6">
        <f t="shared" si="202"/>
        <v>42111.899537037039</v>
      </c>
      <c r="T2165" s="16">
        <f t="shared" si="203"/>
        <v>42163.159722222219</v>
      </c>
    </row>
    <row r="2166" spans="1:20" ht="30" x14ac:dyDescent="0.2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1.0263636363636364</v>
      </c>
      <c r="P2166" s="1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6">
        <f t="shared" si="202"/>
        <v>42515.71775462963</v>
      </c>
      <c r="T2166" s="16">
        <f t="shared" si="203"/>
        <v>42546.165972222225</v>
      </c>
    </row>
    <row r="2167" spans="1:20" ht="45" x14ac:dyDescent="0.2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1.3864000000000001</v>
      </c>
      <c r="P2167" s="1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6">
        <f t="shared" si="202"/>
        <v>42438.667071759264</v>
      </c>
      <c r="T2167" s="16">
        <f t="shared" si="203"/>
        <v>42468.625405092593</v>
      </c>
    </row>
    <row r="2168" spans="1:20" ht="45" x14ac:dyDescent="0.2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1.466</v>
      </c>
      <c r="P2168" s="19">
        <f t="shared" si="199"/>
        <v>91.625</v>
      </c>
      <c r="Q2168" t="str">
        <f t="shared" si="200"/>
        <v>music</v>
      </c>
      <c r="R2168" t="str">
        <f t="shared" si="201"/>
        <v>rock</v>
      </c>
      <c r="S2168" s="16">
        <f t="shared" si="202"/>
        <v>41933.838171296295</v>
      </c>
      <c r="T2168" s="16">
        <f t="shared" si="203"/>
        <v>41978.879837962959</v>
      </c>
    </row>
    <row r="2169" spans="1:20" ht="30" x14ac:dyDescent="0.2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1.2</v>
      </c>
      <c r="P2169" s="19">
        <f t="shared" si="199"/>
        <v>22.5</v>
      </c>
      <c r="Q2169" t="str">
        <f t="shared" si="200"/>
        <v>music</v>
      </c>
      <c r="R2169" t="str">
        <f t="shared" si="201"/>
        <v>rock</v>
      </c>
      <c r="S2169" s="16">
        <f t="shared" si="202"/>
        <v>41153.066400462965</v>
      </c>
      <c r="T2169" s="16">
        <f t="shared" si="203"/>
        <v>41167.066400462965</v>
      </c>
    </row>
    <row r="2170" spans="1:20" ht="30" x14ac:dyDescent="0.2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1.215816111111111</v>
      </c>
      <c r="P2170" s="1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6">
        <f t="shared" si="202"/>
        <v>42745.600243055553</v>
      </c>
      <c r="T2170" s="16">
        <f t="shared" si="203"/>
        <v>42776.208333333328</v>
      </c>
    </row>
    <row r="2171" spans="1:20" ht="45" x14ac:dyDescent="0.2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</v>
      </c>
      <c r="P2171" s="1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6">
        <f t="shared" si="202"/>
        <v>42793.700821759259</v>
      </c>
      <c r="T2171" s="16">
        <f t="shared" si="203"/>
        <v>42796.700821759259</v>
      </c>
    </row>
    <row r="2172" spans="1:20" ht="45" x14ac:dyDescent="0.2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1.8085714285714285</v>
      </c>
      <c r="P2172" s="1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6">
        <f t="shared" si="202"/>
        <v>42198.750254629631</v>
      </c>
      <c r="T2172" s="16">
        <f t="shared" si="203"/>
        <v>42238.750254629631</v>
      </c>
    </row>
    <row r="2173" spans="1:20" ht="45" x14ac:dyDescent="0.2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1.0607500000000001</v>
      </c>
      <c r="P2173" s="1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6">
        <f t="shared" si="202"/>
        <v>42141.95711805555</v>
      </c>
      <c r="T2173" s="16">
        <f t="shared" si="203"/>
        <v>42177.208333333328</v>
      </c>
    </row>
    <row r="2174" spans="1:20" ht="45" x14ac:dyDescent="0.2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</v>
      </c>
      <c r="P2174" s="1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6">
        <f t="shared" si="202"/>
        <v>42082.580092592587</v>
      </c>
      <c r="T2174" s="16">
        <f t="shared" si="203"/>
        <v>42112.580092592587</v>
      </c>
    </row>
    <row r="2175" spans="1:20" ht="45" x14ac:dyDescent="0.2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1.2692857142857144</v>
      </c>
      <c r="P2175" s="1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6">
        <f t="shared" si="202"/>
        <v>41495.692627314813</v>
      </c>
      <c r="T2175" s="16">
        <f t="shared" si="203"/>
        <v>41527.165972222225</v>
      </c>
    </row>
    <row r="2176" spans="1:20" ht="45" x14ac:dyDescent="0.2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1.0297499999999999</v>
      </c>
      <c r="P2176" s="1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6">
        <f t="shared" si="202"/>
        <v>42465.542905092589</v>
      </c>
      <c r="T2176" s="16">
        <f t="shared" si="203"/>
        <v>42495.542905092589</v>
      </c>
    </row>
    <row r="2177" spans="1:20" ht="45" x14ac:dyDescent="0.2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2.5</v>
      </c>
      <c r="P2177" s="1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6">
        <f t="shared" si="202"/>
        <v>42565.009097222224</v>
      </c>
      <c r="T2177" s="16">
        <f t="shared" si="203"/>
        <v>42572.009097222224</v>
      </c>
    </row>
    <row r="2178" spans="1:20" ht="45" x14ac:dyDescent="0.2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1.2602</v>
      </c>
      <c r="P2178" s="1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6">
        <f t="shared" si="202"/>
        <v>42096.633206018523</v>
      </c>
      <c r="T2178" s="16">
        <f t="shared" si="203"/>
        <v>42126.633206018523</v>
      </c>
    </row>
    <row r="2179" spans="1:20" ht="45" x14ac:dyDescent="0.2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E2179/D2179</f>
        <v>1.0012000000000001</v>
      </c>
      <c r="P2179" s="19">
        <f t="shared" ref="P2179:P2242" si="205">IF(L2179&gt;0,E2179/L2179,0)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6">
        <f t="shared" ref="S2179:S2242" si="208">(((J2179/60)/60)/24)+DATE(1970,1,1)</f>
        <v>42502.250775462962</v>
      </c>
      <c r="T2179" s="16">
        <f t="shared" ref="T2179:T2242" si="209">(((I2179/60)/60)/24)+DATE(1970,1,1)</f>
        <v>42527.250775462962</v>
      </c>
    </row>
    <row r="2180" spans="1:20" ht="45" x14ac:dyDescent="0.2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1.3864000000000001</v>
      </c>
      <c r="P2180" s="1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6">
        <f t="shared" si="208"/>
        <v>42723.63653935185</v>
      </c>
      <c r="T2180" s="16">
        <f t="shared" si="209"/>
        <v>42753.63653935185</v>
      </c>
    </row>
    <row r="2181" spans="1:20" ht="30" x14ac:dyDescent="0.2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1.6140000000000001</v>
      </c>
      <c r="P2181" s="1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6">
        <f t="shared" si="208"/>
        <v>42075.171203703707</v>
      </c>
      <c r="T2181" s="16">
        <f t="shared" si="209"/>
        <v>42105.171203703707</v>
      </c>
    </row>
    <row r="2182" spans="1:20" ht="30" x14ac:dyDescent="0.2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1.071842</v>
      </c>
      <c r="P2182" s="1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6">
        <f t="shared" si="208"/>
        <v>42279.669768518521</v>
      </c>
      <c r="T2182" s="16">
        <f t="shared" si="209"/>
        <v>42321.711435185185</v>
      </c>
    </row>
    <row r="2183" spans="1:20" ht="45" x14ac:dyDescent="0.2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1.5309999999999999</v>
      </c>
      <c r="P2183" s="1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6">
        <f t="shared" si="208"/>
        <v>42773.005243055552</v>
      </c>
      <c r="T2183" s="16">
        <f t="shared" si="209"/>
        <v>42787.005243055552</v>
      </c>
    </row>
    <row r="2184" spans="1:20" ht="30" x14ac:dyDescent="0.2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5.2416666666666663</v>
      </c>
      <c r="P2184" s="1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6">
        <f t="shared" si="208"/>
        <v>41879.900752314818</v>
      </c>
      <c r="T2184" s="16">
        <f t="shared" si="209"/>
        <v>41914.900752314818</v>
      </c>
    </row>
    <row r="2185" spans="1:20" ht="45" x14ac:dyDescent="0.2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4.8927777777777779</v>
      </c>
      <c r="P2185" s="1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6">
        <f t="shared" si="208"/>
        <v>42745.365474537044</v>
      </c>
      <c r="T2185" s="16">
        <f t="shared" si="209"/>
        <v>42775.208333333328</v>
      </c>
    </row>
    <row r="2186" spans="1:20" ht="45" x14ac:dyDescent="0.2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2.8473999999999999</v>
      </c>
      <c r="P2186" s="1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6">
        <f t="shared" si="208"/>
        <v>42380.690289351856</v>
      </c>
      <c r="T2186" s="16">
        <f t="shared" si="209"/>
        <v>42394.666666666672</v>
      </c>
    </row>
    <row r="2187" spans="1:20" ht="45" x14ac:dyDescent="0.2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18.569700000000001</v>
      </c>
      <c r="P2187" s="1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6">
        <f t="shared" si="208"/>
        <v>41319.349988425929</v>
      </c>
      <c r="T2187" s="16">
        <f t="shared" si="209"/>
        <v>41359.349988425929</v>
      </c>
    </row>
    <row r="2188" spans="1:20" ht="30" x14ac:dyDescent="0.2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1.0967499999999999</v>
      </c>
      <c r="P2188" s="1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6">
        <f t="shared" si="208"/>
        <v>42583.615081018521</v>
      </c>
      <c r="T2188" s="16">
        <f t="shared" si="209"/>
        <v>42620.083333333328</v>
      </c>
    </row>
    <row r="2189" spans="1:20" ht="45" x14ac:dyDescent="0.2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10.146425000000001</v>
      </c>
      <c r="P2189" s="1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6">
        <f t="shared" si="208"/>
        <v>42068.209097222221</v>
      </c>
      <c r="T2189" s="16">
        <f t="shared" si="209"/>
        <v>42097.165972222225</v>
      </c>
    </row>
    <row r="2190" spans="1:20" ht="45" x14ac:dyDescent="0.2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4.1217692027666546</v>
      </c>
      <c r="P2190" s="1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6">
        <f t="shared" si="208"/>
        <v>42633.586122685185</v>
      </c>
      <c r="T2190" s="16">
        <f t="shared" si="209"/>
        <v>42668.708333333328</v>
      </c>
    </row>
    <row r="2191" spans="1:20" ht="45" x14ac:dyDescent="0.2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5.0324999999999998</v>
      </c>
      <c r="P2191" s="1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6">
        <f t="shared" si="208"/>
        <v>42467.788194444445</v>
      </c>
      <c r="T2191" s="16">
        <f t="shared" si="209"/>
        <v>42481.916666666672</v>
      </c>
    </row>
    <row r="2192" spans="1:20" ht="45" x14ac:dyDescent="0.2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1.8461052631578947</v>
      </c>
      <c r="P2192" s="1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6">
        <f t="shared" si="208"/>
        <v>42417.625046296293</v>
      </c>
      <c r="T2192" s="16">
        <f t="shared" si="209"/>
        <v>42452.290972222225</v>
      </c>
    </row>
    <row r="2193" spans="1:20" ht="45" x14ac:dyDescent="0.2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1.1973333333333334</v>
      </c>
      <c r="P2193" s="1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6">
        <f t="shared" si="208"/>
        <v>42768.833645833336</v>
      </c>
      <c r="T2193" s="16">
        <f t="shared" si="209"/>
        <v>42780.833645833336</v>
      </c>
    </row>
    <row r="2194" spans="1:20" ht="45" x14ac:dyDescent="0.2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10.812401666666668</v>
      </c>
      <c r="P2194" s="1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6">
        <f t="shared" si="208"/>
        <v>42691.8512037037</v>
      </c>
      <c r="T2194" s="16">
        <f t="shared" si="209"/>
        <v>42719.958333333328</v>
      </c>
    </row>
    <row r="2195" spans="1:20" ht="45" x14ac:dyDescent="0.2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4.5237333333333334</v>
      </c>
      <c r="P2195" s="1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6">
        <f t="shared" si="208"/>
        <v>42664.405925925923</v>
      </c>
      <c r="T2195" s="16">
        <f t="shared" si="209"/>
        <v>42695.207638888889</v>
      </c>
    </row>
    <row r="2196" spans="1:20" ht="45" x14ac:dyDescent="0.2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5.3737000000000004</v>
      </c>
      <c r="P2196" s="1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6">
        <f t="shared" si="208"/>
        <v>42425.757986111115</v>
      </c>
      <c r="T2196" s="16">
        <f t="shared" si="209"/>
        <v>42455.716319444444</v>
      </c>
    </row>
    <row r="2197" spans="1:20" ht="30" x14ac:dyDescent="0.2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1.2032608695652174</v>
      </c>
      <c r="P2197" s="1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6">
        <f t="shared" si="208"/>
        <v>42197.771990740745</v>
      </c>
      <c r="T2197" s="16">
        <f t="shared" si="209"/>
        <v>42227.771990740745</v>
      </c>
    </row>
    <row r="2198" spans="1:20" ht="30" x14ac:dyDescent="0.2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1.1383571428571428</v>
      </c>
      <c r="P2198" s="1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6">
        <f t="shared" si="208"/>
        <v>42675.487291666665</v>
      </c>
      <c r="T2198" s="16">
        <f t="shared" si="209"/>
        <v>42706.291666666672</v>
      </c>
    </row>
    <row r="2199" spans="1:20" ht="45" x14ac:dyDescent="0.2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9.5103109999999997</v>
      </c>
      <c r="P2199" s="1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6">
        <f t="shared" si="208"/>
        <v>42033.584016203706</v>
      </c>
      <c r="T2199" s="16">
        <f t="shared" si="209"/>
        <v>42063.584016203706</v>
      </c>
    </row>
    <row r="2200" spans="1:20" ht="45" x14ac:dyDescent="0.2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1.3289249999999999</v>
      </c>
      <c r="P2200" s="1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6">
        <f t="shared" si="208"/>
        <v>42292.513888888891</v>
      </c>
      <c r="T2200" s="16">
        <f t="shared" si="209"/>
        <v>42322.555555555555</v>
      </c>
    </row>
    <row r="2201" spans="1:20" ht="30" x14ac:dyDescent="0.2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1.4697777777777778</v>
      </c>
      <c r="P2201" s="1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6">
        <f t="shared" si="208"/>
        <v>42262.416643518518</v>
      </c>
      <c r="T2201" s="16">
        <f t="shared" si="209"/>
        <v>42292.416643518518</v>
      </c>
    </row>
    <row r="2202" spans="1:20" ht="45" x14ac:dyDescent="0.2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5.4215</v>
      </c>
      <c r="P2202" s="1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6">
        <f t="shared" si="208"/>
        <v>42163.625787037032</v>
      </c>
      <c r="T2202" s="16">
        <f t="shared" si="209"/>
        <v>42191.125</v>
      </c>
    </row>
    <row r="2203" spans="1:20" ht="45" x14ac:dyDescent="0.2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3.8271818181818182</v>
      </c>
      <c r="P2203" s="1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6">
        <f t="shared" si="208"/>
        <v>41276.846817129634</v>
      </c>
      <c r="T2203" s="16">
        <f t="shared" si="209"/>
        <v>41290.846817129634</v>
      </c>
    </row>
    <row r="2204" spans="1:20" ht="30" x14ac:dyDescent="0.2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7.0418124999999998</v>
      </c>
      <c r="P2204" s="1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6">
        <f t="shared" si="208"/>
        <v>41184.849166666667</v>
      </c>
      <c r="T2204" s="16">
        <f t="shared" si="209"/>
        <v>41214.849166666667</v>
      </c>
    </row>
    <row r="2205" spans="1:20" ht="45" x14ac:dyDescent="0.2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1.0954999999999999</v>
      </c>
      <c r="P2205" s="1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6">
        <f t="shared" si="208"/>
        <v>42241.85974537037</v>
      </c>
      <c r="T2205" s="16">
        <f t="shared" si="209"/>
        <v>42271.85974537037</v>
      </c>
    </row>
    <row r="2206" spans="1:20" ht="45" x14ac:dyDescent="0.2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1.3286666666666667</v>
      </c>
      <c r="P2206" s="1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6">
        <f t="shared" si="208"/>
        <v>41312.311562499999</v>
      </c>
      <c r="T2206" s="16">
        <f t="shared" si="209"/>
        <v>41342.311562499999</v>
      </c>
    </row>
    <row r="2207" spans="1:20" ht="45" x14ac:dyDescent="0.2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1.52</v>
      </c>
      <c r="P2207" s="1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6">
        <f t="shared" si="208"/>
        <v>41031.82163194444</v>
      </c>
      <c r="T2207" s="16">
        <f t="shared" si="209"/>
        <v>41061.82163194444</v>
      </c>
    </row>
    <row r="2208" spans="1:20" ht="45" x14ac:dyDescent="0.2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1.0272727272727273</v>
      </c>
      <c r="P2208" s="1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6">
        <f t="shared" si="208"/>
        <v>40997.257222222222</v>
      </c>
      <c r="T2208" s="16">
        <f t="shared" si="209"/>
        <v>41015.257222222222</v>
      </c>
    </row>
    <row r="2209" spans="1:20" ht="45" x14ac:dyDescent="0.2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</v>
      </c>
      <c r="P2209" s="1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6">
        <f t="shared" si="208"/>
        <v>41564.194131944445</v>
      </c>
      <c r="T2209" s="16">
        <f t="shared" si="209"/>
        <v>41594.235798611109</v>
      </c>
    </row>
    <row r="2210" spans="1:20" ht="45" x14ac:dyDescent="0.2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1.016</v>
      </c>
      <c r="P2210" s="1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6">
        <f t="shared" si="208"/>
        <v>40946.882245370369</v>
      </c>
      <c r="T2210" s="16">
        <f t="shared" si="209"/>
        <v>41006.166666666664</v>
      </c>
    </row>
    <row r="2211" spans="1:20" ht="30" x14ac:dyDescent="0.2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1.508</v>
      </c>
      <c r="P2211" s="1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6">
        <f t="shared" si="208"/>
        <v>41732.479675925926</v>
      </c>
      <c r="T2211" s="16">
        <f t="shared" si="209"/>
        <v>41743.958333333336</v>
      </c>
    </row>
    <row r="2212" spans="1:20" ht="45" x14ac:dyDescent="0.2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1.11425</v>
      </c>
      <c r="P2212" s="1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6">
        <f t="shared" si="208"/>
        <v>40956.066087962965</v>
      </c>
      <c r="T2212" s="16">
        <f t="shared" si="209"/>
        <v>41013.73333333333</v>
      </c>
    </row>
    <row r="2213" spans="1:20" ht="45" x14ac:dyDescent="0.2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1.956</v>
      </c>
      <c r="P2213" s="1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6">
        <f t="shared" si="208"/>
        <v>41716.785011574073</v>
      </c>
      <c r="T2213" s="16">
        <f t="shared" si="209"/>
        <v>41739.290972222225</v>
      </c>
    </row>
    <row r="2214" spans="1:20" ht="45" x14ac:dyDescent="0.2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1.1438333333333333</v>
      </c>
      <c r="P2214" s="1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6">
        <f t="shared" si="208"/>
        <v>41548.747418981482</v>
      </c>
      <c r="T2214" s="16">
        <f t="shared" si="209"/>
        <v>41582.041666666664</v>
      </c>
    </row>
    <row r="2215" spans="1:20" ht="45" x14ac:dyDescent="0.2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</v>
      </c>
      <c r="P2215" s="1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6">
        <f t="shared" si="208"/>
        <v>42109.826145833329</v>
      </c>
      <c r="T2215" s="16">
        <f t="shared" si="209"/>
        <v>42139.826145833329</v>
      </c>
    </row>
    <row r="2216" spans="1:20" ht="45" x14ac:dyDescent="0.2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2.9250166666666666</v>
      </c>
      <c r="P2216" s="1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6">
        <f t="shared" si="208"/>
        <v>41646.792222222226</v>
      </c>
      <c r="T2216" s="16">
        <f t="shared" si="209"/>
        <v>41676.792222222226</v>
      </c>
    </row>
    <row r="2217" spans="1:20" ht="30" x14ac:dyDescent="0.2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1.5636363636363637</v>
      </c>
      <c r="P2217" s="1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6">
        <f t="shared" si="208"/>
        <v>40958.717268518521</v>
      </c>
      <c r="T2217" s="16">
        <f t="shared" si="209"/>
        <v>40981.290972222225</v>
      </c>
    </row>
    <row r="2218" spans="1:20" ht="45" x14ac:dyDescent="0.2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1.0566666666666666</v>
      </c>
      <c r="P2218" s="1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6">
        <f t="shared" si="208"/>
        <v>42194.751678240747</v>
      </c>
      <c r="T2218" s="16">
        <f t="shared" si="209"/>
        <v>42208.751678240747</v>
      </c>
    </row>
    <row r="2219" spans="1:20" ht="45" x14ac:dyDescent="0.2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1.0119047619047619</v>
      </c>
      <c r="P2219" s="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6">
        <f t="shared" si="208"/>
        <v>42299.776770833334</v>
      </c>
      <c r="T2219" s="16">
        <f t="shared" si="209"/>
        <v>42310.333333333328</v>
      </c>
    </row>
    <row r="2220" spans="1:20" ht="45" x14ac:dyDescent="0.2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1.2283299999999999</v>
      </c>
      <c r="P2220" s="1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6">
        <f t="shared" si="208"/>
        <v>41127.812303240738</v>
      </c>
      <c r="T2220" s="16">
        <f t="shared" si="209"/>
        <v>41150</v>
      </c>
    </row>
    <row r="2221" spans="1:20" ht="45" x14ac:dyDescent="0.2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1.0149999999999999</v>
      </c>
      <c r="P2221" s="1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6">
        <f t="shared" si="208"/>
        <v>42205.718888888892</v>
      </c>
      <c r="T2221" s="16">
        <f t="shared" si="209"/>
        <v>42235.718888888892</v>
      </c>
    </row>
    <row r="2222" spans="1:20" ht="45" x14ac:dyDescent="0.2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1.0114285714285713</v>
      </c>
      <c r="P2222" s="1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6">
        <f t="shared" si="208"/>
        <v>41452.060601851852</v>
      </c>
      <c r="T2222" s="16">
        <f t="shared" si="209"/>
        <v>41482.060601851852</v>
      </c>
    </row>
    <row r="2223" spans="1:20" ht="45" x14ac:dyDescent="0.2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1.0811999999999999</v>
      </c>
      <c r="P2223" s="1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6">
        <f t="shared" si="208"/>
        <v>42452.666770833333</v>
      </c>
      <c r="T2223" s="16">
        <f t="shared" si="209"/>
        <v>42483</v>
      </c>
    </row>
    <row r="2224" spans="1:20" ht="45" x14ac:dyDescent="0.2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1.6259999999999999</v>
      </c>
      <c r="P2224" s="1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6">
        <f t="shared" si="208"/>
        <v>40906.787581018521</v>
      </c>
      <c r="T2224" s="16">
        <f t="shared" si="209"/>
        <v>40936.787581018521</v>
      </c>
    </row>
    <row r="2225" spans="1:20" ht="45" x14ac:dyDescent="0.2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1.0580000000000001</v>
      </c>
      <c r="P2225" s="1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6">
        <f t="shared" si="208"/>
        <v>42152.640833333338</v>
      </c>
      <c r="T2225" s="16">
        <f t="shared" si="209"/>
        <v>42182.640833333338</v>
      </c>
    </row>
    <row r="2226" spans="1:20" ht="45" x14ac:dyDescent="0.2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2.4315000000000002</v>
      </c>
      <c r="P2226" s="1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6">
        <f t="shared" si="208"/>
        <v>42644.667534722219</v>
      </c>
      <c r="T2226" s="16">
        <f t="shared" si="209"/>
        <v>42672.791666666672</v>
      </c>
    </row>
    <row r="2227" spans="1:20" ht="45" x14ac:dyDescent="0.2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9.4483338095238096</v>
      </c>
      <c r="P2227" s="1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6">
        <f t="shared" si="208"/>
        <v>41873.79184027778</v>
      </c>
      <c r="T2227" s="16">
        <f t="shared" si="209"/>
        <v>41903.79184027778</v>
      </c>
    </row>
    <row r="2228" spans="1:20" ht="45" x14ac:dyDescent="0.2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1.0846283333333333</v>
      </c>
      <c r="P2228" s="1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6">
        <f t="shared" si="208"/>
        <v>42381.79886574074</v>
      </c>
      <c r="T2228" s="16">
        <f t="shared" si="209"/>
        <v>42412.207638888889</v>
      </c>
    </row>
    <row r="2229" spans="1:20" ht="45" x14ac:dyDescent="0.2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1.5737692307692308</v>
      </c>
      <c r="P2229" s="1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6">
        <f t="shared" si="208"/>
        <v>41561.807349537034</v>
      </c>
      <c r="T2229" s="16">
        <f t="shared" si="209"/>
        <v>41591.849016203705</v>
      </c>
    </row>
    <row r="2230" spans="1:20" ht="45" x14ac:dyDescent="0.2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11.744899999999999</v>
      </c>
      <c r="P2230" s="1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6">
        <f t="shared" si="208"/>
        <v>42202.278194444443</v>
      </c>
      <c r="T2230" s="16">
        <f t="shared" si="209"/>
        <v>42232.278194444443</v>
      </c>
    </row>
    <row r="2231" spans="1:20" ht="45" x14ac:dyDescent="0.2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1.7104755366949576</v>
      </c>
      <c r="P2231" s="1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6">
        <f t="shared" si="208"/>
        <v>41484.664247685185</v>
      </c>
      <c r="T2231" s="16">
        <f t="shared" si="209"/>
        <v>41520.166666666664</v>
      </c>
    </row>
    <row r="2232" spans="1:20" ht="45" x14ac:dyDescent="0.2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1.2595294117647058</v>
      </c>
      <c r="P2232" s="1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6">
        <f t="shared" si="208"/>
        <v>41724.881099537037</v>
      </c>
      <c r="T2232" s="16">
        <f t="shared" si="209"/>
        <v>41754.881099537037</v>
      </c>
    </row>
    <row r="2233" spans="1:20" ht="45" x14ac:dyDescent="0.2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12.121296000000001</v>
      </c>
      <c r="P2233" s="1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6">
        <f t="shared" si="208"/>
        <v>41423.910891203705</v>
      </c>
      <c r="T2233" s="16">
        <f t="shared" si="209"/>
        <v>41450.208333333336</v>
      </c>
    </row>
    <row r="2234" spans="1:20" ht="45" x14ac:dyDescent="0.2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4.9580000000000002</v>
      </c>
      <c r="P2234" s="1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6">
        <f t="shared" si="208"/>
        <v>41806.794074074074</v>
      </c>
      <c r="T2234" s="16">
        <f t="shared" si="209"/>
        <v>41839.125</v>
      </c>
    </row>
    <row r="2235" spans="1:20" ht="45" x14ac:dyDescent="0.2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3.3203999999999998</v>
      </c>
      <c r="P2235" s="1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6">
        <f t="shared" si="208"/>
        <v>42331.378923611104</v>
      </c>
      <c r="T2235" s="16">
        <f t="shared" si="209"/>
        <v>42352</v>
      </c>
    </row>
    <row r="2236" spans="1:20" ht="45" x14ac:dyDescent="0.2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11.65</v>
      </c>
      <c r="P2236" s="1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6">
        <f t="shared" si="208"/>
        <v>42710.824618055558</v>
      </c>
      <c r="T2236" s="16">
        <f t="shared" si="209"/>
        <v>42740.824618055558</v>
      </c>
    </row>
    <row r="2237" spans="1:20" ht="30" x14ac:dyDescent="0.2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1.5331538461538461</v>
      </c>
      <c r="P2237" s="1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6">
        <f t="shared" si="208"/>
        <v>42062.022118055553</v>
      </c>
      <c r="T2237" s="16">
        <f t="shared" si="209"/>
        <v>42091.980451388896</v>
      </c>
    </row>
    <row r="2238" spans="1:20" ht="30" x14ac:dyDescent="0.2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5.3710714285714287</v>
      </c>
      <c r="P2238" s="1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6">
        <f t="shared" si="208"/>
        <v>42371.617164351846</v>
      </c>
      <c r="T2238" s="16">
        <f t="shared" si="209"/>
        <v>42401.617164351846</v>
      </c>
    </row>
    <row r="2239" spans="1:20" ht="45" x14ac:dyDescent="0.2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3.5292777777777777</v>
      </c>
      <c r="P2239" s="1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6">
        <f t="shared" si="208"/>
        <v>41915.003275462965</v>
      </c>
      <c r="T2239" s="16">
        <f t="shared" si="209"/>
        <v>41955.332638888889</v>
      </c>
    </row>
    <row r="2240" spans="1:20" ht="30" x14ac:dyDescent="0.2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1.3740000000000001</v>
      </c>
      <c r="P2240" s="1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6">
        <f t="shared" si="208"/>
        <v>42774.621712962966</v>
      </c>
      <c r="T2240" s="16">
        <f t="shared" si="209"/>
        <v>42804.621712962966</v>
      </c>
    </row>
    <row r="2241" spans="1:20" ht="30" x14ac:dyDescent="0.2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1.2802667999999999</v>
      </c>
      <c r="P2241" s="1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6">
        <f t="shared" si="208"/>
        <v>41572.958495370374</v>
      </c>
      <c r="T2241" s="16">
        <f t="shared" si="209"/>
        <v>41609.168055555558</v>
      </c>
    </row>
    <row r="2242" spans="1:20" ht="45" x14ac:dyDescent="0.2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2.7067999999999999</v>
      </c>
      <c r="P2242" s="1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6">
        <f t="shared" si="208"/>
        <v>42452.825740740736</v>
      </c>
      <c r="T2242" s="16">
        <f t="shared" si="209"/>
        <v>42482.825740740736</v>
      </c>
    </row>
    <row r="2243" spans="1:20" ht="45" x14ac:dyDescent="0.2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E2243/D2243</f>
        <v>8.0640000000000001</v>
      </c>
      <c r="P2243" s="19">
        <f t="shared" ref="P2243:P2306" si="211">IF(L2243&gt;0,E2243/L2243,0)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6">
        <f t="shared" ref="S2243:S2306" si="214">(((J2243/60)/60)/24)+DATE(1970,1,1)</f>
        <v>42766.827546296292</v>
      </c>
      <c r="T2243" s="16">
        <f t="shared" ref="T2243:T2306" si="215">(((I2243/60)/60)/24)+DATE(1970,1,1)</f>
        <v>42796.827546296292</v>
      </c>
    </row>
    <row r="2244" spans="1:20" ht="30" x14ac:dyDescent="0.2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13.600976000000001</v>
      </c>
      <c r="P2244" s="1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6">
        <f t="shared" si="214"/>
        <v>41569.575613425928</v>
      </c>
      <c r="T2244" s="16">
        <f t="shared" si="215"/>
        <v>41605.126388888886</v>
      </c>
    </row>
    <row r="2245" spans="1:20" ht="45" x14ac:dyDescent="0.2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9302.5</v>
      </c>
      <c r="P2245" s="1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6">
        <f t="shared" si="214"/>
        <v>42800.751041666663</v>
      </c>
      <c r="T2245" s="16">
        <f t="shared" si="215"/>
        <v>42807.125</v>
      </c>
    </row>
    <row r="2246" spans="1:20" ht="45" x14ac:dyDescent="0.2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3.7702</v>
      </c>
      <c r="P2246" s="1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6">
        <f t="shared" si="214"/>
        <v>42647.818819444445</v>
      </c>
      <c r="T2246" s="16">
        <f t="shared" si="215"/>
        <v>42659.854166666672</v>
      </c>
    </row>
    <row r="2247" spans="1:20" ht="45" x14ac:dyDescent="0.2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26.47025</v>
      </c>
      <c r="P2247" s="1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6">
        <f t="shared" si="214"/>
        <v>41660.708530092597</v>
      </c>
      <c r="T2247" s="16">
        <f t="shared" si="215"/>
        <v>41691.75</v>
      </c>
    </row>
    <row r="2248" spans="1:20" ht="45" x14ac:dyDescent="0.2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1.0012000000000001</v>
      </c>
      <c r="P2248" s="1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6">
        <f t="shared" si="214"/>
        <v>42221.79178240741</v>
      </c>
      <c r="T2248" s="16">
        <f t="shared" si="215"/>
        <v>42251.79178240741</v>
      </c>
    </row>
    <row r="2249" spans="1:20" ht="30" x14ac:dyDescent="0.2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1.0445405405405406</v>
      </c>
      <c r="P2249" s="1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6">
        <f t="shared" si="214"/>
        <v>42200.666261574079</v>
      </c>
      <c r="T2249" s="16">
        <f t="shared" si="215"/>
        <v>42214.666261574079</v>
      </c>
    </row>
    <row r="2250" spans="1:20" ht="45" x14ac:dyDescent="0.2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1.0721428571428571</v>
      </c>
      <c r="P2250" s="1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6">
        <f t="shared" si="214"/>
        <v>42688.875902777778</v>
      </c>
      <c r="T2250" s="16">
        <f t="shared" si="215"/>
        <v>42718.875902777778</v>
      </c>
    </row>
    <row r="2251" spans="1:20" ht="30" x14ac:dyDescent="0.2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1.6877142857142857</v>
      </c>
      <c r="P2251" s="1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6">
        <f t="shared" si="214"/>
        <v>41336.703298611108</v>
      </c>
      <c r="T2251" s="16">
        <f t="shared" si="215"/>
        <v>41366.661631944444</v>
      </c>
    </row>
    <row r="2252" spans="1:20" ht="45" x14ac:dyDescent="0.2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9.7511200000000002</v>
      </c>
      <c r="P2252" s="1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6">
        <f t="shared" si="214"/>
        <v>42677.005474537036</v>
      </c>
      <c r="T2252" s="16">
        <f t="shared" si="215"/>
        <v>42707.0471412037</v>
      </c>
    </row>
    <row r="2253" spans="1:20" ht="45" x14ac:dyDescent="0.2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1.3444929411764706</v>
      </c>
      <c r="P2253" s="1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6">
        <f t="shared" si="214"/>
        <v>41846.34579861111</v>
      </c>
      <c r="T2253" s="16">
        <f t="shared" si="215"/>
        <v>41867.34579861111</v>
      </c>
    </row>
    <row r="2254" spans="1:20" ht="45" x14ac:dyDescent="0.2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2.722777777777778</v>
      </c>
      <c r="P2254" s="1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6">
        <f t="shared" si="214"/>
        <v>42573.327986111108</v>
      </c>
      <c r="T2254" s="16">
        <f t="shared" si="215"/>
        <v>42588.327986111108</v>
      </c>
    </row>
    <row r="2255" spans="1:20" ht="45" x14ac:dyDescent="0.2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1.1268750000000001</v>
      </c>
      <c r="P2255" s="1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6">
        <f t="shared" si="214"/>
        <v>42296.631331018521</v>
      </c>
      <c r="T2255" s="16">
        <f t="shared" si="215"/>
        <v>42326.672997685186</v>
      </c>
    </row>
    <row r="2256" spans="1:20" ht="30" x14ac:dyDescent="0.2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4.5979999999999999</v>
      </c>
      <c r="P2256" s="1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6">
        <f t="shared" si="214"/>
        <v>42752.647777777776</v>
      </c>
      <c r="T2256" s="16">
        <f t="shared" si="215"/>
        <v>42759.647777777776</v>
      </c>
    </row>
    <row r="2257" spans="1:20" ht="30" x14ac:dyDescent="0.2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2.8665822784810127</v>
      </c>
      <c r="P2257" s="1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6">
        <f t="shared" si="214"/>
        <v>42467.951979166668</v>
      </c>
      <c r="T2257" s="16">
        <f t="shared" si="215"/>
        <v>42497.951979166668</v>
      </c>
    </row>
    <row r="2258" spans="1:20" ht="45" x14ac:dyDescent="0.2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2.2270833333333333</v>
      </c>
      <c r="P2258" s="1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6">
        <f t="shared" si="214"/>
        <v>42682.451921296291</v>
      </c>
      <c r="T2258" s="16">
        <f t="shared" si="215"/>
        <v>42696.451921296291</v>
      </c>
    </row>
    <row r="2259" spans="1:20" ht="45" x14ac:dyDescent="0.2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6.3613999999999997</v>
      </c>
      <c r="P2259" s="1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6">
        <f t="shared" si="214"/>
        <v>42505.936678240745</v>
      </c>
      <c r="T2259" s="16">
        <f t="shared" si="215"/>
        <v>42540.958333333328</v>
      </c>
    </row>
    <row r="2260" spans="1:20" ht="30" x14ac:dyDescent="0.2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1.4650000000000001</v>
      </c>
      <c r="P2260" s="1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6">
        <f t="shared" si="214"/>
        <v>42136.75100694444</v>
      </c>
      <c r="T2260" s="16">
        <f t="shared" si="215"/>
        <v>42166.75100694444</v>
      </c>
    </row>
    <row r="2261" spans="1:20" ht="45" x14ac:dyDescent="0.2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18.670999999999999</v>
      </c>
      <c r="P2261" s="1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6">
        <f t="shared" si="214"/>
        <v>42702.804814814815</v>
      </c>
      <c r="T2261" s="16">
        <f t="shared" si="215"/>
        <v>42712.804814814815</v>
      </c>
    </row>
    <row r="2262" spans="1:20" ht="45" x14ac:dyDescent="0.2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3.2692000000000001</v>
      </c>
      <c r="P2262" s="1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6">
        <f t="shared" si="214"/>
        <v>41695.016782407409</v>
      </c>
      <c r="T2262" s="16">
        <f t="shared" si="215"/>
        <v>41724.975115740745</v>
      </c>
    </row>
    <row r="2263" spans="1:20" ht="45" x14ac:dyDescent="0.2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7.7949999999999999</v>
      </c>
      <c r="P2263" s="1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6">
        <f t="shared" si="214"/>
        <v>42759.724768518514</v>
      </c>
      <c r="T2263" s="16">
        <f t="shared" si="215"/>
        <v>42780.724768518514</v>
      </c>
    </row>
    <row r="2264" spans="1:20" ht="30" x14ac:dyDescent="0.2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1.5415151515151515</v>
      </c>
      <c r="P2264" s="1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6">
        <f t="shared" si="214"/>
        <v>41926.585162037038</v>
      </c>
      <c r="T2264" s="16">
        <f t="shared" si="215"/>
        <v>41961</v>
      </c>
    </row>
    <row r="2265" spans="1:20" ht="45" x14ac:dyDescent="0.2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1.1554666666666666</v>
      </c>
      <c r="P2265" s="1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6">
        <f t="shared" si="214"/>
        <v>42014.832326388889</v>
      </c>
      <c r="T2265" s="16">
        <f t="shared" si="215"/>
        <v>42035.832326388889</v>
      </c>
    </row>
    <row r="2266" spans="1:20" ht="45" x14ac:dyDescent="0.2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1.8003333333333333</v>
      </c>
      <c r="P2266" s="1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6">
        <f t="shared" si="214"/>
        <v>42496.582337962958</v>
      </c>
      <c r="T2266" s="16">
        <f t="shared" si="215"/>
        <v>42513.125</v>
      </c>
    </row>
    <row r="2267" spans="1:20" ht="45" x14ac:dyDescent="0.2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2.9849999999999999</v>
      </c>
      <c r="P2267" s="1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6">
        <f t="shared" si="214"/>
        <v>42689.853090277778</v>
      </c>
      <c r="T2267" s="16">
        <f t="shared" si="215"/>
        <v>42696.853090277778</v>
      </c>
    </row>
    <row r="2268" spans="1:20" ht="45" x14ac:dyDescent="0.2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3.2026666666666666</v>
      </c>
      <c r="P2268" s="1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6">
        <f t="shared" si="214"/>
        <v>42469.874907407408</v>
      </c>
      <c r="T2268" s="16">
        <f t="shared" si="215"/>
        <v>42487.083333333328</v>
      </c>
    </row>
    <row r="2269" spans="1:20" ht="45" x14ac:dyDescent="0.2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3.80525</v>
      </c>
      <c r="P2269" s="1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6">
        <f t="shared" si="214"/>
        <v>41968.829826388886</v>
      </c>
      <c r="T2269" s="16">
        <f t="shared" si="215"/>
        <v>41994.041666666672</v>
      </c>
    </row>
    <row r="2270" spans="1:20" ht="45" x14ac:dyDescent="0.2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1.026</v>
      </c>
      <c r="P2270" s="1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6">
        <f t="shared" si="214"/>
        <v>42776.082349537035</v>
      </c>
      <c r="T2270" s="16">
        <f t="shared" si="215"/>
        <v>42806.082349537035</v>
      </c>
    </row>
    <row r="2271" spans="1:20" ht="45" x14ac:dyDescent="0.2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18.016400000000001</v>
      </c>
      <c r="P2271" s="1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6">
        <f t="shared" si="214"/>
        <v>42776.704432870371</v>
      </c>
      <c r="T2271" s="16">
        <f t="shared" si="215"/>
        <v>42801.208333333328</v>
      </c>
    </row>
    <row r="2272" spans="1:20" ht="45" x14ac:dyDescent="0.2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7.2024800000000004</v>
      </c>
      <c r="P2272" s="1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6">
        <f t="shared" si="214"/>
        <v>42725.869363425925</v>
      </c>
      <c r="T2272" s="16">
        <f t="shared" si="215"/>
        <v>42745.915972222225</v>
      </c>
    </row>
    <row r="2273" spans="1:20" ht="45" x14ac:dyDescent="0.2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2.8309000000000002</v>
      </c>
      <c r="P2273" s="1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6">
        <f t="shared" si="214"/>
        <v>42684.000046296293</v>
      </c>
      <c r="T2273" s="16">
        <f t="shared" si="215"/>
        <v>42714.000046296293</v>
      </c>
    </row>
    <row r="2274" spans="1:20" ht="45" x14ac:dyDescent="0.2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13.566000000000001</v>
      </c>
      <c r="P2274" s="1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6">
        <f t="shared" si="214"/>
        <v>42315.699490740735</v>
      </c>
      <c r="T2274" s="16">
        <f t="shared" si="215"/>
        <v>42345.699490740735</v>
      </c>
    </row>
    <row r="2275" spans="1:20" ht="45" x14ac:dyDescent="0.2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2.2035999999999998</v>
      </c>
      <c r="P2275" s="1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6">
        <f t="shared" si="214"/>
        <v>42781.549097222218</v>
      </c>
      <c r="T2275" s="16">
        <f t="shared" si="215"/>
        <v>42806.507430555561</v>
      </c>
    </row>
    <row r="2276" spans="1:20" ht="45" x14ac:dyDescent="0.2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1.196</v>
      </c>
      <c r="P2276" s="1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6">
        <f t="shared" si="214"/>
        <v>41663.500659722224</v>
      </c>
      <c r="T2276" s="16">
        <f t="shared" si="215"/>
        <v>41693.500659722224</v>
      </c>
    </row>
    <row r="2277" spans="1:20" ht="45" x14ac:dyDescent="0.2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4.0776923076923079</v>
      </c>
      <c r="P2277" s="1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6">
        <f t="shared" si="214"/>
        <v>41965.616655092599</v>
      </c>
      <c r="T2277" s="16">
        <f t="shared" si="215"/>
        <v>41995.616655092599</v>
      </c>
    </row>
    <row r="2278" spans="1:20" ht="45" x14ac:dyDescent="0.2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1.0581826105905425</v>
      </c>
      <c r="P2278" s="1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6">
        <f t="shared" si="214"/>
        <v>41614.651493055557</v>
      </c>
      <c r="T2278" s="16">
        <f t="shared" si="215"/>
        <v>41644.651493055557</v>
      </c>
    </row>
    <row r="2279" spans="1:20" ht="45" x14ac:dyDescent="0.2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1.4108235294117648</v>
      </c>
      <c r="P2279" s="1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6">
        <f t="shared" si="214"/>
        <v>40936.678506944445</v>
      </c>
      <c r="T2279" s="16">
        <f t="shared" si="215"/>
        <v>40966.678506944445</v>
      </c>
    </row>
    <row r="2280" spans="1:20" ht="30" x14ac:dyDescent="0.2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2.7069999999999999</v>
      </c>
      <c r="P2280" s="1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6">
        <f t="shared" si="214"/>
        <v>42338.709108796291</v>
      </c>
      <c r="T2280" s="16">
        <f t="shared" si="215"/>
        <v>42372.957638888889</v>
      </c>
    </row>
    <row r="2281" spans="1:20" ht="45" x14ac:dyDescent="0.2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1.538</v>
      </c>
      <c r="P2281" s="1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6">
        <f t="shared" si="214"/>
        <v>42020.806701388887</v>
      </c>
      <c r="T2281" s="16">
        <f t="shared" si="215"/>
        <v>42039.166666666672</v>
      </c>
    </row>
    <row r="2282" spans="1:20" ht="45" x14ac:dyDescent="0.2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4.0357653061224488</v>
      </c>
      <c r="P2282" s="1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6">
        <f t="shared" si="214"/>
        <v>42234.624895833331</v>
      </c>
      <c r="T2282" s="16">
        <f t="shared" si="215"/>
        <v>42264.624895833331</v>
      </c>
    </row>
    <row r="2283" spans="1:20" ht="45" x14ac:dyDescent="0.2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1.85</v>
      </c>
      <c r="P2283" s="1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6">
        <f t="shared" si="214"/>
        <v>40687.285844907405</v>
      </c>
      <c r="T2283" s="16">
        <f t="shared" si="215"/>
        <v>40749.284722222219</v>
      </c>
    </row>
    <row r="2284" spans="1:20" ht="30" x14ac:dyDescent="0.2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1.8533333333333333</v>
      </c>
      <c r="P2284" s="1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6">
        <f t="shared" si="214"/>
        <v>42323.17460648148</v>
      </c>
      <c r="T2284" s="16">
        <f t="shared" si="215"/>
        <v>42383.17460648148</v>
      </c>
    </row>
    <row r="2285" spans="1:20" ht="45" x14ac:dyDescent="0.2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1.0085533333333332</v>
      </c>
      <c r="P2285" s="1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6">
        <f t="shared" si="214"/>
        <v>40978.125046296293</v>
      </c>
      <c r="T2285" s="16">
        <f t="shared" si="215"/>
        <v>41038.083379629628</v>
      </c>
    </row>
    <row r="2286" spans="1:20" ht="30" x14ac:dyDescent="0.2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1.0622116666666668</v>
      </c>
      <c r="P2286" s="1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6">
        <f t="shared" si="214"/>
        <v>40585.796817129631</v>
      </c>
      <c r="T2286" s="16">
        <f t="shared" si="215"/>
        <v>40614.166666666664</v>
      </c>
    </row>
    <row r="2287" spans="1:20" ht="45" x14ac:dyDescent="0.2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1.2136666666666667</v>
      </c>
      <c r="P2287" s="1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6">
        <f t="shared" si="214"/>
        <v>41059.185682870368</v>
      </c>
      <c r="T2287" s="16">
        <f t="shared" si="215"/>
        <v>41089.185682870368</v>
      </c>
    </row>
    <row r="2288" spans="1:20" ht="45" x14ac:dyDescent="0.2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1.0006666666666666</v>
      </c>
      <c r="P2288" s="1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6">
        <f t="shared" si="214"/>
        <v>41494.963587962964</v>
      </c>
      <c r="T2288" s="16">
        <f t="shared" si="215"/>
        <v>41523.165972222225</v>
      </c>
    </row>
    <row r="2289" spans="1:20" ht="45" x14ac:dyDescent="0.2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1.1997755555555556</v>
      </c>
      <c r="P2289" s="1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6">
        <f t="shared" si="214"/>
        <v>41792.667361111111</v>
      </c>
      <c r="T2289" s="16">
        <f t="shared" si="215"/>
        <v>41813.667361111111</v>
      </c>
    </row>
    <row r="2290" spans="1:20" ht="45" x14ac:dyDescent="0.2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1.0009999999999999</v>
      </c>
      <c r="P2290" s="19">
        <f t="shared" si="211"/>
        <v>40.04</v>
      </c>
      <c r="Q2290" t="str">
        <f t="shared" si="212"/>
        <v>music</v>
      </c>
      <c r="R2290" t="str">
        <f t="shared" si="213"/>
        <v>rock</v>
      </c>
      <c r="S2290" s="16">
        <f t="shared" si="214"/>
        <v>41067.827418981484</v>
      </c>
      <c r="T2290" s="16">
        <f t="shared" si="215"/>
        <v>41086.75</v>
      </c>
    </row>
    <row r="2291" spans="1:20" ht="45" x14ac:dyDescent="0.2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1.0740000000000001</v>
      </c>
      <c r="P2291" s="19">
        <f t="shared" si="211"/>
        <v>64.44</v>
      </c>
      <c r="Q2291" t="str">
        <f t="shared" si="212"/>
        <v>music</v>
      </c>
      <c r="R2291" t="str">
        <f t="shared" si="213"/>
        <v>rock</v>
      </c>
      <c r="S2291" s="16">
        <f t="shared" si="214"/>
        <v>41571.998379629629</v>
      </c>
      <c r="T2291" s="16">
        <f t="shared" si="215"/>
        <v>41614.973611111112</v>
      </c>
    </row>
    <row r="2292" spans="1:20" ht="45" x14ac:dyDescent="0.2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1.0406666666666666</v>
      </c>
      <c r="P2292" s="1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6">
        <f t="shared" si="214"/>
        <v>40070.253819444442</v>
      </c>
      <c r="T2292" s="16">
        <f t="shared" si="215"/>
        <v>40148.708333333336</v>
      </c>
    </row>
    <row r="2293" spans="1:20" ht="45" x14ac:dyDescent="0.2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1.728</v>
      </c>
      <c r="P2293" s="1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6">
        <f t="shared" si="214"/>
        <v>40987.977060185185</v>
      </c>
      <c r="T2293" s="16">
        <f t="shared" si="215"/>
        <v>41022.166666666664</v>
      </c>
    </row>
    <row r="2294" spans="1:20" ht="45" x14ac:dyDescent="0.2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1.072505</v>
      </c>
      <c r="P2294" s="1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6">
        <f t="shared" si="214"/>
        <v>40987.697638888887</v>
      </c>
      <c r="T2294" s="16">
        <f t="shared" si="215"/>
        <v>41017.697638888887</v>
      </c>
    </row>
    <row r="2295" spans="1:20" ht="30" x14ac:dyDescent="0.2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1.0823529411764705</v>
      </c>
      <c r="P2295" s="1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6">
        <f t="shared" si="214"/>
        <v>41151.708321759259</v>
      </c>
      <c r="T2295" s="16">
        <f t="shared" si="215"/>
        <v>41177.165972222225</v>
      </c>
    </row>
    <row r="2296" spans="1:20" ht="45" x14ac:dyDescent="0.2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1.4608079999999999</v>
      </c>
      <c r="P2296" s="1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6">
        <f t="shared" si="214"/>
        <v>41264.72314814815</v>
      </c>
      <c r="T2296" s="16">
        <f t="shared" si="215"/>
        <v>41294.72314814815</v>
      </c>
    </row>
    <row r="2297" spans="1:20" ht="45" x14ac:dyDescent="0.2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1.2524999999999999</v>
      </c>
      <c r="P2297" s="1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6">
        <f t="shared" si="214"/>
        <v>41270.954351851848</v>
      </c>
      <c r="T2297" s="16">
        <f t="shared" si="215"/>
        <v>41300.954351851848</v>
      </c>
    </row>
    <row r="2298" spans="1:20" ht="45" x14ac:dyDescent="0.2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1.4907142857142857</v>
      </c>
      <c r="P2298" s="1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6">
        <f t="shared" si="214"/>
        <v>40927.731782407405</v>
      </c>
      <c r="T2298" s="16">
        <f t="shared" si="215"/>
        <v>40962.731782407405</v>
      </c>
    </row>
    <row r="2299" spans="1:20" ht="30" x14ac:dyDescent="0.2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1.006</v>
      </c>
      <c r="P2299" s="1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6">
        <f t="shared" si="214"/>
        <v>40948.042233796295</v>
      </c>
      <c r="T2299" s="16">
        <f t="shared" si="215"/>
        <v>40982.165972222225</v>
      </c>
    </row>
    <row r="2300" spans="1:20" ht="30" x14ac:dyDescent="0.2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1.0507333333333333</v>
      </c>
      <c r="P2300" s="1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6">
        <f t="shared" si="214"/>
        <v>41694.84065972222</v>
      </c>
      <c r="T2300" s="16">
        <f t="shared" si="215"/>
        <v>41724.798993055556</v>
      </c>
    </row>
    <row r="2301" spans="1:20" ht="30" x14ac:dyDescent="0.2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3.5016666666666665</v>
      </c>
      <c r="P2301" s="1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6">
        <f t="shared" si="214"/>
        <v>40565.032511574071</v>
      </c>
      <c r="T2301" s="16">
        <f t="shared" si="215"/>
        <v>40580.032511574071</v>
      </c>
    </row>
    <row r="2302" spans="1:20" ht="45" x14ac:dyDescent="0.2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1.0125</v>
      </c>
      <c r="P2302" s="1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6">
        <f t="shared" si="214"/>
        <v>41074.727037037039</v>
      </c>
      <c r="T2302" s="16">
        <f t="shared" si="215"/>
        <v>41088.727037037039</v>
      </c>
    </row>
    <row r="2303" spans="1:20" ht="30" x14ac:dyDescent="0.2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1.336044</v>
      </c>
      <c r="P2303" s="1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6">
        <f t="shared" si="214"/>
        <v>41416.146944444445</v>
      </c>
      <c r="T2303" s="16">
        <f t="shared" si="215"/>
        <v>41446.146944444445</v>
      </c>
    </row>
    <row r="2304" spans="1:20" ht="45" x14ac:dyDescent="0.2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1.7065217391304348</v>
      </c>
      <c r="P2304" s="1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6">
        <f t="shared" si="214"/>
        <v>41605.868449074071</v>
      </c>
      <c r="T2304" s="16">
        <f t="shared" si="215"/>
        <v>41639.291666666664</v>
      </c>
    </row>
    <row r="2305" spans="1:20" ht="45" x14ac:dyDescent="0.2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1.0935829457364341</v>
      </c>
      <c r="P2305" s="1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6">
        <f t="shared" si="214"/>
        <v>40850.111064814817</v>
      </c>
      <c r="T2305" s="16">
        <f t="shared" si="215"/>
        <v>40890.152731481481</v>
      </c>
    </row>
    <row r="2306" spans="1:20" ht="45" x14ac:dyDescent="0.2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1.0070033333333335</v>
      </c>
      <c r="P2306" s="1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6">
        <f t="shared" si="214"/>
        <v>40502.815868055557</v>
      </c>
      <c r="T2306" s="16">
        <f t="shared" si="215"/>
        <v>40544.207638888889</v>
      </c>
    </row>
    <row r="2307" spans="1:20" ht="45" x14ac:dyDescent="0.2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E2307/D2307</f>
        <v>1.0122777777777778</v>
      </c>
      <c r="P2307" s="19">
        <f t="shared" ref="P2307:P2370" si="217">IF(L2307&gt;0,E2307/L2307,0)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6">
        <f t="shared" ref="S2307:S2370" si="220">(((J2307/60)/60)/24)+DATE(1970,1,1)</f>
        <v>41834.695277777777</v>
      </c>
      <c r="T2307" s="16">
        <f t="shared" ref="T2307:T2370" si="221">(((I2307/60)/60)/24)+DATE(1970,1,1)</f>
        <v>41859.75</v>
      </c>
    </row>
    <row r="2308" spans="1:20" ht="45" x14ac:dyDescent="0.2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1.0675857142857144</v>
      </c>
      <c r="P2308" s="1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6">
        <f t="shared" si="220"/>
        <v>40948.16815972222</v>
      </c>
      <c r="T2308" s="16">
        <f t="shared" si="221"/>
        <v>40978.16815972222</v>
      </c>
    </row>
    <row r="2309" spans="1:20" ht="45" x14ac:dyDescent="0.2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1.0665777537961894</v>
      </c>
      <c r="P2309" s="1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6">
        <f t="shared" si="220"/>
        <v>41004.802465277775</v>
      </c>
      <c r="T2309" s="16">
        <f t="shared" si="221"/>
        <v>41034.802407407406</v>
      </c>
    </row>
    <row r="2310" spans="1:20" ht="45" x14ac:dyDescent="0.2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1.0130622</v>
      </c>
      <c r="P2310" s="1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6">
        <f t="shared" si="220"/>
        <v>41851.962916666671</v>
      </c>
      <c r="T2310" s="16">
        <f t="shared" si="221"/>
        <v>41880.041666666664</v>
      </c>
    </row>
    <row r="2311" spans="1:20" ht="45" x14ac:dyDescent="0.2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1.0667450000000001</v>
      </c>
      <c r="P2311" s="1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6">
        <f t="shared" si="220"/>
        <v>41307.987696759257</v>
      </c>
      <c r="T2311" s="16">
        <f t="shared" si="221"/>
        <v>41342.987696759257</v>
      </c>
    </row>
    <row r="2312" spans="1:20" ht="45" x14ac:dyDescent="0.2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4.288397837837838</v>
      </c>
      <c r="P2312" s="1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6">
        <f t="shared" si="220"/>
        <v>41324.79415509259</v>
      </c>
      <c r="T2312" s="16">
        <f t="shared" si="221"/>
        <v>41354.752488425926</v>
      </c>
    </row>
    <row r="2313" spans="1:20" ht="45" x14ac:dyDescent="0.2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1.0411111111111111</v>
      </c>
      <c r="P2313" s="1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6">
        <f t="shared" si="220"/>
        <v>41736.004502314812</v>
      </c>
      <c r="T2313" s="16">
        <f t="shared" si="221"/>
        <v>41766.004502314812</v>
      </c>
    </row>
    <row r="2314" spans="1:20" ht="45" x14ac:dyDescent="0.2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1.0786666666666667</v>
      </c>
      <c r="P2314" s="1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6">
        <f t="shared" si="220"/>
        <v>41716.632847222223</v>
      </c>
      <c r="T2314" s="16">
        <f t="shared" si="221"/>
        <v>41747.958333333336</v>
      </c>
    </row>
    <row r="2315" spans="1:20" ht="30" x14ac:dyDescent="0.2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1.7584040000000001</v>
      </c>
      <c r="P2315" s="1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6">
        <f t="shared" si="220"/>
        <v>41002.958634259259</v>
      </c>
      <c r="T2315" s="16">
        <f t="shared" si="221"/>
        <v>41032.958634259259</v>
      </c>
    </row>
    <row r="2316" spans="1:20" ht="45" x14ac:dyDescent="0.2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1.5697000000000001</v>
      </c>
      <c r="P2316" s="1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6">
        <f t="shared" si="220"/>
        <v>41037.551585648151</v>
      </c>
      <c r="T2316" s="16">
        <f t="shared" si="221"/>
        <v>41067.551585648151</v>
      </c>
    </row>
    <row r="2317" spans="1:20" ht="30" x14ac:dyDescent="0.2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1.026</v>
      </c>
      <c r="P2317" s="1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6">
        <f t="shared" si="220"/>
        <v>41004.72619212963</v>
      </c>
      <c r="T2317" s="16">
        <f t="shared" si="221"/>
        <v>41034.72619212963</v>
      </c>
    </row>
    <row r="2318" spans="1:20" ht="45" x14ac:dyDescent="0.2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1.0404266666666666</v>
      </c>
      <c r="P2318" s="1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6">
        <f t="shared" si="220"/>
        <v>40079.725115740745</v>
      </c>
      <c r="T2318" s="16">
        <f t="shared" si="221"/>
        <v>40156.76666666667</v>
      </c>
    </row>
    <row r="2319" spans="1:20" ht="45" x14ac:dyDescent="0.2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1.04</v>
      </c>
      <c r="P2319" s="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6">
        <f t="shared" si="220"/>
        <v>40192.542233796295</v>
      </c>
      <c r="T2319" s="16">
        <f t="shared" si="221"/>
        <v>40224.208333333336</v>
      </c>
    </row>
    <row r="2320" spans="1:20" ht="60" x14ac:dyDescent="0.2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1.2105999999999999</v>
      </c>
      <c r="P2320" s="1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6">
        <f t="shared" si="220"/>
        <v>40050.643680555557</v>
      </c>
      <c r="T2320" s="16">
        <f t="shared" si="221"/>
        <v>40082.165972222225</v>
      </c>
    </row>
    <row r="2321" spans="1:20" ht="45" x14ac:dyDescent="0.2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1.077</v>
      </c>
      <c r="P2321" s="1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6">
        <f t="shared" si="220"/>
        <v>41593.082002314812</v>
      </c>
      <c r="T2321" s="16">
        <f t="shared" si="221"/>
        <v>41623.082002314812</v>
      </c>
    </row>
    <row r="2322" spans="1:20" ht="45" x14ac:dyDescent="0.2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1.0866</v>
      </c>
      <c r="P2322" s="1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6">
        <f t="shared" si="220"/>
        <v>41696.817129629628</v>
      </c>
      <c r="T2322" s="16">
        <f t="shared" si="221"/>
        <v>41731.775462962964</v>
      </c>
    </row>
    <row r="2323" spans="1:20" ht="45" x14ac:dyDescent="0.2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0.39120962394619685</v>
      </c>
      <c r="P2323" s="1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6">
        <f t="shared" si="220"/>
        <v>42799.260428240741</v>
      </c>
      <c r="T2323" s="16">
        <f t="shared" si="221"/>
        <v>42829.21876157407</v>
      </c>
    </row>
    <row r="2324" spans="1:20" ht="45" x14ac:dyDescent="0.2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3.1481481481481478E-2</v>
      </c>
      <c r="P2324" s="1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6">
        <f t="shared" si="220"/>
        <v>42804.895474537043</v>
      </c>
      <c r="T2324" s="16">
        <f t="shared" si="221"/>
        <v>42834.853807870371</v>
      </c>
    </row>
    <row r="2325" spans="1:20" ht="45" x14ac:dyDescent="0.2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0.48</v>
      </c>
      <c r="P2325" s="1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6">
        <f t="shared" si="220"/>
        <v>42807.755173611105</v>
      </c>
      <c r="T2325" s="16">
        <f t="shared" si="221"/>
        <v>42814.755173611105</v>
      </c>
    </row>
    <row r="2326" spans="1:20" ht="30" x14ac:dyDescent="0.2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0.20733333333333334</v>
      </c>
      <c r="P2326" s="1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6">
        <f t="shared" si="220"/>
        <v>42790.885243055556</v>
      </c>
      <c r="T2326" s="16">
        <f t="shared" si="221"/>
        <v>42820.843576388885</v>
      </c>
    </row>
    <row r="2327" spans="1:20" ht="45" x14ac:dyDescent="0.2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0.08</v>
      </c>
      <c r="P2327" s="1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6">
        <f t="shared" si="220"/>
        <v>42794.022349537037</v>
      </c>
      <c r="T2327" s="16">
        <f t="shared" si="221"/>
        <v>42823.980682870373</v>
      </c>
    </row>
    <row r="2328" spans="1:20" ht="45" x14ac:dyDescent="0.2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7.1999999999999998E-3</v>
      </c>
      <c r="P2328" s="1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6">
        <f t="shared" si="220"/>
        <v>42804.034120370372</v>
      </c>
      <c r="T2328" s="16">
        <f t="shared" si="221"/>
        <v>42855.708333333328</v>
      </c>
    </row>
    <row r="2329" spans="1:20" ht="30" x14ac:dyDescent="0.2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5.2609431428571432</v>
      </c>
      <c r="P2329" s="1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6">
        <f t="shared" si="220"/>
        <v>41842.917129629634</v>
      </c>
      <c r="T2329" s="16">
        <f t="shared" si="221"/>
        <v>41877.917129629634</v>
      </c>
    </row>
    <row r="2330" spans="1:20" ht="60" x14ac:dyDescent="0.2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2.5445000000000002</v>
      </c>
      <c r="P2330" s="1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6">
        <f t="shared" si="220"/>
        <v>42139.781678240746</v>
      </c>
      <c r="T2330" s="16">
        <f t="shared" si="221"/>
        <v>42169.781678240746</v>
      </c>
    </row>
    <row r="2331" spans="1:20" ht="45" x14ac:dyDescent="0.2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1.0591999999999999</v>
      </c>
      <c r="P2331" s="1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6">
        <f t="shared" si="220"/>
        <v>41807.624374999999</v>
      </c>
      <c r="T2331" s="16">
        <f t="shared" si="221"/>
        <v>41837.624374999999</v>
      </c>
    </row>
    <row r="2332" spans="1:20" ht="45" x14ac:dyDescent="0.2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1.0242285714285715</v>
      </c>
      <c r="P2332" s="1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6">
        <f t="shared" si="220"/>
        <v>42332.89980324074</v>
      </c>
      <c r="T2332" s="16">
        <f t="shared" si="221"/>
        <v>42363</v>
      </c>
    </row>
    <row r="2333" spans="1:20" ht="45" x14ac:dyDescent="0.2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1.4431375</v>
      </c>
      <c r="P2333" s="1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6">
        <f t="shared" si="220"/>
        <v>41839.005671296298</v>
      </c>
      <c r="T2333" s="16">
        <f t="shared" si="221"/>
        <v>41869.005671296298</v>
      </c>
    </row>
    <row r="2334" spans="1:20" ht="45" x14ac:dyDescent="0.2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1.06308</v>
      </c>
      <c r="P2334" s="1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6">
        <f t="shared" si="220"/>
        <v>42011.628136574072</v>
      </c>
      <c r="T2334" s="16">
        <f t="shared" si="221"/>
        <v>42041.628136574072</v>
      </c>
    </row>
    <row r="2335" spans="1:20" ht="45" x14ac:dyDescent="0.2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2.1216666666666666</v>
      </c>
      <c r="P2335" s="1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6">
        <f t="shared" si="220"/>
        <v>41767.650347222225</v>
      </c>
      <c r="T2335" s="16">
        <f t="shared" si="221"/>
        <v>41788.743055555555</v>
      </c>
    </row>
    <row r="2336" spans="1:20" ht="45" x14ac:dyDescent="0.2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1.0195000000000001</v>
      </c>
      <c r="P2336" s="1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6">
        <f t="shared" si="220"/>
        <v>41918.670115740737</v>
      </c>
      <c r="T2336" s="16">
        <f t="shared" si="221"/>
        <v>41948.731944444444</v>
      </c>
    </row>
    <row r="2337" spans="1:20" ht="45" x14ac:dyDescent="0.2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1.0227200000000001</v>
      </c>
      <c r="P2337" s="1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6">
        <f t="shared" si="220"/>
        <v>41771.572256944448</v>
      </c>
      <c r="T2337" s="16">
        <f t="shared" si="221"/>
        <v>41801.572256944448</v>
      </c>
    </row>
    <row r="2338" spans="1:20" ht="45" x14ac:dyDescent="0.2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5.2073254999999996</v>
      </c>
      <c r="P2338" s="1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6">
        <f t="shared" si="220"/>
        <v>41666.924710648149</v>
      </c>
      <c r="T2338" s="16">
        <f t="shared" si="221"/>
        <v>41706.924710648149</v>
      </c>
    </row>
    <row r="2339" spans="1:20" ht="30" x14ac:dyDescent="0.2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1.1065833333333333</v>
      </c>
      <c r="P2339" s="1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6">
        <f t="shared" si="220"/>
        <v>41786.640543981484</v>
      </c>
      <c r="T2339" s="16">
        <f t="shared" si="221"/>
        <v>41816.640543981484</v>
      </c>
    </row>
    <row r="2340" spans="1:20" ht="45" x14ac:dyDescent="0.2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1.0114333333333334</v>
      </c>
      <c r="P2340" s="1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6">
        <f t="shared" si="220"/>
        <v>41789.896805555552</v>
      </c>
      <c r="T2340" s="16">
        <f t="shared" si="221"/>
        <v>41819.896805555552</v>
      </c>
    </row>
    <row r="2341" spans="1:20" ht="45" x14ac:dyDescent="0.2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2.9420799999999998</v>
      </c>
      <c r="P2341" s="1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6">
        <f t="shared" si="220"/>
        <v>42692.79987268518</v>
      </c>
      <c r="T2341" s="16">
        <f t="shared" si="221"/>
        <v>42723.332638888889</v>
      </c>
    </row>
    <row r="2342" spans="1:20" ht="45" x14ac:dyDescent="0.2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1.0577749999999999</v>
      </c>
      <c r="P2342" s="1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6">
        <f t="shared" si="220"/>
        <v>42643.642800925925</v>
      </c>
      <c r="T2342" s="16">
        <f t="shared" si="221"/>
        <v>42673.642800925925</v>
      </c>
    </row>
    <row r="2343" spans="1:20" ht="45" x14ac:dyDescent="0.2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s="19">
        <f t="shared" si="217"/>
        <v>0</v>
      </c>
      <c r="Q2343" t="str">
        <f t="shared" si="218"/>
        <v>technology</v>
      </c>
      <c r="R2343" t="str">
        <f t="shared" si="219"/>
        <v>web</v>
      </c>
      <c r="S2343" s="16">
        <f t="shared" si="220"/>
        <v>42167.813703703709</v>
      </c>
      <c r="T2343" s="16">
        <f t="shared" si="221"/>
        <v>42197.813703703709</v>
      </c>
    </row>
    <row r="2344" spans="1:20" ht="45" x14ac:dyDescent="0.2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s="19">
        <f t="shared" si="217"/>
        <v>0</v>
      </c>
      <c r="Q2344" t="str">
        <f t="shared" si="218"/>
        <v>technology</v>
      </c>
      <c r="R2344" t="str">
        <f t="shared" si="219"/>
        <v>web</v>
      </c>
      <c r="S2344" s="16">
        <f t="shared" si="220"/>
        <v>41897.702199074076</v>
      </c>
      <c r="T2344" s="16">
        <f t="shared" si="221"/>
        <v>41918.208333333336</v>
      </c>
    </row>
    <row r="2345" spans="1:20" ht="45" x14ac:dyDescent="0.2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0.03</v>
      </c>
      <c r="P2345" s="19">
        <f t="shared" si="217"/>
        <v>300</v>
      </c>
      <c r="Q2345" t="str">
        <f t="shared" si="218"/>
        <v>technology</v>
      </c>
      <c r="R2345" t="str">
        <f t="shared" si="219"/>
        <v>web</v>
      </c>
      <c r="S2345" s="16">
        <f t="shared" si="220"/>
        <v>42327.825289351851</v>
      </c>
      <c r="T2345" s="16">
        <f t="shared" si="221"/>
        <v>42377.82430555555</v>
      </c>
    </row>
    <row r="2346" spans="1:20" ht="45" x14ac:dyDescent="0.2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1E-3</v>
      </c>
      <c r="P2346" s="19">
        <f t="shared" si="217"/>
        <v>1</v>
      </c>
      <c r="Q2346" t="str">
        <f t="shared" si="218"/>
        <v>technology</v>
      </c>
      <c r="R2346" t="str">
        <f t="shared" si="219"/>
        <v>web</v>
      </c>
      <c r="S2346" s="16">
        <f t="shared" si="220"/>
        <v>42515.727650462963</v>
      </c>
      <c r="T2346" s="16">
        <f t="shared" si="221"/>
        <v>42545.727650462963</v>
      </c>
    </row>
    <row r="2347" spans="1:20" ht="45" x14ac:dyDescent="0.2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s="19">
        <f t="shared" si="217"/>
        <v>0</v>
      </c>
      <c r="Q2347" t="str">
        <f t="shared" si="218"/>
        <v>technology</v>
      </c>
      <c r="R2347" t="str">
        <f t="shared" si="219"/>
        <v>web</v>
      </c>
      <c r="S2347" s="16">
        <f t="shared" si="220"/>
        <v>42060.001805555556</v>
      </c>
      <c r="T2347" s="16">
        <f t="shared" si="221"/>
        <v>42094.985416666663</v>
      </c>
    </row>
    <row r="2348" spans="1:20" ht="45" x14ac:dyDescent="0.2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6.4999999999999997E-4</v>
      </c>
      <c r="P2348" s="19">
        <f t="shared" si="217"/>
        <v>13</v>
      </c>
      <c r="Q2348" t="str">
        <f t="shared" si="218"/>
        <v>technology</v>
      </c>
      <c r="R2348" t="str">
        <f t="shared" si="219"/>
        <v>web</v>
      </c>
      <c r="S2348" s="16">
        <f t="shared" si="220"/>
        <v>42615.79896990741</v>
      </c>
      <c r="T2348" s="16">
        <f t="shared" si="221"/>
        <v>42660.79896990741</v>
      </c>
    </row>
    <row r="2349" spans="1:20" ht="45" x14ac:dyDescent="0.2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1.4999999999999999E-2</v>
      </c>
      <c r="P2349" s="19">
        <f t="shared" si="217"/>
        <v>15</v>
      </c>
      <c r="Q2349" t="str">
        <f t="shared" si="218"/>
        <v>technology</v>
      </c>
      <c r="R2349" t="str">
        <f t="shared" si="219"/>
        <v>web</v>
      </c>
      <c r="S2349" s="16">
        <f t="shared" si="220"/>
        <v>42577.607361111113</v>
      </c>
      <c r="T2349" s="16">
        <f t="shared" si="221"/>
        <v>42607.607361111113</v>
      </c>
    </row>
    <row r="2350" spans="1:20" ht="45" x14ac:dyDescent="0.2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3.8571428571428572E-3</v>
      </c>
      <c r="P2350" s="19">
        <f t="shared" si="217"/>
        <v>54</v>
      </c>
      <c r="Q2350" t="str">
        <f t="shared" si="218"/>
        <v>technology</v>
      </c>
      <c r="R2350" t="str">
        <f t="shared" si="219"/>
        <v>web</v>
      </c>
      <c r="S2350" s="16">
        <f t="shared" si="220"/>
        <v>42360.932152777779</v>
      </c>
      <c r="T2350" s="16">
        <f t="shared" si="221"/>
        <v>42420.932152777779</v>
      </c>
    </row>
    <row r="2351" spans="1:20" ht="45" x14ac:dyDescent="0.2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s="19">
        <f t="shared" si="217"/>
        <v>0</v>
      </c>
      <c r="Q2351" t="str">
        <f t="shared" si="218"/>
        <v>technology</v>
      </c>
      <c r="R2351" t="str">
        <f t="shared" si="219"/>
        <v>web</v>
      </c>
      <c r="S2351" s="16">
        <f t="shared" si="220"/>
        <v>42198.775787037041</v>
      </c>
      <c r="T2351" s="16">
        <f t="shared" si="221"/>
        <v>42227.775787037041</v>
      </c>
    </row>
    <row r="2352" spans="1:20" ht="30" x14ac:dyDescent="0.2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s="19">
        <f t="shared" si="217"/>
        <v>0</v>
      </c>
      <c r="Q2352" t="str">
        <f t="shared" si="218"/>
        <v>technology</v>
      </c>
      <c r="R2352" t="str">
        <f t="shared" si="219"/>
        <v>web</v>
      </c>
      <c r="S2352" s="16">
        <f t="shared" si="220"/>
        <v>42708.842245370368</v>
      </c>
      <c r="T2352" s="16">
        <f t="shared" si="221"/>
        <v>42738.842245370368</v>
      </c>
    </row>
    <row r="2353" spans="1:20" ht="30" x14ac:dyDescent="0.2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5.7142857142857143E-3</v>
      </c>
      <c r="P2353" s="1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6">
        <f t="shared" si="220"/>
        <v>42094.101145833338</v>
      </c>
      <c r="T2353" s="16">
        <f t="shared" si="221"/>
        <v>42124.101145833338</v>
      </c>
    </row>
    <row r="2354" spans="1:20" ht="45" x14ac:dyDescent="0.2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s="19">
        <f t="shared" si="217"/>
        <v>0</v>
      </c>
      <c r="Q2354" t="str">
        <f t="shared" si="218"/>
        <v>technology</v>
      </c>
      <c r="R2354" t="str">
        <f t="shared" si="219"/>
        <v>web</v>
      </c>
      <c r="S2354" s="16">
        <f t="shared" si="220"/>
        <v>42101.633703703701</v>
      </c>
      <c r="T2354" s="16">
        <f t="shared" si="221"/>
        <v>42161.633703703701</v>
      </c>
    </row>
    <row r="2355" spans="1:20" ht="45" x14ac:dyDescent="0.2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s="19">
        <f t="shared" si="217"/>
        <v>0</v>
      </c>
      <c r="Q2355" t="str">
        <f t="shared" si="218"/>
        <v>technology</v>
      </c>
      <c r="R2355" t="str">
        <f t="shared" si="219"/>
        <v>web</v>
      </c>
      <c r="S2355" s="16">
        <f t="shared" si="220"/>
        <v>42103.676180555558</v>
      </c>
      <c r="T2355" s="16">
        <f t="shared" si="221"/>
        <v>42115.676180555558</v>
      </c>
    </row>
    <row r="2356" spans="1:20" ht="30" x14ac:dyDescent="0.2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7.1428571428571429E-4</v>
      </c>
      <c r="P2356" s="19">
        <f t="shared" si="217"/>
        <v>25</v>
      </c>
      <c r="Q2356" t="str">
        <f t="shared" si="218"/>
        <v>technology</v>
      </c>
      <c r="R2356" t="str">
        <f t="shared" si="219"/>
        <v>web</v>
      </c>
      <c r="S2356" s="16">
        <f t="shared" si="220"/>
        <v>41954.722916666666</v>
      </c>
      <c r="T2356" s="16">
        <f t="shared" si="221"/>
        <v>42014.722916666666</v>
      </c>
    </row>
    <row r="2357" spans="1:20" ht="45" x14ac:dyDescent="0.2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6.875E-3</v>
      </c>
      <c r="P2357" s="1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6">
        <f t="shared" si="220"/>
        <v>42096.918240740735</v>
      </c>
      <c r="T2357" s="16">
        <f t="shared" si="221"/>
        <v>42126.918240740735</v>
      </c>
    </row>
    <row r="2358" spans="1:20" ht="30" x14ac:dyDescent="0.2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s="19">
        <f t="shared" si="217"/>
        <v>0</v>
      </c>
      <c r="Q2358" t="str">
        <f t="shared" si="218"/>
        <v>technology</v>
      </c>
      <c r="R2358" t="str">
        <f t="shared" si="219"/>
        <v>web</v>
      </c>
      <c r="S2358" s="16">
        <f t="shared" si="220"/>
        <v>42130.78361111111</v>
      </c>
      <c r="T2358" s="16">
        <f t="shared" si="221"/>
        <v>42160.78361111111</v>
      </c>
    </row>
    <row r="2359" spans="1:20" ht="30" x14ac:dyDescent="0.2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s="19">
        <f t="shared" si="217"/>
        <v>0</v>
      </c>
      <c r="Q2359" t="str">
        <f t="shared" si="218"/>
        <v>technology</v>
      </c>
      <c r="R2359" t="str">
        <f t="shared" si="219"/>
        <v>web</v>
      </c>
      <c r="S2359" s="16">
        <f t="shared" si="220"/>
        <v>42264.620115740734</v>
      </c>
      <c r="T2359" s="16">
        <f t="shared" si="221"/>
        <v>42294.620115740734</v>
      </c>
    </row>
    <row r="2360" spans="1:20" ht="45" x14ac:dyDescent="0.2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s="19">
        <f t="shared" si="217"/>
        <v>0</v>
      </c>
      <c r="Q2360" t="str">
        <f t="shared" si="218"/>
        <v>technology</v>
      </c>
      <c r="R2360" t="str">
        <f t="shared" si="219"/>
        <v>web</v>
      </c>
      <c r="S2360" s="16">
        <f t="shared" si="220"/>
        <v>41978.930972222224</v>
      </c>
      <c r="T2360" s="16">
        <f t="shared" si="221"/>
        <v>42035.027083333334</v>
      </c>
    </row>
    <row r="2361" spans="1:20" ht="45" x14ac:dyDescent="0.2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0.14680000000000001</v>
      </c>
      <c r="P2361" s="19">
        <f t="shared" si="217"/>
        <v>367</v>
      </c>
      <c r="Q2361" t="str">
        <f t="shared" si="218"/>
        <v>technology</v>
      </c>
      <c r="R2361" t="str">
        <f t="shared" si="219"/>
        <v>web</v>
      </c>
      <c r="S2361" s="16">
        <f t="shared" si="220"/>
        <v>42159.649583333332</v>
      </c>
      <c r="T2361" s="16">
        <f t="shared" si="221"/>
        <v>42219.649583333332</v>
      </c>
    </row>
    <row r="2362" spans="1:20" ht="45" x14ac:dyDescent="0.2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4.0000000000000002E-4</v>
      </c>
      <c r="P2362" s="19">
        <f t="shared" si="217"/>
        <v>2</v>
      </c>
      <c r="Q2362" t="str">
        <f t="shared" si="218"/>
        <v>technology</v>
      </c>
      <c r="R2362" t="str">
        <f t="shared" si="219"/>
        <v>web</v>
      </c>
      <c r="S2362" s="16">
        <f t="shared" si="220"/>
        <v>42377.70694444445</v>
      </c>
      <c r="T2362" s="16">
        <f t="shared" si="221"/>
        <v>42407.70694444445</v>
      </c>
    </row>
    <row r="2363" spans="1:20" ht="45" x14ac:dyDescent="0.2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s="19">
        <f t="shared" si="217"/>
        <v>0</v>
      </c>
      <c r="Q2363" t="str">
        <f t="shared" si="218"/>
        <v>technology</v>
      </c>
      <c r="R2363" t="str">
        <f t="shared" si="219"/>
        <v>web</v>
      </c>
      <c r="S2363" s="16">
        <f t="shared" si="220"/>
        <v>42466.858888888892</v>
      </c>
      <c r="T2363" s="16">
        <f t="shared" si="221"/>
        <v>42490.916666666672</v>
      </c>
    </row>
    <row r="2364" spans="1:20" ht="30" x14ac:dyDescent="0.2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0.2857142857142857</v>
      </c>
      <c r="P2364" s="19">
        <f t="shared" si="217"/>
        <v>60</v>
      </c>
      <c r="Q2364" t="str">
        <f t="shared" si="218"/>
        <v>technology</v>
      </c>
      <c r="R2364" t="str">
        <f t="shared" si="219"/>
        <v>web</v>
      </c>
      <c r="S2364" s="16">
        <f t="shared" si="220"/>
        <v>41954.688310185185</v>
      </c>
      <c r="T2364" s="16">
        <f t="shared" si="221"/>
        <v>41984.688310185185</v>
      </c>
    </row>
    <row r="2365" spans="1:20" ht="45" x14ac:dyDescent="0.2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s="19">
        <f t="shared" si="217"/>
        <v>0</v>
      </c>
      <c r="Q2365" t="str">
        <f t="shared" si="218"/>
        <v>technology</v>
      </c>
      <c r="R2365" t="str">
        <f t="shared" si="219"/>
        <v>web</v>
      </c>
      <c r="S2365" s="16">
        <f t="shared" si="220"/>
        <v>42322.011574074073</v>
      </c>
      <c r="T2365" s="16">
        <f t="shared" si="221"/>
        <v>42367.011574074073</v>
      </c>
    </row>
    <row r="2366" spans="1:20" ht="30" x14ac:dyDescent="0.2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s="19">
        <f t="shared" si="217"/>
        <v>0</v>
      </c>
      <c r="Q2366" t="str">
        <f t="shared" si="218"/>
        <v>technology</v>
      </c>
      <c r="R2366" t="str">
        <f t="shared" si="219"/>
        <v>web</v>
      </c>
      <c r="S2366" s="16">
        <f t="shared" si="220"/>
        <v>42248.934675925921</v>
      </c>
      <c r="T2366" s="16">
        <f t="shared" si="221"/>
        <v>42303.934675925921</v>
      </c>
    </row>
    <row r="2367" spans="1:20" ht="45" x14ac:dyDescent="0.2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s="19">
        <f t="shared" si="217"/>
        <v>0</v>
      </c>
      <c r="Q2367" t="str">
        <f t="shared" si="218"/>
        <v>technology</v>
      </c>
      <c r="R2367" t="str">
        <f t="shared" si="219"/>
        <v>web</v>
      </c>
      <c r="S2367" s="16">
        <f t="shared" si="220"/>
        <v>42346.736400462964</v>
      </c>
      <c r="T2367" s="16">
        <f t="shared" si="221"/>
        <v>42386.958333333328</v>
      </c>
    </row>
    <row r="2368" spans="1:20" ht="45" x14ac:dyDescent="0.2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0.1052</v>
      </c>
      <c r="P2368" s="1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6">
        <f t="shared" si="220"/>
        <v>42268.531631944439</v>
      </c>
      <c r="T2368" s="16">
        <f t="shared" si="221"/>
        <v>42298.531631944439</v>
      </c>
    </row>
    <row r="2369" spans="1:20" ht="45" x14ac:dyDescent="0.2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1.34E-2</v>
      </c>
      <c r="P2369" s="1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6">
        <f t="shared" si="220"/>
        <v>42425.970092592594</v>
      </c>
      <c r="T2369" s="16">
        <f t="shared" si="221"/>
        <v>42485.928425925929</v>
      </c>
    </row>
    <row r="2370" spans="1:20" ht="45" x14ac:dyDescent="0.2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2.5000000000000001E-3</v>
      </c>
      <c r="P2370" s="19">
        <f t="shared" si="217"/>
        <v>50</v>
      </c>
      <c r="Q2370" t="str">
        <f t="shared" si="218"/>
        <v>technology</v>
      </c>
      <c r="R2370" t="str">
        <f t="shared" si="219"/>
        <v>web</v>
      </c>
      <c r="S2370" s="16">
        <f t="shared" si="220"/>
        <v>42063.721817129626</v>
      </c>
      <c r="T2370" s="16">
        <f t="shared" si="221"/>
        <v>42108.680150462969</v>
      </c>
    </row>
    <row r="2371" spans="1:20" ht="45" x14ac:dyDescent="0.2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E2371/D2371</f>
        <v>0</v>
      </c>
      <c r="P2371" s="19">
        <f t="shared" ref="P2371:P2434" si="223">IF(L2371&gt;0,E2371/L2371,0)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6">
        <f t="shared" ref="S2371:S2434" si="226">(((J2371/60)/60)/24)+DATE(1970,1,1)</f>
        <v>42380.812627314815</v>
      </c>
      <c r="T2371" s="16">
        <f t="shared" ref="T2371:T2434" si="227">(((I2371/60)/60)/24)+DATE(1970,1,1)</f>
        <v>42410.812627314815</v>
      </c>
    </row>
    <row r="2372" spans="1:20" ht="45" x14ac:dyDescent="0.2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3.2799999999999999E-3</v>
      </c>
      <c r="P2372" s="1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6">
        <f t="shared" si="226"/>
        <v>41961.18913194444</v>
      </c>
      <c r="T2372" s="16">
        <f t="shared" si="227"/>
        <v>41991.18913194444</v>
      </c>
    </row>
    <row r="2373" spans="1:20" ht="45" x14ac:dyDescent="0.2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s="19">
        <f t="shared" si="223"/>
        <v>0</v>
      </c>
      <c r="Q2373" t="str">
        <f t="shared" si="224"/>
        <v>technology</v>
      </c>
      <c r="R2373" t="str">
        <f t="shared" si="225"/>
        <v>web</v>
      </c>
      <c r="S2373" s="16">
        <f t="shared" si="226"/>
        <v>42150.777731481481</v>
      </c>
      <c r="T2373" s="16">
        <f t="shared" si="227"/>
        <v>42180.777731481481</v>
      </c>
    </row>
    <row r="2374" spans="1:20" ht="45" x14ac:dyDescent="0.2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3.272727272727273E-2</v>
      </c>
      <c r="P2374" s="19">
        <f t="shared" si="223"/>
        <v>30</v>
      </c>
      <c r="Q2374" t="str">
        <f t="shared" si="224"/>
        <v>technology</v>
      </c>
      <c r="R2374" t="str">
        <f t="shared" si="225"/>
        <v>web</v>
      </c>
      <c r="S2374" s="16">
        <f t="shared" si="226"/>
        <v>42088.069108796291</v>
      </c>
      <c r="T2374" s="16">
        <f t="shared" si="227"/>
        <v>42118.069108796291</v>
      </c>
    </row>
    <row r="2375" spans="1:20" ht="30" x14ac:dyDescent="0.2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5.8823529411764708E-5</v>
      </c>
      <c r="P2375" s="19">
        <f t="shared" si="223"/>
        <v>50</v>
      </c>
      <c r="Q2375" t="str">
        <f t="shared" si="224"/>
        <v>technology</v>
      </c>
      <c r="R2375" t="str">
        <f t="shared" si="225"/>
        <v>web</v>
      </c>
      <c r="S2375" s="16">
        <f t="shared" si="226"/>
        <v>42215.662314814821</v>
      </c>
      <c r="T2375" s="16">
        <f t="shared" si="227"/>
        <v>42245.662314814821</v>
      </c>
    </row>
    <row r="2376" spans="1:20" ht="45" x14ac:dyDescent="0.2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4.5454545454545455E-4</v>
      </c>
      <c r="P2376" s="19">
        <f t="shared" si="223"/>
        <v>10</v>
      </c>
      <c r="Q2376" t="str">
        <f t="shared" si="224"/>
        <v>technology</v>
      </c>
      <c r="R2376" t="str">
        <f t="shared" si="225"/>
        <v>web</v>
      </c>
      <c r="S2376" s="16">
        <f t="shared" si="226"/>
        <v>42017.843287037031</v>
      </c>
      <c r="T2376" s="16">
        <f t="shared" si="227"/>
        <v>42047.843287037031</v>
      </c>
    </row>
    <row r="2377" spans="1:20" ht="45" x14ac:dyDescent="0.2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s="19">
        <f t="shared" si="223"/>
        <v>0</v>
      </c>
      <c r="Q2377" t="str">
        <f t="shared" si="224"/>
        <v>technology</v>
      </c>
      <c r="R2377" t="str">
        <f t="shared" si="225"/>
        <v>web</v>
      </c>
      <c r="S2377" s="16">
        <f t="shared" si="226"/>
        <v>42592.836076388892</v>
      </c>
      <c r="T2377" s="16">
        <f t="shared" si="227"/>
        <v>42622.836076388892</v>
      </c>
    </row>
    <row r="2378" spans="1:20" ht="45" x14ac:dyDescent="0.2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0.10877666666666666</v>
      </c>
      <c r="P2378" s="1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6">
        <f t="shared" si="226"/>
        <v>42318.925532407404</v>
      </c>
      <c r="T2378" s="16">
        <f t="shared" si="227"/>
        <v>42348.925532407404</v>
      </c>
    </row>
    <row r="2379" spans="1:20" ht="45" x14ac:dyDescent="0.2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s="19">
        <f t="shared" si="223"/>
        <v>0</v>
      </c>
      <c r="Q2379" t="str">
        <f t="shared" si="224"/>
        <v>technology</v>
      </c>
      <c r="R2379" t="str">
        <f t="shared" si="225"/>
        <v>web</v>
      </c>
      <c r="S2379" s="16">
        <f t="shared" si="226"/>
        <v>42669.870173611111</v>
      </c>
      <c r="T2379" s="16">
        <f t="shared" si="227"/>
        <v>42699.911840277782</v>
      </c>
    </row>
    <row r="2380" spans="1:20" ht="30" x14ac:dyDescent="0.2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s="19">
        <f t="shared" si="223"/>
        <v>0</v>
      </c>
      <c r="Q2380" t="str">
        <f t="shared" si="224"/>
        <v>technology</v>
      </c>
      <c r="R2380" t="str">
        <f t="shared" si="225"/>
        <v>web</v>
      </c>
      <c r="S2380" s="16">
        <f t="shared" si="226"/>
        <v>42213.013078703705</v>
      </c>
      <c r="T2380" s="16">
        <f t="shared" si="227"/>
        <v>42242.013078703705</v>
      </c>
    </row>
    <row r="2381" spans="1:20" ht="30" x14ac:dyDescent="0.2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s="19">
        <f t="shared" si="223"/>
        <v>0</v>
      </c>
      <c r="Q2381" t="str">
        <f t="shared" si="224"/>
        <v>technology</v>
      </c>
      <c r="R2381" t="str">
        <f t="shared" si="225"/>
        <v>web</v>
      </c>
      <c r="S2381" s="16">
        <f t="shared" si="226"/>
        <v>42237.016388888893</v>
      </c>
      <c r="T2381" s="16">
        <f t="shared" si="227"/>
        <v>42282.016388888893</v>
      </c>
    </row>
    <row r="2382" spans="1:20" ht="45" x14ac:dyDescent="0.2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3.6666666666666666E-3</v>
      </c>
      <c r="P2382" s="1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6">
        <f t="shared" si="226"/>
        <v>42248.793310185181</v>
      </c>
      <c r="T2382" s="16">
        <f t="shared" si="227"/>
        <v>42278.793310185181</v>
      </c>
    </row>
    <row r="2383" spans="1:20" ht="30" x14ac:dyDescent="0.2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1.8193398957730169E-2</v>
      </c>
      <c r="P2383" s="1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6">
        <f t="shared" si="226"/>
        <v>42074.935740740737</v>
      </c>
      <c r="T2383" s="16">
        <f t="shared" si="227"/>
        <v>42104.935740740737</v>
      </c>
    </row>
    <row r="2384" spans="1:20" ht="45" x14ac:dyDescent="0.2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2.5000000000000001E-2</v>
      </c>
      <c r="P2384" s="1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6">
        <f t="shared" si="226"/>
        <v>42195.187534722223</v>
      </c>
      <c r="T2384" s="16">
        <f t="shared" si="227"/>
        <v>42220.187534722223</v>
      </c>
    </row>
    <row r="2385" spans="1:20" ht="45" x14ac:dyDescent="0.2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4.3499999999999997E-2</v>
      </c>
      <c r="P2385" s="19">
        <f t="shared" si="223"/>
        <v>145</v>
      </c>
      <c r="Q2385" t="str">
        <f t="shared" si="224"/>
        <v>technology</v>
      </c>
      <c r="R2385" t="str">
        <f t="shared" si="225"/>
        <v>web</v>
      </c>
      <c r="S2385" s="16">
        <f t="shared" si="226"/>
        <v>42027.056793981479</v>
      </c>
      <c r="T2385" s="16">
        <f t="shared" si="227"/>
        <v>42057.056793981479</v>
      </c>
    </row>
    <row r="2386" spans="1:20" ht="45" x14ac:dyDescent="0.2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8.0000000000000002E-3</v>
      </c>
      <c r="P2386" s="19">
        <f t="shared" si="223"/>
        <v>1</v>
      </c>
      <c r="Q2386" t="str">
        <f t="shared" si="224"/>
        <v>technology</v>
      </c>
      <c r="R2386" t="str">
        <f t="shared" si="225"/>
        <v>web</v>
      </c>
      <c r="S2386" s="16">
        <f t="shared" si="226"/>
        <v>41927.067627314813</v>
      </c>
      <c r="T2386" s="16">
        <f t="shared" si="227"/>
        <v>41957.109293981484</v>
      </c>
    </row>
    <row r="2387" spans="1:20" ht="45" x14ac:dyDescent="0.2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1.2123076923076924E-2</v>
      </c>
      <c r="P2387" s="1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6">
        <f t="shared" si="226"/>
        <v>42191.70175925926</v>
      </c>
      <c r="T2387" s="16">
        <f t="shared" si="227"/>
        <v>42221.70175925926</v>
      </c>
    </row>
    <row r="2388" spans="1:20" ht="45" x14ac:dyDescent="0.2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s="19">
        <f t="shared" si="223"/>
        <v>0</v>
      </c>
      <c r="Q2388" t="str">
        <f t="shared" si="224"/>
        <v>technology</v>
      </c>
      <c r="R2388" t="str">
        <f t="shared" si="225"/>
        <v>web</v>
      </c>
      <c r="S2388" s="16">
        <f t="shared" si="226"/>
        <v>41954.838240740741</v>
      </c>
      <c r="T2388" s="16">
        <f t="shared" si="227"/>
        <v>42014.838240740741</v>
      </c>
    </row>
    <row r="2389" spans="1:20" ht="45" x14ac:dyDescent="0.2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6.8399999999999997E-3</v>
      </c>
      <c r="P2389" s="19">
        <f t="shared" si="223"/>
        <v>342</v>
      </c>
      <c r="Q2389" t="str">
        <f t="shared" si="224"/>
        <v>technology</v>
      </c>
      <c r="R2389" t="str">
        <f t="shared" si="225"/>
        <v>web</v>
      </c>
      <c r="S2389" s="16">
        <f t="shared" si="226"/>
        <v>42528.626620370371</v>
      </c>
      <c r="T2389" s="16">
        <f t="shared" si="227"/>
        <v>42573.626620370371</v>
      </c>
    </row>
    <row r="2390" spans="1:20" ht="45" x14ac:dyDescent="0.2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1.2513513513513513E-2</v>
      </c>
      <c r="P2390" s="1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6">
        <f t="shared" si="226"/>
        <v>41989.853692129633</v>
      </c>
      <c r="T2390" s="16">
        <f t="shared" si="227"/>
        <v>42019.811805555553</v>
      </c>
    </row>
    <row r="2391" spans="1:20" ht="45" x14ac:dyDescent="0.2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1.8749999999999999E-3</v>
      </c>
      <c r="P2391" s="19">
        <f t="shared" si="223"/>
        <v>30</v>
      </c>
      <c r="Q2391" t="str">
        <f t="shared" si="224"/>
        <v>technology</v>
      </c>
      <c r="R2391" t="str">
        <f t="shared" si="225"/>
        <v>web</v>
      </c>
      <c r="S2391" s="16">
        <f t="shared" si="226"/>
        <v>42179.653379629628</v>
      </c>
      <c r="T2391" s="16">
        <f t="shared" si="227"/>
        <v>42210.915972222225</v>
      </c>
    </row>
    <row r="2392" spans="1:20" ht="45" x14ac:dyDescent="0.2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s="19">
        <f t="shared" si="223"/>
        <v>0</v>
      </c>
      <c r="Q2392" t="str">
        <f t="shared" si="224"/>
        <v>technology</v>
      </c>
      <c r="R2392" t="str">
        <f t="shared" si="225"/>
        <v>web</v>
      </c>
      <c r="S2392" s="16">
        <f t="shared" si="226"/>
        <v>41968.262314814812</v>
      </c>
      <c r="T2392" s="16">
        <f t="shared" si="227"/>
        <v>42008.262314814812</v>
      </c>
    </row>
    <row r="2393" spans="1:20" ht="30" x14ac:dyDescent="0.2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1.25E-3</v>
      </c>
      <c r="P2393" s="19">
        <f t="shared" si="223"/>
        <v>25</v>
      </c>
      <c r="Q2393" t="str">
        <f t="shared" si="224"/>
        <v>technology</v>
      </c>
      <c r="R2393" t="str">
        <f t="shared" si="225"/>
        <v>web</v>
      </c>
      <c r="S2393" s="16">
        <f t="shared" si="226"/>
        <v>42064.794490740736</v>
      </c>
      <c r="T2393" s="16">
        <f t="shared" si="227"/>
        <v>42094.752824074079</v>
      </c>
    </row>
    <row r="2394" spans="1:20" ht="45" x14ac:dyDescent="0.2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s="19">
        <f t="shared" si="223"/>
        <v>0</v>
      </c>
      <c r="Q2394" t="str">
        <f t="shared" si="224"/>
        <v>technology</v>
      </c>
      <c r="R2394" t="str">
        <f t="shared" si="225"/>
        <v>web</v>
      </c>
      <c r="S2394" s="16">
        <f t="shared" si="226"/>
        <v>42276.120636574073</v>
      </c>
      <c r="T2394" s="16">
        <f t="shared" si="227"/>
        <v>42306.120636574073</v>
      </c>
    </row>
    <row r="2395" spans="1:20" ht="45" x14ac:dyDescent="0.2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5.0000000000000001E-4</v>
      </c>
      <c r="P2395" s="19">
        <f t="shared" si="223"/>
        <v>50</v>
      </c>
      <c r="Q2395" t="str">
        <f t="shared" si="224"/>
        <v>technology</v>
      </c>
      <c r="R2395" t="str">
        <f t="shared" si="225"/>
        <v>web</v>
      </c>
      <c r="S2395" s="16">
        <f t="shared" si="226"/>
        <v>42194.648344907408</v>
      </c>
      <c r="T2395" s="16">
        <f t="shared" si="227"/>
        <v>42224.648344907408</v>
      </c>
    </row>
    <row r="2396" spans="1:20" ht="45" x14ac:dyDescent="0.2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5.9999999999999995E-4</v>
      </c>
      <c r="P2396" s="19">
        <f t="shared" si="223"/>
        <v>1.5</v>
      </c>
      <c r="Q2396" t="str">
        <f t="shared" si="224"/>
        <v>technology</v>
      </c>
      <c r="R2396" t="str">
        <f t="shared" si="225"/>
        <v>web</v>
      </c>
      <c r="S2396" s="16">
        <f t="shared" si="226"/>
        <v>42031.362187499995</v>
      </c>
      <c r="T2396" s="16">
        <f t="shared" si="227"/>
        <v>42061.362187499995</v>
      </c>
    </row>
    <row r="2397" spans="1:20" ht="45" x14ac:dyDescent="0.2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s="19">
        <f t="shared" si="223"/>
        <v>0</v>
      </c>
      <c r="Q2397" t="str">
        <f t="shared" si="224"/>
        <v>technology</v>
      </c>
      <c r="R2397" t="str">
        <f t="shared" si="225"/>
        <v>web</v>
      </c>
      <c r="S2397" s="16">
        <f t="shared" si="226"/>
        <v>42717.121377314819</v>
      </c>
      <c r="T2397" s="16">
        <f t="shared" si="227"/>
        <v>42745.372916666667</v>
      </c>
    </row>
    <row r="2398" spans="1:20" ht="45" x14ac:dyDescent="0.2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2E-3</v>
      </c>
      <c r="P2398" s="19">
        <f t="shared" si="223"/>
        <v>10</v>
      </c>
      <c r="Q2398" t="str">
        <f t="shared" si="224"/>
        <v>technology</v>
      </c>
      <c r="R2398" t="str">
        <f t="shared" si="225"/>
        <v>web</v>
      </c>
      <c r="S2398" s="16">
        <f t="shared" si="226"/>
        <v>42262.849050925928</v>
      </c>
      <c r="T2398" s="16">
        <f t="shared" si="227"/>
        <v>42292.849050925928</v>
      </c>
    </row>
    <row r="2399" spans="1:20" ht="45" x14ac:dyDescent="0.2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s="19">
        <f t="shared" si="223"/>
        <v>0</v>
      </c>
      <c r="Q2399" t="str">
        <f t="shared" si="224"/>
        <v>technology</v>
      </c>
      <c r="R2399" t="str">
        <f t="shared" si="225"/>
        <v>web</v>
      </c>
      <c r="S2399" s="16">
        <f t="shared" si="226"/>
        <v>41976.88490740741</v>
      </c>
      <c r="T2399" s="16">
        <f t="shared" si="227"/>
        <v>42006.88490740741</v>
      </c>
    </row>
    <row r="2400" spans="1:20" ht="45" x14ac:dyDescent="0.2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s="19">
        <f t="shared" si="223"/>
        <v>0</v>
      </c>
      <c r="Q2400" t="str">
        <f t="shared" si="224"/>
        <v>technology</v>
      </c>
      <c r="R2400" t="str">
        <f t="shared" si="225"/>
        <v>web</v>
      </c>
      <c r="S2400" s="16">
        <f t="shared" si="226"/>
        <v>42157.916481481487</v>
      </c>
      <c r="T2400" s="16">
        <f t="shared" si="227"/>
        <v>42187.916481481487</v>
      </c>
    </row>
    <row r="2401" spans="1:20" ht="45" x14ac:dyDescent="0.2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s="19">
        <f t="shared" si="223"/>
        <v>0</v>
      </c>
      <c r="Q2401" t="str">
        <f t="shared" si="224"/>
        <v>technology</v>
      </c>
      <c r="R2401" t="str">
        <f t="shared" si="225"/>
        <v>web</v>
      </c>
      <c r="S2401" s="16">
        <f t="shared" si="226"/>
        <v>41956.853078703702</v>
      </c>
      <c r="T2401" s="16">
        <f t="shared" si="227"/>
        <v>41991.853078703702</v>
      </c>
    </row>
    <row r="2402" spans="1:20" ht="45" x14ac:dyDescent="0.2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s="19">
        <f t="shared" si="223"/>
        <v>0</v>
      </c>
      <c r="Q2402" t="str">
        <f t="shared" si="224"/>
        <v>technology</v>
      </c>
      <c r="R2402" t="str">
        <f t="shared" si="225"/>
        <v>web</v>
      </c>
      <c r="S2402" s="16">
        <f t="shared" si="226"/>
        <v>42444.268101851849</v>
      </c>
      <c r="T2402" s="16">
        <f t="shared" si="227"/>
        <v>42474.268101851849</v>
      </c>
    </row>
    <row r="2403" spans="1:20" ht="45" x14ac:dyDescent="0.2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7.1785714285714283E-3</v>
      </c>
      <c r="P2403" s="1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6">
        <f t="shared" si="226"/>
        <v>42374.822870370372</v>
      </c>
      <c r="T2403" s="16">
        <f t="shared" si="227"/>
        <v>42434.822870370372</v>
      </c>
    </row>
    <row r="2404" spans="1:20" x14ac:dyDescent="0.2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4.3333333333333331E-3</v>
      </c>
      <c r="P2404" s="1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6">
        <f t="shared" si="226"/>
        <v>42107.679756944446</v>
      </c>
      <c r="T2404" s="16">
        <f t="shared" si="227"/>
        <v>42137.679756944446</v>
      </c>
    </row>
    <row r="2405" spans="1:20" ht="45" x14ac:dyDescent="0.2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0.16833333333333333</v>
      </c>
      <c r="P2405" s="1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6">
        <f t="shared" si="226"/>
        <v>42399.882615740738</v>
      </c>
      <c r="T2405" s="16">
        <f t="shared" si="227"/>
        <v>42459.840949074074</v>
      </c>
    </row>
    <row r="2406" spans="1:20" ht="45" x14ac:dyDescent="0.2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s="19">
        <f t="shared" si="223"/>
        <v>0</v>
      </c>
      <c r="Q2406" t="str">
        <f t="shared" si="224"/>
        <v>food</v>
      </c>
      <c r="R2406" t="str">
        <f t="shared" si="225"/>
        <v>food trucks</v>
      </c>
      <c r="S2406" s="16">
        <f t="shared" si="226"/>
        <v>42342.03943287037</v>
      </c>
      <c r="T2406" s="16">
        <f t="shared" si="227"/>
        <v>42372.03943287037</v>
      </c>
    </row>
    <row r="2407" spans="1:20" ht="30" x14ac:dyDescent="0.2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0.22520000000000001</v>
      </c>
      <c r="P2407" s="1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6">
        <f t="shared" si="226"/>
        <v>42595.585358796292</v>
      </c>
      <c r="T2407" s="16">
        <f t="shared" si="227"/>
        <v>42616.585358796292</v>
      </c>
    </row>
    <row r="2408" spans="1:20" ht="45" x14ac:dyDescent="0.2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0.41384615384615386</v>
      </c>
      <c r="P2408" s="1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6">
        <f t="shared" si="226"/>
        <v>41983.110995370371</v>
      </c>
      <c r="T2408" s="16">
        <f t="shared" si="227"/>
        <v>42023.110995370371</v>
      </c>
    </row>
    <row r="2409" spans="1:20" ht="60" x14ac:dyDescent="0.2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0.25259090909090909</v>
      </c>
      <c r="P2409" s="1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6">
        <f t="shared" si="226"/>
        <v>42082.575555555552</v>
      </c>
      <c r="T2409" s="16">
        <f t="shared" si="227"/>
        <v>42105.25</v>
      </c>
    </row>
    <row r="2410" spans="1:20" ht="30" x14ac:dyDescent="0.2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2E-3</v>
      </c>
      <c r="P2410" s="1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6">
        <f t="shared" si="226"/>
        <v>41919.140706018516</v>
      </c>
      <c r="T2410" s="16">
        <f t="shared" si="227"/>
        <v>41949.182372685187</v>
      </c>
    </row>
    <row r="2411" spans="1:20" ht="30" x14ac:dyDescent="0.2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1.84E-2</v>
      </c>
      <c r="P2411" s="1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6">
        <f t="shared" si="226"/>
        <v>42204.875868055555</v>
      </c>
      <c r="T2411" s="16">
        <f t="shared" si="227"/>
        <v>42234.875868055555</v>
      </c>
    </row>
    <row r="2412" spans="1:20" ht="60" x14ac:dyDescent="0.2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s="19">
        <f t="shared" si="223"/>
        <v>0</v>
      </c>
      <c r="Q2412" t="str">
        <f t="shared" si="224"/>
        <v>food</v>
      </c>
      <c r="R2412" t="str">
        <f t="shared" si="225"/>
        <v>food trucks</v>
      </c>
      <c r="S2412" s="16">
        <f t="shared" si="226"/>
        <v>42224.408275462964</v>
      </c>
      <c r="T2412" s="16">
        <f t="shared" si="227"/>
        <v>42254.408275462964</v>
      </c>
    </row>
    <row r="2413" spans="1:20" ht="45" x14ac:dyDescent="0.2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6.0400000000000002E-3</v>
      </c>
      <c r="P2413" s="1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6">
        <f t="shared" si="226"/>
        <v>42211.732430555552</v>
      </c>
      <c r="T2413" s="16">
        <f t="shared" si="227"/>
        <v>42241.732430555552</v>
      </c>
    </row>
    <row r="2414" spans="1:20" ht="45" x14ac:dyDescent="0.2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s="19">
        <f t="shared" si="223"/>
        <v>0</v>
      </c>
      <c r="Q2414" t="str">
        <f t="shared" si="224"/>
        <v>food</v>
      </c>
      <c r="R2414" t="str">
        <f t="shared" si="225"/>
        <v>food trucks</v>
      </c>
      <c r="S2414" s="16">
        <f t="shared" si="226"/>
        <v>42655.736956018518</v>
      </c>
      <c r="T2414" s="16">
        <f t="shared" si="227"/>
        <v>42700.778622685189</v>
      </c>
    </row>
    <row r="2415" spans="1:20" ht="45" x14ac:dyDescent="0.2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8.3333333333333332E-3</v>
      </c>
      <c r="P2415" s="1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6">
        <f t="shared" si="226"/>
        <v>41760.10974537037</v>
      </c>
      <c r="T2415" s="16">
        <f t="shared" si="227"/>
        <v>41790.979166666664</v>
      </c>
    </row>
    <row r="2416" spans="1:20" ht="45" x14ac:dyDescent="0.2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3.0666666666666665E-2</v>
      </c>
      <c r="P2416" s="1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6">
        <f t="shared" si="226"/>
        <v>42198.695138888885</v>
      </c>
      <c r="T2416" s="16">
        <f t="shared" si="227"/>
        <v>42238.165972222225</v>
      </c>
    </row>
    <row r="2417" spans="1:20" ht="45" x14ac:dyDescent="0.2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5.5833333333333334E-3</v>
      </c>
      <c r="P2417" s="1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6">
        <f t="shared" si="226"/>
        <v>42536.862800925926</v>
      </c>
      <c r="T2417" s="16">
        <f t="shared" si="227"/>
        <v>42566.862800925926</v>
      </c>
    </row>
    <row r="2418" spans="1:20" ht="45" x14ac:dyDescent="0.2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2.5000000000000001E-4</v>
      </c>
      <c r="P2418" s="19">
        <f t="shared" si="223"/>
        <v>5</v>
      </c>
      <c r="Q2418" t="str">
        <f t="shared" si="224"/>
        <v>food</v>
      </c>
      <c r="R2418" t="str">
        <f t="shared" si="225"/>
        <v>food trucks</v>
      </c>
      <c r="S2418" s="16">
        <f t="shared" si="226"/>
        <v>42019.737766203703</v>
      </c>
      <c r="T2418" s="16">
        <f t="shared" si="227"/>
        <v>42077.625</v>
      </c>
    </row>
    <row r="2419" spans="1:20" ht="45" x14ac:dyDescent="0.2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s="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6">
        <f t="shared" si="226"/>
        <v>41831.884108796294</v>
      </c>
      <c r="T2419" s="16">
        <f t="shared" si="227"/>
        <v>41861.884108796294</v>
      </c>
    </row>
    <row r="2420" spans="1:20" x14ac:dyDescent="0.2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2.0000000000000001E-4</v>
      </c>
      <c r="P2420" s="19">
        <f t="shared" si="223"/>
        <v>1</v>
      </c>
      <c r="Q2420" t="str">
        <f t="shared" si="224"/>
        <v>food</v>
      </c>
      <c r="R2420" t="str">
        <f t="shared" si="225"/>
        <v>food trucks</v>
      </c>
      <c r="S2420" s="16">
        <f t="shared" si="226"/>
        <v>42027.856990740736</v>
      </c>
      <c r="T2420" s="16">
        <f t="shared" si="227"/>
        <v>42087.815324074079</v>
      </c>
    </row>
    <row r="2421" spans="1:20" ht="45" x14ac:dyDescent="0.2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s="19">
        <f t="shared" si="223"/>
        <v>0</v>
      </c>
      <c r="Q2421" t="str">
        <f t="shared" si="224"/>
        <v>food</v>
      </c>
      <c r="R2421" t="str">
        <f t="shared" si="225"/>
        <v>food trucks</v>
      </c>
      <c r="S2421" s="16">
        <f t="shared" si="226"/>
        <v>41993.738298611104</v>
      </c>
      <c r="T2421" s="16">
        <f t="shared" si="227"/>
        <v>42053.738298611104</v>
      </c>
    </row>
    <row r="2422" spans="1:20" ht="45" x14ac:dyDescent="0.2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0.14825133372851215</v>
      </c>
      <c r="P2422" s="1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6">
        <f t="shared" si="226"/>
        <v>41893.028877314813</v>
      </c>
      <c r="T2422" s="16">
        <f t="shared" si="227"/>
        <v>41953.070543981477</v>
      </c>
    </row>
    <row r="2423" spans="1:20" ht="30" x14ac:dyDescent="0.2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1.6666666666666666E-4</v>
      </c>
      <c r="P2423" s="19">
        <f t="shared" si="223"/>
        <v>1</v>
      </c>
      <c r="Q2423" t="str">
        <f t="shared" si="224"/>
        <v>food</v>
      </c>
      <c r="R2423" t="str">
        <f t="shared" si="225"/>
        <v>food trucks</v>
      </c>
      <c r="S2423" s="16">
        <f t="shared" si="226"/>
        <v>42026.687453703707</v>
      </c>
      <c r="T2423" s="16">
        <f t="shared" si="227"/>
        <v>42056.687453703707</v>
      </c>
    </row>
    <row r="2424" spans="1:20" ht="30" x14ac:dyDescent="0.2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2E-3</v>
      </c>
      <c r="P2424" s="19">
        <f t="shared" si="223"/>
        <v>1</v>
      </c>
      <c r="Q2424" t="str">
        <f t="shared" si="224"/>
        <v>food</v>
      </c>
      <c r="R2424" t="str">
        <f t="shared" si="225"/>
        <v>food trucks</v>
      </c>
      <c r="S2424" s="16">
        <f t="shared" si="226"/>
        <v>42044.724953703699</v>
      </c>
      <c r="T2424" s="16">
        <f t="shared" si="227"/>
        <v>42074.683287037042</v>
      </c>
    </row>
    <row r="2425" spans="1:20" ht="45" x14ac:dyDescent="0.2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1.3333333333333334E-4</v>
      </c>
      <c r="P2425" s="19">
        <f t="shared" si="223"/>
        <v>8</v>
      </c>
      <c r="Q2425" t="str">
        <f t="shared" si="224"/>
        <v>food</v>
      </c>
      <c r="R2425" t="str">
        <f t="shared" si="225"/>
        <v>food trucks</v>
      </c>
      <c r="S2425" s="16">
        <f t="shared" si="226"/>
        <v>41974.704745370371</v>
      </c>
      <c r="T2425" s="16">
        <f t="shared" si="227"/>
        <v>42004.704745370371</v>
      </c>
    </row>
    <row r="2426" spans="1:20" ht="30" x14ac:dyDescent="0.2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1.24E-2</v>
      </c>
      <c r="P2426" s="1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6">
        <f t="shared" si="226"/>
        <v>41909.892453703702</v>
      </c>
      <c r="T2426" s="16">
        <f t="shared" si="227"/>
        <v>41939.892453703702</v>
      </c>
    </row>
    <row r="2427" spans="1:20" ht="45" x14ac:dyDescent="0.2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2.8571428571428574E-4</v>
      </c>
      <c r="P2427" s="19">
        <f t="shared" si="223"/>
        <v>1</v>
      </c>
      <c r="Q2427" t="str">
        <f t="shared" si="224"/>
        <v>food</v>
      </c>
      <c r="R2427" t="str">
        <f t="shared" si="225"/>
        <v>food trucks</v>
      </c>
      <c r="S2427" s="16">
        <f t="shared" si="226"/>
        <v>42502.913761574076</v>
      </c>
      <c r="T2427" s="16">
        <f t="shared" si="227"/>
        <v>42517.919444444444</v>
      </c>
    </row>
    <row r="2428" spans="1:20" ht="45" x14ac:dyDescent="0.2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s="19">
        <f t="shared" si="223"/>
        <v>0</v>
      </c>
      <c r="Q2428" t="str">
        <f t="shared" si="224"/>
        <v>food</v>
      </c>
      <c r="R2428" t="str">
        <f t="shared" si="225"/>
        <v>food trucks</v>
      </c>
      <c r="S2428" s="16">
        <f t="shared" si="226"/>
        <v>42164.170046296291</v>
      </c>
      <c r="T2428" s="16">
        <f t="shared" si="227"/>
        <v>42224.170046296291</v>
      </c>
    </row>
    <row r="2429" spans="1:20" ht="30" x14ac:dyDescent="0.2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2.0000000000000002E-5</v>
      </c>
      <c r="P2429" s="19">
        <f t="shared" si="223"/>
        <v>1</v>
      </c>
      <c r="Q2429" t="str">
        <f t="shared" si="224"/>
        <v>food</v>
      </c>
      <c r="R2429" t="str">
        <f t="shared" si="225"/>
        <v>food trucks</v>
      </c>
      <c r="S2429" s="16">
        <f t="shared" si="226"/>
        <v>42412.318668981476</v>
      </c>
      <c r="T2429" s="16">
        <f t="shared" si="227"/>
        <v>42452.277002314819</v>
      </c>
    </row>
    <row r="2430" spans="1:20" ht="30" x14ac:dyDescent="0.2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2.8571428571428571E-5</v>
      </c>
      <c r="P2430" s="19">
        <f t="shared" si="223"/>
        <v>1</v>
      </c>
      <c r="Q2430" t="str">
        <f t="shared" si="224"/>
        <v>food</v>
      </c>
      <c r="R2430" t="str">
        <f t="shared" si="225"/>
        <v>food trucks</v>
      </c>
      <c r="S2430" s="16">
        <f t="shared" si="226"/>
        <v>42045.784155092595</v>
      </c>
      <c r="T2430" s="16">
        <f t="shared" si="227"/>
        <v>42075.742488425924</v>
      </c>
    </row>
    <row r="2431" spans="1:20" ht="45" x14ac:dyDescent="0.2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1.4321428571428572E-2</v>
      </c>
      <c r="P2431" s="1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6">
        <f t="shared" si="226"/>
        <v>42734.879236111112</v>
      </c>
      <c r="T2431" s="16">
        <f t="shared" si="227"/>
        <v>42771.697222222225</v>
      </c>
    </row>
    <row r="2432" spans="1:20" ht="45" x14ac:dyDescent="0.2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7.0000000000000001E-3</v>
      </c>
      <c r="P2432" s="1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6">
        <f t="shared" si="226"/>
        <v>42382.130833333329</v>
      </c>
      <c r="T2432" s="16">
        <f t="shared" si="227"/>
        <v>42412.130833333329</v>
      </c>
    </row>
    <row r="2433" spans="1:20" ht="30" x14ac:dyDescent="0.2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2.0000000000000002E-5</v>
      </c>
      <c r="P2433" s="19">
        <f t="shared" si="223"/>
        <v>1</v>
      </c>
      <c r="Q2433" t="str">
        <f t="shared" si="224"/>
        <v>food</v>
      </c>
      <c r="R2433" t="str">
        <f t="shared" si="225"/>
        <v>food trucks</v>
      </c>
      <c r="S2433" s="16">
        <f t="shared" si="226"/>
        <v>42489.099687499998</v>
      </c>
      <c r="T2433" s="16">
        <f t="shared" si="227"/>
        <v>42549.099687499998</v>
      </c>
    </row>
    <row r="2434" spans="1:20" ht="30" x14ac:dyDescent="0.2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1.4285714285714287E-4</v>
      </c>
      <c r="P2434" s="19">
        <f t="shared" si="223"/>
        <v>1</v>
      </c>
      <c r="Q2434" t="str">
        <f t="shared" si="224"/>
        <v>food</v>
      </c>
      <c r="R2434" t="str">
        <f t="shared" si="225"/>
        <v>food trucks</v>
      </c>
      <c r="S2434" s="16">
        <f t="shared" si="226"/>
        <v>42041.218715277777</v>
      </c>
      <c r="T2434" s="16">
        <f t="shared" si="227"/>
        <v>42071.218715277777</v>
      </c>
    </row>
    <row r="2435" spans="1:20" ht="45" x14ac:dyDescent="0.2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E2435/D2435</f>
        <v>0</v>
      </c>
      <c r="P2435" s="19">
        <f t="shared" ref="P2435:P2498" si="229">IF(L2435&gt;0,E2435/L2435,0)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6">
        <f t="shared" ref="S2435:S2498" si="232">(((J2435/60)/60)/24)+DATE(1970,1,1)</f>
        <v>42397.89980324074</v>
      </c>
      <c r="T2435" s="16">
        <f t="shared" ref="T2435:T2498" si="233">(((I2435/60)/60)/24)+DATE(1970,1,1)</f>
        <v>42427.89980324074</v>
      </c>
    </row>
    <row r="2436" spans="1:20" ht="45" x14ac:dyDescent="0.2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1.2999999999999999E-3</v>
      </c>
      <c r="P2436" s="1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6">
        <f t="shared" si="232"/>
        <v>42180.18604166666</v>
      </c>
      <c r="T2436" s="16">
        <f t="shared" si="233"/>
        <v>42220.18604166666</v>
      </c>
    </row>
    <row r="2437" spans="1:20" ht="45" x14ac:dyDescent="0.2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4.8960000000000002E-3</v>
      </c>
      <c r="P2437" s="1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6">
        <f t="shared" si="232"/>
        <v>42252.277615740735</v>
      </c>
      <c r="T2437" s="16">
        <f t="shared" si="233"/>
        <v>42282.277615740735</v>
      </c>
    </row>
    <row r="2438" spans="1:20" ht="45" x14ac:dyDescent="0.2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3.8461538461538462E-4</v>
      </c>
      <c r="P2438" s="1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6">
        <f t="shared" si="232"/>
        <v>42338.615393518514</v>
      </c>
      <c r="T2438" s="16">
        <f t="shared" si="233"/>
        <v>42398.615393518514</v>
      </c>
    </row>
    <row r="2439" spans="1:20" ht="45" x14ac:dyDescent="0.2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s="19">
        <f t="shared" si="229"/>
        <v>0</v>
      </c>
      <c r="Q2439" t="str">
        <f t="shared" si="230"/>
        <v>food</v>
      </c>
      <c r="R2439" t="str">
        <f t="shared" si="231"/>
        <v>food trucks</v>
      </c>
      <c r="S2439" s="16">
        <f t="shared" si="232"/>
        <v>42031.965138888889</v>
      </c>
      <c r="T2439" s="16">
        <f t="shared" si="233"/>
        <v>42080.75</v>
      </c>
    </row>
    <row r="2440" spans="1:20" ht="45" x14ac:dyDescent="0.2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3.3333333333333335E-3</v>
      </c>
      <c r="P2440" s="1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6">
        <f t="shared" si="232"/>
        <v>42285.91506944444</v>
      </c>
      <c r="T2440" s="16">
        <f t="shared" si="233"/>
        <v>42345.956736111111</v>
      </c>
    </row>
    <row r="2441" spans="1:20" ht="45" x14ac:dyDescent="0.2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s="19">
        <f t="shared" si="229"/>
        <v>0</v>
      </c>
      <c r="Q2441" t="str">
        <f t="shared" si="230"/>
        <v>food</v>
      </c>
      <c r="R2441" t="str">
        <f t="shared" si="231"/>
        <v>food trucks</v>
      </c>
      <c r="S2441" s="16">
        <f t="shared" si="232"/>
        <v>42265.818622685183</v>
      </c>
      <c r="T2441" s="16">
        <f t="shared" si="233"/>
        <v>42295.818622685183</v>
      </c>
    </row>
    <row r="2442" spans="1:20" ht="30" x14ac:dyDescent="0.2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2E-3</v>
      </c>
      <c r="P2442" s="19">
        <f t="shared" si="229"/>
        <v>5</v>
      </c>
      <c r="Q2442" t="str">
        <f t="shared" si="230"/>
        <v>food</v>
      </c>
      <c r="R2442" t="str">
        <f t="shared" si="231"/>
        <v>food trucks</v>
      </c>
      <c r="S2442" s="16">
        <f t="shared" si="232"/>
        <v>42383.899456018517</v>
      </c>
      <c r="T2442" s="16">
        <f t="shared" si="233"/>
        <v>42413.899456018517</v>
      </c>
    </row>
    <row r="2443" spans="1:20" ht="30" x14ac:dyDescent="0.2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1.0788</v>
      </c>
      <c r="P2443" s="1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6">
        <f t="shared" si="232"/>
        <v>42187.125625000001</v>
      </c>
      <c r="T2443" s="16">
        <f t="shared" si="233"/>
        <v>42208.207638888889</v>
      </c>
    </row>
    <row r="2444" spans="1:20" ht="30" x14ac:dyDescent="0.2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1.2594166666666666</v>
      </c>
      <c r="P2444" s="1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6">
        <f t="shared" si="232"/>
        <v>42052.666990740734</v>
      </c>
      <c r="T2444" s="16">
        <f t="shared" si="233"/>
        <v>42082.625324074077</v>
      </c>
    </row>
    <row r="2445" spans="1:20" ht="45" x14ac:dyDescent="0.2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2.0251494999999999</v>
      </c>
      <c r="P2445" s="1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6">
        <f t="shared" si="232"/>
        <v>41836.625254629631</v>
      </c>
      <c r="T2445" s="16">
        <f t="shared" si="233"/>
        <v>41866.625254629631</v>
      </c>
    </row>
    <row r="2446" spans="1:20" ht="45" x14ac:dyDescent="0.2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1.0860000000000001</v>
      </c>
      <c r="P2446" s="1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6">
        <f t="shared" si="232"/>
        <v>42485.754525462966</v>
      </c>
      <c r="T2446" s="16">
        <f t="shared" si="233"/>
        <v>42515.754525462966</v>
      </c>
    </row>
    <row r="2447" spans="1:20" ht="60" x14ac:dyDescent="0.2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1.728</v>
      </c>
      <c r="P2447" s="1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6">
        <f t="shared" si="232"/>
        <v>42243.190057870372</v>
      </c>
      <c r="T2447" s="16">
        <f t="shared" si="233"/>
        <v>42273.190057870372</v>
      </c>
    </row>
    <row r="2448" spans="1:20" ht="45" x14ac:dyDescent="0.2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1.6798</v>
      </c>
      <c r="P2448" s="1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6">
        <f t="shared" si="232"/>
        <v>42670.602673611109</v>
      </c>
      <c r="T2448" s="16">
        <f t="shared" si="233"/>
        <v>42700.64434027778</v>
      </c>
    </row>
    <row r="2449" spans="1:20" ht="45" x14ac:dyDescent="0.2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4.2720000000000002</v>
      </c>
      <c r="P2449" s="1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6">
        <f t="shared" si="232"/>
        <v>42654.469826388886</v>
      </c>
      <c r="T2449" s="16">
        <f t="shared" si="233"/>
        <v>42686.166666666672</v>
      </c>
    </row>
    <row r="2450" spans="1:20" ht="45" x14ac:dyDescent="0.2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1.075</v>
      </c>
      <c r="P2450" s="1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6">
        <f t="shared" si="232"/>
        <v>42607.316122685181</v>
      </c>
      <c r="T2450" s="16">
        <f t="shared" si="233"/>
        <v>42613.233333333337</v>
      </c>
    </row>
    <row r="2451" spans="1:20" ht="45" x14ac:dyDescent="0.2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1.08</v>
      </c>
      <c r="P2451" s="1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6">
        <f t="shared" si="232"/>
        <v>41943.142534722225</v>
      </c>
      <c r="T2451" s="16">
        <f t="shared" si="233"/>
        <v>41973.184201388889</v>
      </c>
    </row>
    <row r="2452" spans="1:20" ht="45" x14ac:dyDescent="0.2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1.0153353333333335</v>
      </c>
      <c r="P2452" s="1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6">
        <f t="shared" si="232"/>
        <v>41902.07240740741</v>
      </c>
      <c r="T2452" s="16">
        <f t="shared" si="233"/>
        <v>41940.132638888892</v>
      </c>
    </row>
    <row r="2453" spans="1:20" ht="45" x14ac:dyDescent="0.2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1.1545000000000001</v>
      </c>
      <c r="P2453" s="1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6">
        <f t="shared" si="232"/>
        <v>42779.908449074079</v>
      </c>
      <c r="T2453" s="16">
        <f t="shared" si="233"/>
        <v>42799.908449074079</v>
      </c>
    </row>
    <row r="2454" spans="1:20" ht="45" x14ac:dyDescent="0.2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1.335</v>
      </c>
      <c r="P2454" s="1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6">
        <f t="shared" si="232"/>
        <v>42338.84375</v>
      </c>
      <c r="T2454" s="16">
        <f t="shared" si="233"/>
        <v>42367.958333333328</v>
      </c>
    </row>
    <row r="2455" spans="1:20" ht="45" x14ac:dyDescent="0.2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1.5469999999999999</v>
      </c>
      <c r="P2455" s="1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6">
        <f t="shared" si="232"/>
        <v>42738.692233796297</v>
      </c>
      <c r="T2455" s="16">
        <f t="shared" si="233"/>
        <v>42768.692233796297</v>
      </c>
    </row>
    <row r="2456" spans="1:20" ht="45" x14ac:dyDescent="0.2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1.0084571428571429</v>
      </c>
      <c r="P2456" s="1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6">
        <f t="shared" si="232"/>
        <v>42770.201481481476</v>
      </c>
      <c r="T2456" s="16">
        <f t="shared" si="233"/>
        <v>42805.201481481476</v>
      </c>
    </row>
    <row r="2457" spans="1:20" ht="45" x14ac:dyDescent="0.2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1.82</v>
      </c>
      <c r="P2457" s="1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6">
        <f t="shared" si="232"/>
        <v>42452.781828703708</v>
      </c>
      <c r="T2457" s="16">
        <f t="shared" si="233"/>
        <v>42480.781828703708</v>
      </c>
    </row>
    <row r="2458" spans="1:20" ht="45" x14ac:dyDescent="0.2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1.8086666666666666</v>
      </c>
      <c r="P2458" s="1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6">
        <f t="shared" si="232"/>
        <v>42761.961099537039</v>
      </c>
      <c r="T2458" s="16">
        <f t="shared" si="233"/>
        <v>42791.961099537039</v>
      </c>
    </row>
    <row r="2459" spans="1:20" ht="45" x14ac:dyDescent="0.2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1.0230434782608695</v>
      </c>
      <c r="P2459" s="1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6">
        <f t="shared" si="232"/>
        <v>42423.602500000001</v>
      </c>
      <c r="T2459" s="16">
        <f t="shared" si="233"/>
        <v>42453.560833333337</v>
      </c>
    </row>
    <row r="2460" spans="1:20" ht="45" x14ac:dyDescent="0.2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1.1017999999999999</v>
      </c>
      <c r="P2460" s="1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6">
        <f t="shared" si="232"/>
        <v>42495.871736111112</v>
      </c>
      <c r="T2460" s="16">
        <f t="shared" si="233"/>
        <v>42530.791666666672</v>
      </c>
    </row>
    <row r="2461" spans="1:20" ht="45" x14ac:dyDescent="0.2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1.0225</v>
      </c>
      <c r="P2461" s="1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6">
        <f t="shared" si="232"/>
        <v>42407.637557870374</v>
      </c>
      <c r="T2461" s="16">
        <f t="shared" si="233"/>
        <v>42452.595891203702</v>
      </c>
    </row>
    <row r="2462" spans="1:20" ht="45" x14ac:dyDescent="0.2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1.0078823529411765</v>
      </c>
      <c r="P2462" s="1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6">
        <f t="shared" si="232"/>
        <v>42704.187118055561</v>
      </c>
      <c r="T2462" s="16">
        <f t="shared" si="233"/>
        <v>42738.178472222222</v>
      </c>
    </row>
    <row r="2463" spans="1:20" ht="45" x14ac:dyDescent="0.2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1.038</v>
      </c>
      <c r="P2463" s="1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6">
        <f t="shared" si="232"/>
        <v>40784.012696759259</v>
      </c>
      <c r="T2463" s="16">
        <f t="shared" si="233"/>
        <v>40817.125</v>
      </c>
    </row>
    <row r="2464" spans="1:20" ht="45" x14ac:dyDescent="0.2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1.1070833333333334</v>
      </c>
      <c r="P2464" s="1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6">
        <f t="shared" si="232"/>
        <v>41089.186296296299</v>
      </c>
      <c r="T2464" s="16">
        <f t="shared" si="233"/>
        <v>41109.186296296299</v>
      </c>
    </row>
    <row r="2465" spans="1:20" x14ac:dyDescent="0.2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1.1625000000000001</v>
      </c>
      <c r="P2465" s="1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6">
        <f t="shared" si="232"/>
        <v>41341.111400462964</v>
      </c>
      <c r="T2465" s="16">
        <f t="shared" si="233"/>
        <v>41380.791666666664</v>
      </c>
    </row>
    <row r="2466" spans="1:20" ht="45" x14ac:dyDescent="0.2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1.111</v>
      </c>
      <c r="P2466" s="1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6">
        <f t="shared" si="232"/>
        <v>42248.90042824074</v>
      </c>
      <c r="T2466" s="16">
        <f t="shared" si="233"/>
        <v>42277.811805555553</v>
      </c>
    </row>
    <row r="2467" spans="1:20" ht="30" x14ac:dyDescent="0.2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1.8014285714285714</v>
      </c>
      <c r="P2467" s="1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6">
        <f t="shared" si="232"/>
        <v>41145.719305555554</v>
      </c>
      <c r="T2467" s="16">
        <f t="shared" si="233"/>
        <v>41175.719305555554</v>
      </c>
    </row>
    <row r="2468" spans="1:20" ht="45" x14ac:dyDescent="0.2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</v>
      </c>
      <c r="P2468" s="1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6">
        <f t="shared" si="232"/>
        <v>41373.102465277778</v>
      </c>
      <c r="T2468" s="16">
        <f t="shared" si="233"/>
        <v>41403.102465277778</v>
      </c>
    </row>
    <row r="2469" spans="1:20" ht="30" x14ac:dyDescent="0.2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1.1850000000000001</v>
      </c>
      <c r="P2469" s="1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6">
        <f t="shared" si="232"/>
        <v>41025.874201388891</v>
      </c>
      <c r="T2469" s="16">
        <f t="shared" si="233"/>
        <v>41039.708333333336</v>
      </c>
    </row>
    <row r="2470" spans="1:20" ht="30" x14ac:dyDescent="0.2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1.0721700000000001</v>
      </c>
      <c r="P2470" s="1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6">
        <f t="shared" si="232"/>
        <v>41174.154178240737</v>
      </c>
      <c r="T2470" s="16">
        <f t="shared" si="233"/>
        <v>41210.208333333336</v>
      </c>
    </row>
    <row r="2471" spans="1:20" ht="45" x14ac:dyDescent="0.2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1.1366666666666667</v>
      </c>
      <c r="P2471" s="1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6">
        <f t="shared" si="232"/>
        <v>40557.429733796293</v>
      </c>
      <c r="T2471" s="16">
        <f t="shared" si="233"/>
        <v>40582.429733796293</v>
      </c>
    </row>
    <row r="2472" spans="1:20" ht="45" x14ac:dyDescent="0.2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1.0316400000000001</v>
      </c>
      <c r="P2472" s="1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6">
        <f t="shared" si="232"/>
        <v>41023.07471064815</v>
      </c>
      <c r="T2472" s="16">
        <f t="shared" si="233"/>
        <v>41053.07471064815</v>
      </c>
    </row>
    <row r="2473" spans="1:20" ht="45" x14ac:dyDescent="0.2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1.28</v>
      </c>
      <c r="P2473" s="1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6">
        <f t="shared" si="232"/>
        <v>40893.992962962962</v>
      </c>
      <c r="T2473" s="16">
        <f t="shared" si="233"/>
        <v>40933.992962962962</v>
      </c>
    </row>
    <row r="2474" spans="1:20" ht="45" x14ac:dyDescent="0.2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1.3576026666666667</v>
      </c>
      <c r="P2474" s="1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6">
        <f t="shared" si="232"/>
        <v>40354.11550925926</v>
      </c>
      <c r="T2474" s="16">
        <f t="shared" si="233"/>
        <v>40425.043749999997</v>
      </c>
    </row>
    <row r="2475" spans="1:20" ht="45" x14ac:dyDescent="0.2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</v>
      </c>
      <c r="P2475" s="1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6">
        <f t="shared" si="232"/>
        <v>41193.748483796298</v>
      </c>
      <c r="T2475" s="16">
        <f t="shared" si="233"/>
        <v>41223.790150462963</v>
      </c>
    </row>
    <row r="2476" spans="1:20" ht="45" x14ac:dyDescent="0.2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1.0000360000000001</v>
      </c>
      <c r="P2476" s="1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6">
        <f t="shared" si="232"/>
        <v>40417.011296296296</v>
      </c>
      <c r="T2476" s="16">
        <f t="shared" si="233"/>
        <v>40462.011296296296</v>
      </c>
    </row>
    <row r="2477" spans="1:20" ht="30" x14ac:dyDescent="0.2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1.0471999999999999</v>
      </c>
      <c r="P2477" s="1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6">
        <f t="shared" si="232"/>
        <v>40310.287673611114</v>
      </c>
      <c r="T2477" s="16">
        <f t="shared" si="233"/>
        <v>40369.916666666664</v>
      </c>
    </row>
    <row r="2478" spans="1:20" ht="45" x14ac:dyDescent="0.2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1.050225</v>
      </c>
      <c r="P2478" s="1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6">
        <f t="shared" si="232"/>
        <v>41913.328356481477</v>
      </c>
      <c r="T2478" s="16">
        <f t="shared" si="233"/>
        <v>41946.370023148149</v>
      </c>
    </row>
    <row r="2479" spans="1:20" ht="30" x14ac:dyDescent="0.2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1.7133333333333334</v>
      </c>
      <c r="P2479" s="1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6">
        <f t="shared" si="232"/>
        <v>41088.691493055558</v>
      </c>
      <c r="T2479" s="16">
        <f t="shared" si="233"/>
        <v>41133.691493055558</v>
      </c>
    </row>
    <row r="2480" spans="1:20" ht="45" x14ac:dyDescent="0.2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1.2749999999999999</v>
      </c>
      <c r="P2480" s="1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6">
        <f t="shared" si="232"/>
        <v>41257.950381944444</v>
      </c>
      <c r="T2480" s="16">
        <f t="shared" si="233"/>
        <v>41287.950381944444</v>
      </c>
    </row>
    <row r="2481" spans="1:20" ht="30" x14ac:dyDescent="0.2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1.3344333333333334</v>
      </c>
      <c r="P2481" s="1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6">
        <f t="shared" si="232"/>
        <v>41107.726782407408</v>
      </c>
      <c r="T2481" s="16">
        <f t="shared" si="233"/>
        <v>41118.083333333336</v>
      </c>
    </row>
    <row r="2482" spans="1:20" ht="45" x14ac:dyDescent="0.2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</v>
      </c>
      <c r="P2482" s="1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6">
        <f t="shared" si="232"/>
        <v>42227.936157407406</v>
      </c>
      <c r="T2482" s="16">
        <f t="shared" si="233"/>
        <v>42287.936157407406</v>
      </c>
    </row>
    <row r="2483" spans="1:20" ht="45" x14ac:dyDescent="0.2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1.1291099999999998</v>
      </c>
      <c r="P2483" s="1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6">
        <f t="shared" si="232"/>
        <v>40999.645925925928</v>
      </c>
      <c r="T2483" s="16">
        <f t="shared" si="233"/>
        <v>41029.645925925928</v>
      </c>
    </row>
    <row r="2484" spans="1:20" ht="45" x14ac:dyDescent="0.2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1.0009999999999999</v>
      </c>
      <c r="P2484" s="1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6">
        <f t="shared" si="232"/>
        <v>40711.782210648147</v>
      </c>
      <c r="T2484" s="16">
        <f t="shared" si="233"/>
        <v>40756.782210648147</v>
      </c>
    </row>
    <row r="2485" spans="1:20" ht="30" x14ac:dyDescent="0.2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1.1372727272727272</v>
      </c>
      <c r="P2485" s="1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6">
        <f t="shared" si="232"/>
        <v>40970.750034722223</v>
      </c>
      <c r="T2485" s="16">
        <f t="shared" si="233"/>
        <v>41030.708368055559</v>
      </c>
    </row>
    <row r="2486" spans="1:20" ht="45" x14ac:dyDescent="0.2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1.1931742857142855</v>
      </c>
      <c r="P2486" s="1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6">
        <f t="shared" si="232"/>
        <v>40771.916701388887</v>
      </c>
      <c r="T2486" s="16">
        <f t="shared" si="233"/>
        <v>40801.916701388887</v>
      </c>
    </row>
    <row r="2487" spans="1:20" ht="45" x14ac:dyDescent="0.2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1.0325</v>
      </c>
      <c r="P2487" s="1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6">
        <f t="shared" si="232"/>
        <v>40793.998599537037</v>
      </c>
      <c r="T2487" s="16">
        <f t="shared" si="233"/>
        <v>40828.998599537037</v>
      </c>
    </row>
    <row r="2488" spans="1:20" ht="45" x14ac:dyDescent="0.2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2.6566666666666667</v>
      </c>
      <c r="P2488" s="1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6">
        <f t="shared" si="232"/>
        <v>40991.708055555559</v>
      </c>
      <c r="T2488" s="16">
        <f t="shared" si="233"/>
        <v>41021.708055555559</v>
      </c>
    </row>
    <row r="2489" spans="1:20" ht="45" x14ac:dyDescent="0.2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1.0005066666666667</v>
      </c>
      <c r="P2489" s="1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6">
        <f t="shared" si="232"/>
        <v>41026.083298611113</v>
      </c>
      <c r="T2489" s="16">
        <f t="shared" si="233"/>
        <v>41056.083298611113</v>
      </c>
    </row>
    <row r="2490" spans="1:20" ht="45" x14ac:dyDescent="0.2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1.0669999999999999</v>
      </c>
      <c r="P2490" s="1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6">
        <f t="shared" si="232"/>
        <v>40833.633194444446</v>
      </c>
      <c r="T2490" s="16">
        <f t="shared" si="233"/>
        <v>40863.674861111111</v>
      </c>
    </row>
    <row r="2491" spans="1:20" ht="45" x14ac:dyDescent="0.2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1.3367142857142857</v>
      </c>
      <c r="P2491" s="1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6">
        <f t="shared" si="232"/>
        <v>41373.690266203703</v>
      </c>
      <c r="T2491" s="16">
        <f t="shared" si="233"/>
        <v>41403.690266203703</v>
      </c>
    </row>
    <row r="2492" spans="1:20" ht="45" x14ac:dyDescent="0.2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1.214</v>
      </c>
      <c r="P2492" s="1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6">
        <f t="shared" si="232"/>
        <v>41023.227731481478</v>
      </c>
      <c r="T2492" s="16">
        <f t="shared" si="233"/>
        <v>41083.227731481478</v>
      </c>
    </row>
    <row r="2493" spans="1:20" ht="45" x14ac:dyDescent="0.2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1.032</v>
      </c>
      <c r="P2493" s="1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6">
        <f t="shared" si="232"/>
        <v>40542.839282407411</v>
      </c>
      <c r="T2493" s="16">
        <f t="shared" si="233"/>
        <v>40559.07708333333</v>
      </c>
    </row>
    <row r="2494" spans="1:20" ht="30" x14ac:dyDescent="0.2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1.25</v>
      </c>
      <c r="P2494" s="1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6">
        <f t="shared" si="232"/>
        <v>41024.985972222225</v>
      </c>
      <c r="T2494" s="16">
        <f t="shared" si="233"/>
        <v>41076.415972222225</v>
      </c>
    </row>
    <row r="2495" spans="1:20" ht="45" x14ac:dyDescent="0.2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1.2869999999999999</v>
      </c>
      <c r="P2495" s="1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6">
        <f t="shared" si="232"/>
        <v>41348.168287037035</v>
      </c>
      <c r="T2495" s="16">
        <f t="shared" si="233"/>
        <v>41393.168287037035</v>
      </c>
    </row>
    <row r="2496" spans="1:20" ht="45" x14ac:dyDescent="0.2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1.0100533333333332</v>
      </c>
      <c r="P2496" s="1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6">
        <f t="shared" si="232"/>
        <v>41022.645185185182</v>
      </c>
      <c r="T2496" s="16">
        <f t="shared" si="233"/>
        <v>41052.645185185182</v>
      </c>
    </row>
    <row r="2497" spans="1:20" ht="45" x14ac:dyDescent="0.2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1.2753666666666665</v>
      </c>
      <c r="P2497" s="1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6">
        <f t="shared" si="232"/>
        <v>41036.946469907409</v>
      </c>
      <c r="T2497" s="16">
        <f t="shared" si="233"/>
        <v>41066.946469907409</v>
      </c>
    </row>
    <row r="2498" spans="1:20" ht="30" x14ac:dyDescent="0.2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</v>
      </c>
      <c r="P2498" s="1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6">
        <f t="shared" si="232"/>
        <v>41327.996435185189</v>
      </c>
      <c r="T2498" s="16">
        <f t="shared" si="233"/>
        <v>41362.954768518517</v>
      </c>
    </row>
    <row r="2499" spans="1:20" ht="45" x14ac:dyDescent="0.2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E2499/D2499</f>
        <v>1.127715</v>
      </c>
      <c r="P2499" s="19">
        <f t="shared" ref="P2499:P2562" si="235">IF(L2499&gt;0,E2499/L2499,0)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6">
        <f t="shared" ref="S2499:S2562" si="238">(((J2499/60)/60)/24)+DATE(1970,1,1)</f>
        <v>40730.878912037035</v>
      </c>
      <c r="T2499" s="16">
        <f t="shared" ref="T2499:T2562" si="239">(((I2499/60)/60)/24)+DATE(1970,1,1)</f>
        <v>40760.878912037035</v>
      </c>
    </row>
    <row r="2500" spans="1:20" ht="45" x14ac:dyDescent="0.2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1.056</v>
      </c>
      <c r="P2500" s="1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6">
        <f t="shared" si="238"/>
        <v>42017.967442129629</v>
      </c>
      <c r="T2500" s="16">
        <f t="shared" si="239"/>
        <v>42031.967442129629</v>
      </c>
    </row>
    <row r="2501" spans="1:20" ht="45" x14ac:dyDescent="0.2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2.0262500000000001</v>
      </c>
      <c r="P2501" s="1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6">
        <f t="shared" si="238"/>
        <v>41226.648576388885</v>
      </c>
      <c r="T2501" s="16">
        <f t="shared" si="239"/>
        <v>41274.75</v>
      </c>
    </row>
    <row r="2502" spans="1:20" ht="45" x14ac:dyDescent="0.2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1.1333333333333333</v>
      </c>
      <c r="P2502" s="1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6">
        <f t="shared" si="238"/>
        <v>41053.772858796299</v>
      </c>
      <c r="T2502" s="16">
        <f t="shared" si="239"/>
        <v>41083.772858796299</v>
      </c>
    </row>
    <row r="2503" spans="1:20" ht="45" x14ac:dyDescent="0.2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2.5545454545454545E-2</v>
      </c>
      <c r="P2503" s="1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6">
        <f t="shared" si="238"/>
        <v>42244.776666666665</v>
      </c>
      <c r="T2503" s="16">
        <f t="shared" si="239"/>
        <v>42274.776666666665</v>
      </c>
    </row>
    <row r="2504" spans="1:20" ht="45" x14ac:dyDescent="0.2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7.8181818181818181E-4</v>
      </c>
      <c r="P2504" s="1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6">
        <f t="shared" si="238"/>
        <v>41858.825439814813</v>
      </c>
      <c r="T2504" s="16">
        <f t="shared" si="239"/>
        <v>41903.825439814813</v>
      </c>
    </row>
    <row r="2505" spans="1:20" ht="45" x14ac:dyDescent="0.2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s="19">
        <f t="shared" si="235"/>
        <v>0</v>
      </c>
      <c r="Q2505" t="str">
        <f t="shared" si="236"/>
        <v>food</v>
      </c>
      <c r="R2505" t="str">
        <f t="shared" si="237"/>
        <v>restaurants</v>
      </c>
      <c r="S2505" s="16">
        <f t="shared" si="238"/>
        <v>42498.899398148147</v>
      </c>
      <c r="T2505" s="16">
        <f t="shared" si="239"/>
        <v>42528.879166666666</v>
      </c>
    </row>
    <row r="2506" spans="1:20" ht="30" x14ac:dyDescent="0.2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s="19">
        <f t="shared" si="235"/>
        <v>0</v>
      </c>
      <c r="Q2506" t="str">
        <f t="shared" si="236"/>
        <v>food</v>
      </c>
      <c r="R2506" t="str">
        <f t="shared" si="237"/>
        <v>restaurants</v>
      </c>
      <c r="S2506" s="16">
        <f t="shared" si="238"/>
        <v>41928.015439814815</v>
      </c>
      <c r="T2506" s="16">
        <f t="shared" si="239"/>
        <v>41958.057106481487</v>
      </c>
    </row>
    <row r="2507" spans="1:20" ht="60" x14ac:dyDescent="0.2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s="19">
        <f t="shared" si="235"/>
        <v>0</v>
      </c>
      <c r="Q2507" t="str">
        <f t="shared" si="236"/>
        <v>food</v>
      </c>
      <c r="R2507" t="str">
        <f t="shared" si="237"/>
        <v>restaurants</v>
      </c>
      <c r="S2507" s="16">
        <f t="shared" si="238"/>
        <v>42047.05574074074</v>
      </c>
      <c r="T2507" s="16">
        <f t="shared" si="239"/>
        <v>42077.014074074075</v>
      </c>
    </row>
    <row r="2508" spans="1:20" ht="45" x14ac:dyDescent="0.2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6.0000000000000001E-3</v>
      </c>
      <c r="P2508" s="1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6">
        <f t="shared" si="238"/>
        <v>42258.297094907408</v>
      </c>
      <c r="T2508" s="16">
        <f t="shared" si="239"/>
        <v>42280.875</v>
      </c>
    </row>
    <row r="2509" spans="1:20" x14ac:dyDescent="0.2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s="19">
        <f t="shared" si="235"/>
        <v>0</v>
      </c>
      <c r="Q2509" t="str">
        <f t="shared" si="236"/>
        <v>food</v>
      </c>
      <c r="R2509" t="str">
        <f t="shared" si="237"/>
        <v>restaurants</v>
      </c>
      <c r="S2509" s="16">
        <f t="shared" si="238"/>
        <v>42105.072962962964</v>
      </c>
      <c r="T2509" s="16">
        <f t="shared" si="239"/>
        <v>42135.072962962964</v>
      </c>
    </row>
    <row r="2510" spans="1:20" ht="45" x14ac:dyDescent="0.2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s="19">
        <f t="shared" si="235"/>
        <v>0</v>
      </c>
      <c r="Q2510" t="str">
        <f t="shared" si="236"/>
        <v>food</v>
      </c>
      <c r="R2510" t="str">
        <f t="shared" si="237"/>
        <v>restaurants</v>
      </c>
      <c r="S2510" s="16">
        <f t="shared" si="238"/>
        <v>41835.951782407406</v>
      </c>
      <c r="T2510" s="16">
        <f t="shared" si="239"/>
        <v>41865.951782407406</v>
      </c>
    </row>
    <row r="2511" spans="1:20" ht="45" x14ac:dyDescent="0.2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1.0526315789473684E-2</v>
      </c>
      <c r="P2511" s="1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6">
        <f t="shared" si="238"/>
        <v>42058.809594907405</v>
      </c>
      <c r="T2511" s="16">
        <f t="shared" si="239"/>
        <v>42114.767928240741</v>
      </c>
    </row>
    <row r="2512" spans="1:20" ht="45" x14ac:dyDescent="0.2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1.5E-3</v>
      </c>
      <c r="P2512" s="1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6">
        <f t="shared" si="238"/>
        <v>42078.997361111105</v>
      </c>
      <c r="T2512" s="16">
        <f t="shared" si="239"/>
        <v>42138.997361111105</v>
      </c>
    </row>
    <row r="2513" spans="1:20" ht="45" x14ac:dyDescent="0.2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s="19">
        <f t="shared" si="235"/>
        <v>0</v>
      </c>
      <c r="Q2513" t="str">
        <f t="shared" si="236"/>
        <v>food</v>
      </c>
      <c r="R2513" t="str">
        <f t="shared" si="237"/>
        <v>restaurants</v>
      </c>
      <c r="S2513" s="16">
        <f t="shared" si="238"/>
        <v>42371.446909722217</v>
      </c>
      <c r="T2513" s="16">
        <f t="shared" si="239"/>
        <v>42401.446909722217</v>
      </c>
    </row>
    <row r="2514" spans="1:20" ht="45" x14ac:dyDescent="0.2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s="19">
        <f t="shared" si="235"/>
        <v>0</v>
      </c>
      <c r="Q2514" t="str">
        <f t="shared" si="236"/>
        <v>food</v>
      </c>
      <c r="R2514" t="str">
        <f t="shared" si="237"/>
        <v>restaurants</v>
      </c>
      <c r="S2514" s="16">
        <f t="shared" si="238"/>
        <v>41971.876863425925</v>
      </c>
      <c r="T2514" s="16">
        <f t="shared" si="239"/>
        <v>41986.876863425925</v>
      </c>
    </row>
    <row r="2515" spans="1:20" ht="45" x14ac:dyDescent="0.2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s="19">
        <f t="shared" si="235"/>
        <v>0</v>
      </c>
      <c r="Q2515" t="str">
        <f t="shared" si="236"/>
        <v>food</v>
      </c>
      <c r="R2515" t="str">
        <f t="shared" si="237"/>
        <v>restaurants</v>
      </c>
      <c r="S2515" s="16">
        <f t="shared" si="238"/>
        <v>42732.00681712963</v>
      </c>
      <c r="T2515" s="16">
        <f t="shared" si="239"/>
        <v>42792.00681712963</v>
      </c>
    </row>
    <row r="2516" spans="1:20" ht="45" x14ac:dyDescent="0.2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1.7500000000000002E-2</v>
      </c>
      <c r="P2516" s="1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6">
        <f t="shared" si="238"/>
        <v>41854.389780092592</v>
      </c>
      <c r="T2516" s="16">
        <f t="shared" si="239"/>
        <v>41871.389780092592</v>
      </c>
    </row>
    <row r="2517" spans="1:20" ht="45" x14ac:dyDescent="0.2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0.186</v>
      </c>
      <c r="P2517" s="1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6">
        <f t="shared" si="238"/>
        <v>42027.839733796296</v>
      </c>
      <c r="T2517" s="16">
        <f t="shared" si="239"/>
        <v>42057.839733796296</v>
      </c>
    </row>
    <row r="2518" spans="1:20" ht="45" x14ac:dyDescent="0.2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s="19">
        <f t="shared" si="235"/>
        <v>0</v>
      </c>
      <c r="Q2518" t="str">
        <f t="shared" si="236"/>
        <v>food</v>
      </c>
      <c r="R2518" t="str">
        <f t="shared" si="237"/>
        <v>restaurants</v>
      </c>
      <c r="S2518" s="16">
        <f t="shared" si="238"/>
        <v>41942.653379629628</v>
      </c>
      <c r="T2518" s="16">
        <f t="shared" si="239"/>
        <v>41972.6950462963</v>
      </c>
    </row>
    <row r="2519" spans="1:20" ht="45" x14ac:dyDescent="0.2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9.8166666666666666E-2</v>
      </c>
      <c r="P2519" s="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6">
        <f t="shared" si="238"/>
        <v>42052.802430555559</v>
      </c>
      <c r="T2519" s="16">
        <f t="shared" si="239"/>
        <v>42082.760763888888</v>
      </c>
    </row>
    <row r="2520" spans="1:20" ht="45" x14ac:dyDescent="0.2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s="19">
        <f t="shared" si="235"/>
        <v>0</v>
      </c>
      <c r="Q2520" t="str">
        <f t="shared" si="236"/>
        <v>food</v>
      </c>
      <c r="R2520" t="str">
        <f t="shared" si="237"/>
        <v>restaurants</v>
      </c>
      <c r="S2520" s="16">
        <f t="shared" si="238"/>
        <v>41926.680879629632</v>
      </c>
      <c r="T2520" s="16">
        <f t="shared" si="239"/>
        <v>41956.722546296296</v>
      </c>
    </row>
    <row r="2521" spans="1:20" ht="30" x14ac:dyDescent="0.2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4.3333333333333331E-4</v>
      </c>
      <c r="P2521" s="1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6">
        <f t="shared" si="238"/>
        <v>41809.155138888891</v>
      </c>
      <c r="T2521" s="16">
        <f t="shared" si="239"/>
        <v>41839.155138888891</v>
      </c>
    </row>
    <row r="2522" spans="1:20" ht="45" x14ac:dyDescent="0.2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s="19">
        <f t="shared" si="235"/>
        <v>0</v>
      </c>
      <c r="Q2522" t="str">
        <f t="shared" si="236"/>
        <v>food</v>
      </c>
      <c r="R2522" t="str">
        <f t="shared" si="237"/>
        <v>restaurants</v>
      </c>
      <c r="S2522" s="16">
        <f t="shared" si="238"/>
        <v>42612.600520833337</v>
      </c>
      <c r="T2522" s="16">
        <f t="shared" si="239"/>
        <v>42658.806249999994</v>
      </c>
    </row>
    <row r="2523" spans="1:20" ht="45" x14ac:dyDescent="0.2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1.0948792000000001</v>
      </c>
      <c r="P2523" s="1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6">
        <f t="shared" si="238"/>
        <v>42269.967835648145</v>
      </c>
      <c r="T2523" s="16">
        <f t="shared" si="239"/>
        <v>42290.967835648145</v>
      </c>
    </row>
    <row r="2524" spans="1:20" ht="45" x14ac:dyDescent="0.2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</v>
      </c>
      <c r="P2524" s="1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6">
        <f t="shared" si="238"/>
        <v>42460.573611111111</v>
      </c>
      <c r="T2524" s="16">
        <f t="shared" si="239"/>
        <v>42482.619444444441</v>
      </c>
    </row>
    <row r="2525" spans="1:20" ht="45" x14ac:dyDescent="0.2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1.5644444444444445</v>
      </c>
      <c r="P2525" s="1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6">
        <f t="shared" si="238"/>
        <v>41930.975601851853</v>
      </c>
      <c r="T2525" s="16">
        <f t="shared" si="239"/>
        <v>41961.017268518524</v>
      </c>
    </row>
    <row r="2526" spans="1:20" ht="30" x14ac:dyDescent="0.2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1.016</v>
      </c>
      <c r="P2526" s="1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6">
        <f t="shared" si="238"/>
        <v>41961.807372685187</v>
      </c>
      <c r="T2526" s="16">
        <f t="shared" si="239"/>
        <v>41994.1875</v>
      </c>
    </row>
    <row r="2527" spans="1:20" ht="45" x14ac:dyDescent="0.2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1.00325</v>
      </c>
      <c r="P2527" s="1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6">
        <f t="shared" si="238"/>
        <v>41058.844571759262</v>
      </c>
      <c r="T2527" s="16">
        <f t="shared" si="239"/>
        <v>41088.844571759262</v>
      </c>
    </row>
    <row r="2528" spans="1:20" ht="45" x14ac:dyDescent="0.2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1.1294999999999999</v>
      </c>
      <c r="P2528" s="1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6">
        <f t="shared" si="238"/>
        <v>41953.091134259259</v>
      </c>
      <c r="T2528" s="16">
        <f t="shared" si="239"/>
        <v>41981.207638888889</v>
      </c>
    </row>
    <row r="2529" spans="1:20" ht="45" x14ac:dyDescent="0.2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1.02125</v>
      </c>
      <c r="P2529" s="1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6">
        <f t="shared" si="238"/>
        <v>41546.75105324074</v>
      </c>
      <c r="T2529" s="16">
        <f t="shared" si="239"/>
        <v>41565.165972222225</v>
      </c>
    </row>
    <row r="2530" spans="1:20" ht="45" x14ac:dyDescent="0.2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1.0724974999999999</v>
      </c>
      <c r="P2530" s="1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6">
        <f t="shared" si="238"/>
        <v>42217.834525462968</v>
      </c>
      <c r="T2530" s="16">
        <f t="shared" si="239"/>
        <v>42236.458333333328</v>
      </c>
    </row>
    <row r="2531" spans="1:20" x14ac:dyDescent="0.2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1.0428333333333333</v>
      </c>
      <c r="P2531" s="1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6">
        <f t="shared" si="238"/>
        <v>40948.080729166664</v>
      </c>
      <c r="T2531" s="16">
        <f t="shared" si="239"/>
        <v>40993.0390625</v>
      </c>
    </row>
    <row r="2532" spans="1:20" ht="45" x14ac:dyDescent="0.2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</v>
      </c>
      <c r="P2532" s="1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6">
        <f t="shared" si="238"/>
        <v>42081.864641203705</v>
      </c>
      <c r="T2532" s="16">
        <f t="shared" si="239"/>
        <v>42114.201388888891</v>
      </c>
    </row>
    <row r="2533" spans="1:20" ht="45" x14ac:dyDescent="0.2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1.004</v>
      </c>
      <c r="P2533" s="1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6">
        <f t="shared" si="238"/>
        <v>42208.680023148147</v>
      </c>
      <c r="T2533" s="16">
        <f t="shared" si="239"/>
        <v>42231.165972222225</v>
      </c>
    </row>
    <row r="2534" spans="1:20" ht="45" x14ac:dyDescent="0.2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1.26125</v>
      </c>
      <c r="P2534" s="1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6">
        <f t="shared" si="238"/>
        <v>41107.849143518521</v>
      </c>
      <c r="T2534" s="16">
        <f t="shared" si="239"/>
        <v>41137.849143518521</v>
      </c>
    </row>
    <row r="2535" spans="1:20" ht="45" x14ac:dyDescent="0.2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1.1066666666666667</v>
      </c>
      <c r="P2535" s="1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6">
        <f t="shared" si="238"/>
        <v>41304.751284722224</v>
      </c>
      <c r="T2535" s="16">
        <f t="shared" si="239"/>
        <v>41334.750787037039</v>
      </c>
    </row>
    <row r="2536" spans="1:20" ht="60" x14ac:dyDescent="0.2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1.05</v>
      </c>
      <c r="P2536" s="1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6">
        <f t="shared" si="238"/>
        <v>40127.700370370374</v>
      </c>
      <c r="T2536" s="16">
        <f t="shared" si="239"/>
        <v>40179.25</v>
      </c>
    </row>
    <row r="2537" spans="1:20" x14ac:dyDescent="0.2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1.03775</v>
      </c>
      <c r="P2537" s="1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6">
        <f t="shared" si="238"/>
        <v>41943.791030092594</v>
      </c>
      <c r="T2537" s="16">
        <f t="shared" si="239"/>
        <v>41974.832696759258</v>
      </c>
    </row>
    <row r="2538" spans="1:20" ht="45" x14ac:dyDescent="0.2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1.1599999999999999</v>
      </c>
      <c r="P2538" s="1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6">
        <f t="shared" si="238"/>
        <v>41464.106087962966</v>
      </c>
      <c r="T2538" s="16">
        <f t="shared" si="239"/>
        <v>41485.106087962966</v>
      </c>
    </row>
    <row r="2539" spans="1:20" ht="45" x14ac:dyDescent="0.2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1.1000000000000001</v>
      </c>
      <c r="P2539" s="1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6">
        <f t="shared" si="238"/>
        <v>40696.648784722223</v>
      </c>
      <c r="T2539" s="16">
        <f t="shared" si="239"/>
        <v>40756.648784722223</v>
      </c>
    </row>
    <row r="2540" spans="1:20" ht="30" x14ac:dyDescent="0.2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1.130176111111111</v>
      </c>
      <c r="P2540" s="1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6">
        <f t="shared" si="238"/>
        <v>41298.509965277779</v>
      </c>
      <c r="T2540" s="16">
        <f t="shared" si="239"/>
        <v>41329.207638888889</v>
      </c>
    </row>
    <row r="2541" spans="1:20" ht="45" x14ac:dyDescent="0.2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1.0024999999999999</v>
      </c>
      <c r="P2541" s="1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6">
        <f t="shared" si="238"/>
        <v>41977.902222222227</v>
      </c>
      <c r="T2541" s="16">
        <f t="shared" si="239"/>
        <v>42037.902222222227</v>
      </c>
    </row>
    <row r="2542" spans="1:20" ht="45" x14ac:dyDescent="0.2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1.034</v>
      </c>
      <c r="P2542" s="1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6">
        <f t="shared" si="238"/>
        <v>40785.675011574072</v>
      </c>
      <c r="T2542" s="16">
        <f t="shared" si="239"/>
        <v>40845.675011574072</v>
      </c>
    </row>
    <row r="2543" spans="1:20" ht="45" x14ac:dyDescent="0.2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1.0702857142857143</v>
      </c>
      <c r="P2543" s="1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6">
        <f t="shared" si="238"/>
        <v>41483.449282407404</v>
      </c>
      <c r="T2543" s="16">
        <f t="shared" si="239"/>
        <v>41543.449282407404</v>
      </c>
    </row>
    <row r="2544" spans="1:20" ht="45" x14ac:dyDescent="0.2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1.0357142857142858</v>
      </c>
      <c r="P2544" s="1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6">
        <f t="shared" si="238"/>
        <v>41509.426585648151</v>
      </c>
      <c r="T2544" s="16">
        <f t="shared" si="239"/>
        <v>41548.165972222225</v>
      </c>
    </row>
    <row r="2545" spans="1:20" ht="45" x14ac:dyDescent="0.2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1.5640000000000001</v>
      </c>
      <c r="P2545" s="1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6">
        <f t="shared" si="238"/>
        <v>40514.107615740737</v>
      </c>
      <c r="T2545" s="16">
        <f t="shared" si="239"/>
        <v>40545.125</v>
      </c>
    </row>
    <row r="2546" spans="1:20" ht="45" x14ac:dyDescent="0.2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1.0082</v>
      </c>
      <c r="P2546" s="1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6">
        <f t="shared" si="238"/>
        <v>41068.520474537036</v>
      </c>
      <c r="T2546" s="16">
        <f t="shared" si="239"/>
        <v>41098.520474537036</v>
      </c>
    </row>
    <row r="2547" spans="1:20" ht="45" x14ac:dyDescent="0.2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1.9530000000000001</v>
      </c>
      <c r="P2547" s="1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6">
        <f t="shared" si="238"/>
        <v>42027.13817129629</v>
      </c>
      <c r="T2547" s="16">
        <f t="shared" si="239"/>
        <v>42062.020833333328</v>
      </c>
    </row>
    <row r="2548" spans="1:20" ht="45" x14ac:dyDescent="0.2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1.1171428571428572</v>
      </c>
      <c r="P2548" s="1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6">
        <f t="shared" si="238"/>
        <v>41524.858553240738</v>
      </c>
      <c r="T2548" s="16">
        <f t="shared" si="239"/>
        <v>41552.208333333336</v>
      </c>
    </row>
    <row r="2549" spans="1:20" ht="45" x14ac:dyDescent="0.2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1.1985454545454546</v>
      </c>
      <c r="P2549" s="1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6">
        <f t="shared" si="238"/>
        <v>40973.773182870369</v>
      </c>
      <c r="T2549" s="16">
        <f t="shared" si="239"/>
        <v>41003.731516203705</v>
      </c>
    </row>
    <row r="2550" spans="1:20" ht="45" x14ac:dyDescent="0.2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1.0185</v>
      </c>
      <c r="P2550" s="1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6">
        <f t="shared" si="238"/>
        <v>42618.625428240746</v>
      </c>
      <c r="T2550" s="16">
        <f t="shared" si="239"/>
        <v>42643.185416666667</v>
      </c>
    </row>
    <row r="2551" spans="1:20" ht="45" x14ac:dyDescent="0.2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1.0280254777070064</v>
      </c>
      <c r="P2551" s="1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6">
        <f t="shared" si="238"/>
        <v>41390.757754629631</v>
      </c>
      <c r="T2551" s="16">
        <f t="shared" si="239"/>
        <v>41425.708333333336</v>
      </c>
    </row>
    <row r="2552" spans="1:20" ht="45" x14ac:dyDescent="0.2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1.0084615384615385</v>
      </c>
      <c r="P2552" s="1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6">
        <f t="shared" si="238"/>
        <v>42228.634328703702</v>
      </c>
      <c r="T2552" s="16">
        <f t="shared" si="239"/>
        <v>42285.165972222225</v>
      </c>
    </row>
    <row r="2553" spans="1:20" ht="45" x14ac:dyDescent="0.2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1.0273469387755103</v>
      </c>
      <c r="P2553" s="1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6">
        <f t="shared" si="238"/>
        <v>40961.252141203702</v>
      </c>
      <c r="T2553" s="16">
        <f t="shared" si="239"/>
        <v>40989.866666666669</v>
      </c>
    </row>
    <row r="2554" spans="1:20" ht="45" x14ac:dyDescent="0.2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1.0649999999999999</v>
      </c>
      <c r="P2554" s="1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6">
        <f t="shared" si="238"/>
        <v>42769.809965277775</v>
      </c>
      <c r="T2554" s="16">
        <f t="shared" si="239"/>
        <v>42799.809965277775</v>
      </c>
    </row>
    <row r="2555" spans="1:20" ht="45" x14ac:dyDescent="0.2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1.5553333333333332</v>
      </c>
      <c r="P2555" s="1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6">
        <f t="shared" si="238"/>
        <v>41113.199155092596</v>
      </c>
      <c r="T2555" s="16">
        <f t="shared" si="239"/>
        <v>41173.199155092596</v>
      </c>
    </row>
    <row r="2556" spans="1:20" ht="45" x14ac:dyDescent="0.2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1.228</v>
      </c>
      <c r="P2556" s="1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6">
        <f t="shared" si="238"/>
        <v>42125.078275462962</v>
      </c>
      <c r="T2556" s="16">
        <f t="shared" si="239"/>
        <v>42156.165972222225</v>
      </c>
    </row>
    <row r="2557" spans="1:20" ht="45" x14ac:dyDescent="0.2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1.0734999999999999</v>
      </c>
      <c r="P2557" s="1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6">
        <f t="shared" si="238"/>
        <v>41026.655011574076</v>
      </c>
      <c r="T2557" s="16">
        <f t="shared" si="239"/>
        <v>41057.655011574076</v>
      </c>
    </row>
    <row r="2558" spans="1:20" ht="45" x14ac:dyDescent="0.2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1.0550335570469798</v>
      </c>
      <c r="P2558" s="1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6">
        <f t="shared" si="238"/>
        <v>41222.991400462961</v>
      </c>
      <c r="T2558" s="16">
        <f t="shared" si="239"/>
        <v>41267.991400462961</v>
      </c>
    </row>
    <row r="2559" spans="1:20" ht="30" x14ac:dyDescent="0.2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1.1844444444444444</v>
      </c>
      <c r="P2559" s="1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6">
        <f t="shared" si="238"/>
        <v>41744.745208333334</v>
      </c>
      <c r="T2559" s="16">
        <f t="shared" si="239"/>
        <v>41774.745208333334</v>
      </c>
    </row>
    <row r="2560" spans="1:20" ht="30" x14ac:dyDescent="0.2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1.0888</v>
      </c>
      <c r="P2560" s="1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6">
        <f t="shared" si="238"/>
        <v>42093.860023148154</v>
      </c>
      <c r="T2560" s="16">
        <f t="shared" si="239"/>
        <v>42125.582638888889</v>
      </c>
    </row>
    <row r="2561" spans="1:20" ht="45" x14ac:dyDescent="0.2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1.1125</v>
      </c>
      <c r="P2561" s="1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6">
        <f t="shared" si="238"/>
        <v>40829.873657407406</v>
      </c>
      <c r="T2561" s="16">
        <f t="shared" si="239"/>
        <v>40862.817361111112</v>
      </c>
    </row>
    <row r="2562" spans="1:20" ht="45" x14ac:dyDescent="0.2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1.0009999999999999</v>
      </c>
      <c r="P2562" s="1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6">
        <f t="shared" si="238"/>
        <v>42039.951087962967</v>
      </c>
      <c r="T2562" s="16">
        <f t="shared" si="239"/>
        <v>42069.951087962967</v>
      </c>
    </row>
    <row r="2563" spans="1:20" ht="45" x14ac:dyDescent="0.2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E2563/D2563</f>
        <v>0</v>
      </c>
      <c r="P2563" s="19">
        <f t="shared" ref="P2563:P2626" si="241">IF(L2563&gt;0,E2563/L2563,0)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6">
        <f t="shared" ref="S2563:S2626" si="244">(((J2563/60)/60)/24)+DATE(1970,1,1)</f>
        <v>42260.528807870374</v>
      </c>
      <c r="T2563" s="16">
        <f t="shared" ref="T2563:T2626" si="245">(((I2563/60)/60)/24)+DATE(1970,1,1)</f>
        <v>42290.528807870374</v>
      </c>
    </row>
    <row r="2564" spans="1:20" ht="45" x14ac:dyDescent="0.2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7.4999999999999997E-3</v>
      </c>
      <c r="P2564" s="1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6">
        <f t="shared" si="244"/>
        <v>42594.524756944447</v>
      </c>
      <c r="T2564" s="16">
        <f t="shared" si="245"/>
        <v>42654.524756944447</v>
      </c>
    </row>
    <row r="2565" spans="1:20" ht="30" x14ac:dyDescent="0.2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s="19">
        <f t="shared" si="241"/>
        <v>0</v>
      </c>
      <c r="Q2565" t="str">
        <f t="shared" si="242"/>
        <v>food</v>
      </c>
      <c r="R2565" t="str">
        <f t="shared" si="243"/>
        <v>food trucks</v>
      </c>
      <c r="S2565" s="16">
        <f t="shared" si="244"/>
        <v>42155.139479166668</v>
      </c>
      <c r="T2565" s="16">
        <f t="shared" si="245"/>
        <v>42215.139479166668</v>
      </c>
    </row>
    <row r="2566" spans="1:20" ht="45" x14ac:dyDescent="0.2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s="19">
        <f t="shared" si="241"/>
        <v>0</v>
      </c>
      <c r="Q2566" t="str">
        <f t="shared" si="242"/>
        <v>food</v>
      </c>
      <c r="R2566" t="str">
        <f t="shared" si="243"/>
        <v>food trucks</v>
      </c>
      <c r="S2566" s="16">
        <f t="shared" si="244"/>
        <v>41822.040497685186</v>
      </c>
      <c r="T2566" s="16">
        <f t="shared" si="245"/>
        <v>41852.040497685186</v>
      </c>
    </row>
    <row r="2567" spans="1:20" ht="45" x14ac:dyDescent="0.2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0.01</v>
      </c>
      <c r="P2567" s="1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6">
        <f t="shared" si="244"/>
        <v>42440.650335648148</v>
      </c>
      <c r="T2567" s="16">
        <f t="shared" si="245"/>
        <v>42499.868055555555</v>
      </c>
    </row>
    <row r="2568" spans="1:20" ht="45" x14ac:dyDescent="0.2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s="19">
        <f t="shared" si="241"/>
        <v>0</v>
      </c>
      <c r="Q2568" t="str">
        <f t="shared" si="242"/>
        <v>food</v>
      </c>
      <c r="R2568" t="str">
        <f t="shared" si="243"/>
        <v>food trucks</v>
      </c>
      <c r="S2568" s="16">
        <f t="shared" si="244"/>
        <v>41842.980879629627</v>
      </c>
      <c r="T2568" s="16">
        <f t="shared" si="245"/>
        <v>41872.980879629627</v>
      </c>
    </row>
    <row r="2569" spans="1:20" ht="45" x14ac:dyDescent="0.2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2.6666666666666666E-3</v>
      </c>
      <c r="P2569" s="1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6">
        <f t="shared" si="244"/>
        <v>42087.878912037035</v>
      </c>
      <c r="T2569" s="16">
        <f t="shared" si="245"/>
        <v>42117.878912037035</v>
      </c>
    </row>
    <row r="2570" spans="1:20" ht="45" x14ac:dyDescent="0.2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5.0000000000000001E-3</v>
      </c>
      <c r="P2570" s="1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6">
        <f t="shared" si="244"/>
        <v>42584.666597222225</v>
      </c>
      <c r="T2570" s="16">
        <f t="shared" si="245"/>
        <v>42614.666597222225</v>
      </c>
    </row>
    <row r="2571" spans="1:20" ht="45" x14ac:dyDescent="0.2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2.2307692307692306E-2</v>
      </c>
      <c r="P2571" s="1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6">
        <f t="shared" si="244"/>
        <v>42234.105462962965</v>
      </c>
      <c r="T2571" s="16">
        <f t="shared" si="245"/>
        <v>42264.105462962965</v>
      </c>
    </row>
    <row r="2572" spans="1:20" ht="45" x14ac:dyDescent="0.2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8.4285714285714294E-3</v>
      </c>
      <c r="P2572" s="1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6">
        <f t="shared" si="244"/>
        <v>42744.903182870374</v>
      </c>
      <c r="T2572" s="16">
        <f t="shared" si="245"/>
        <v>42774.903182870374</v>
      </c>
    </row>
    <row r="2573" spans="1:20" ht="45" x14ac:dyDescent="0.2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2.5000000000000001E-3</v>
      </c>
      <c r="P2573" s="1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6">
        <f t="shared" si="244"/>
        <v>42449.341678240744</v>
      </c>
      <c r="T2573" s="16">
        <f t="shared" si="245"/>
        <v>42509.341678240744</v>
      </c>
    </row>
    <row r="2574" spans="1:20" ht="45" x14ac:dyDescent="0.2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s="19">
        <f t="shared" si="241"/>
        <v>0</v>
      </c>
      <c r="Q2574" t="str">
        <f t="shared" si="242"/>
        <v>food</v>
      </c>
      <c r="R2574" t="str">
        <f t="shared" si="243"/>
        <v>food trucks</v>
      </c>
      <c r="S2574" s="16">
        <f t="shared" si="244"/>
        <v>42077.119409722218</v>
      </c>
      <c r="T2574" s="16">
        <f t="shared" si="245"/>
        <v>42107.119409722218</v>
      </c>
    </row>
    <row r="2575" spans="1:20" ht="45" x14ac:dyDescent="0.2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s="19">
        <f t="shared" si="241"/>
        <v>0</v>
      </c>
      <c r="Q2575" t="str">
        <f t="shared" si="242"/>
        <v>food</v>
      </c>
      <c r="R2575" t="str">
        <f t="shared" si="243"/>
        <v>food trucks</v>
      </c>
      <c r="S2575" s="16">
        <f t="shared" si="244"/>
        <v>41829.592002314814</v>
      </c>
      <c r="T2575" s="16">
        <f t="shared" si="245"/>
        <v>41874.592002314814</v>
      </c>
    </row>
    <row r="2576" spans="1:20" ht="45" x14ac:dyDescent="0.2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s="19">
        <f t="shared" si="241"/>
        <v>0</v>
      </c>
      <c r="Q2576" t="str">
        <f t="shared" si="242"/>
        <v>food</v>
      </c>
      <c r="R2576" t="str">
        <f t="shared" si="243"/>
        <v>food trucks</v>
      </c>
      <c r="S2576" s="16">
        <f t="shared" si="244"/>
        <v>42487.825752314813</v>
      </c>
      <c r="T2576" s="16">
        <f t="shared" si="245"/>
        <v>42508.825752314813</v>
      </c>
    </row>
    <row r="2577" spans="1:20" ht="45" x14ac:dyDescent="0.2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s="19">
        <f t="shared" si="241"/>
        <v>0</v>
      </c>
      <c r="Q2577" t="str">
        <f t="shared" si="242"/>
        <v>food</v>
      </c>
      <c r="R2577" t="str">
        <f t="shared" si="243"/>
        <v>food trucks</v>
      </c>
      <c r="S2577" s="16">
        <f t="shared" si="244"/>
        <v>41986.108726851846</v>
      </c>
      <c r="T2577" s="16">
        <f t="shared" si="245"/>
        <v>42016.108726851846</v>
      </c>
    </row>
    <row r="2578" spans="1:20" ht="30" x14ac:dyDescent="0.2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s="19">
        <f t="shared" si="241"/>
        <v>0</v>
      </c>
      <c r="Q2578" t="str">
        <f t="shared" si="242"/>
        <v>food</v>
      </c>
      <c r="R2578" t="str">
        <f t="shared" si="243"/>
        <v>food trucks</v>
      </c>
      <c r="S2578" s="16">
        <f t="shared" si="244"/>
        <v>42060.00980324074</v>
      </c>
      <c r="T2578" s="16">
        <f t="shared" si="245"/>
        <v>42104.968136574069</v>
      </c>
    </row>
    <row r="2579" spans="1:20" ht="45" x14ac:dyDescent="0.2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s="19">
        <f t="shared" si="241"/>
        <v>0</v>
      </c>
      <c r="Q2579" t="str">
        <f t="shared" si="242"/>
        <v>food</v>
      </c>
      <c r="R2579" t="str">
        <f t="shared" si="243"/>
        <v>food trucks</v>
      </c>
      <c r="S2579" s="16">
        <f t="shared" si="244"/>
        <v>41830.820567129631</v>
      </c>
      <c r="T2579" s="16">
        <f t="shared" si="245"/>
        <v>41855.820567129631</v>
      </c>
    </row>
    <row r="2580" spans="1:20" ht="45" x14ac:dyDescent="0.2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s="19">
        <f t="shared" si="241"/>
        <v>0</v>
      </c>
      <c r="Q2580" t="str">
        <f t="shared" si="242"/>
        <v>food</v>
      </c>
      <c r="R2580" t="str">
        <f t="shared" si="243"/>
        <v>food trucks</v>
      </c>
      <c r="S2580" s="16">
        <f t="shared" si="244"/>
        <v>42238.022905092599</v>
      </c>
      <c r="T2580" s="16">
        <f t="shared" si="245"/>
        <v>42286.708333333328</v>
      </c>
    </row>
    <row r="2581" spans="1:20" ht="45" x14ac:dyDescent="0.2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1.3849999999999999E-3</v>
      </c>
      <c r="P2581" s="1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6">
        <f t="shared" si="244"/>
        <v>41837.829895833333</v>
      </c>
      <c r="T2581" s="16">
        <f t="shared" si="245"/>
        <v>41897.829895833333</v>
      </c>
    </row>
    <row r="2582" spans="1:20" ht="45" x14ac:dyDescent="0.2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6.0000000000000001E-3</v>
      </c>
      <c r="P2582" s="1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6">
        <f t="shared" si="244"/>
        <v>42110.326423611114</v>
      </c>
      <c r="T2582" s="16">
        <f t="shared" si="245"/>
        <v>42140.125</v>
      </c>
    </row>
    <row r="2583" spans="1:20" ht="45" x14ac:dyDescent="0.2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0.106</v>
      </c>
      <c r="P2583" s="1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6">
        <f t="shared" si="244"/>
        <v>42294.628449074073</v>
      </c>
      <c r="T2583" s="16">
        <f t="shared" si="245"/>
        <v>42324.670115740737</v>
      </c>
    </row>
    <row r="2584" spans="1:20" ht="30" x14ac:dyDescent="0.2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1.1111111111111112E-5</v>
      </c>
      <c r="P2584" s="19">
        <f t="shared" si="241"/>
        <v>1</v>
      </c>
      <c r="Q2584" t="str">
        <f t="shared" si="242"/>
        <v>food</v>
      </c>
      <c r="R2584" t="str">
        <f t="shared" si="243"/>
        <v>food trucks</v>
      </c>
      <c r="S2584" s="16">
        <f t="shared" si="244"/>
        <v>42642.988819444443</v>
      </c>
      <c r="T2584" s="16">
        <f t="shared" si="245"/>
        <v>42672.988819444443</v>
      </c>
    </row>
    <row r="2585" spans="1:20" ht="30" x14ac:dyDescent="0.2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5.0000000000000001E-3</v>
      </c>
      <c r="P2585" s="19">
        <f t="shared" si="241"/>
        <v>1</v>
      </c>
      <c r="Q2585" t="str">
        <f t="shared" si="242"/>
        <v>food</v>
      </c>
      <c r="R2585" t="str">
        <f t="shared" si="243"/>
        <v>food trucks</v>
      </c>
      <c r="S2585" s="16">
        <f t="shared" si="244"/>
        <v>42019.76944444445</v>
      </c>
      <c r="T2585" s="16">
        <f t="shared" si="245"/>
        <v>42079.727777777778</v>
      </c>
    </row>
    <row r="2586" spans="1:20" ht="30" x14ac:dyDescent="0.2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s="19">
        <f t="shared" si="241"/>
        <v>0</v>
      </c>
      <c r="Q2586" t="str">
        <f t="shared" si="242"/>
        <v>food</v>
      </c>
      <c r="R2586" t="str">
        <f t="shared" si="243"/>
        <v>food trucks</v>
      </c>
      <c r="S2586" s="16">
        <f t="shared" si="244"/>
        <v>42140.173252314817</v>
      </c>
      <c r="T2586" s="16">
        <f t="shared" si="245"/>
        <v>42170.173252314817</v>
      </c>
    </row>
    <row r="2587" spans="1:20" ht="45" x14ac:dyDescent="0.2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1.6666666666666668E-3</v>
      </c>
      <c r="P2587" s="1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6">
        <f t="shared" si="244"/>
        <v>41795.963333333333</v>
      </c>
      <c r="T2587" s="16">
        <f t="shared" si="245"/>
        <v>41825.963333333333</v>
      </c>
    </row>
    <row r="2588" spans="1:20" ht="30" x14ac:dyDescent="0.2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1.6666666666666668E-3</v>
      </c>
      <c r="P2588" s="19">
        <f t="shared" si="241"/>
        <v>5</v>
      </c>
      <c r="Q2588" t="str">
        <f t="shared" si="242"/>
        <v>food</v>
      </c>
      <c r="R2588" t="str">
        <f t="shared" si="243"/>
        <v>food trucks</v>
      </c>
      <c r="S2588" s="16">
        <f t="shared" si="244"/>
        <v>42333.330277777779</v>
      </c>
      <c r="T2588" s="16">
        <f t="shared" si="245"/>
        <v>42363.330277777779</v>
      </c>
    </row>
    <row r="2589" spans="1:20" ht="45" x14ac:dyDescent="0.2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2.4340000000000001E-2</v>
      </c>
      <c r="P2589" s="1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6">
        <f t="shared" si="244"/>
        <v>42338.675381944442</v>
      </c>
      <c r="T2589" s="16">
        <f t="shared" si="245"/>
        <v>42368.675381944442</v>
      </c>
    </row>
    <row r="2590" spans="1:20" ht="45" x14ac:dyDescent="0.2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3.8833333333333331E-2</v>
      </c>
      <c r="P2590" s="1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6">
        <f t="shared" si="244"/>
        <v>42042.676226851851</v>
      </c>
      <c r="T2590" s="16">
        <f t="shared" si="245"/>
        <v>42094.551388888889</v>
      </c>
    </row>
    <row r="2591" spans="1:20" ht="45" x14ac:dyDescent="0.2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1E-4</v>
      </c>
      <c r="P2591" s="19">
        <f t="shared" si="241"/>
        <v>5</v>
      </c>
      <c r="Q2591" t="str">
        <f t="shared" si="242"/>
        <v>food</v>
      </c>
      <c r="R2591" t="str">
        <f t="shared" si="243"/>
        <v>food trucks</v>
      </c>
      <c r="S2591" s="16">
        <f t="shared" si="244"/>
        <v>42422.536192129628</v>
      </c>
      <c r="T2591" s="16">
        <f t="shared" si="245"/>
        <v>42452.494525462964</v>
      </c>
    </row>
    <row r="2592" spans="1:20" ht="45" x14ac:dyDescent="0.2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s="19">
        <f t="shared" si="241"/>
        <v>0</v>
      </c>
      <c r="Q2592" t="str">
        <f t="shared" si="242"/>
        <v>food</v>
      </c>
      <c r="R2592" t="str">
        <f t="shared" si="243"/>
        <v>food trucks</v>
      </c>
      <c r="S2592" s="16">
        <f t="shared" si="244"/>
        <v>42388.589085648149</v>
      </c>
      <c r="T2592" s="16">
        <f t="shared" si="245"/>
        <v>42395.589085648149</v>
      </c>
    </row>
    <row r="2593" spans="1:20" ht="45" x14ac:dyDescent="0.2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1.7333333333333333E-2</v>
      </c>
      <c r="P2593" s="1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6">
        <f t="shared" si="244"/>
        <v>42382.906527777777</v>
      </c>
      <c r="T2593" s="16">
        <f t="shared" si="245"/>
        <v>42442.864861111113</v>
      </c>
    </row>
    <row r="2594" spans="1:20" ht="45" x14ac:dyDescent="0.2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1.6666666666666668E-3</v>
      </c>
      <c r="P2594" s="1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6">
        <f t="shared" si="244"/>
        <v>41887.801168981481</v>
      </c>
      <c r="T2594" s="16">
        <f t="shared" si="245"/>
        <v>41917.801168981481</v>
      </c>
    </row>
    <row r="2595" spans="1:20" ht="45" x14ac:dyDescent="0.2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s="19">
        <f t="shared" si="241"/>
        <v>0</v>
      </c>
      <c r="Q2595" t="str">
        <f t="shared" si="242"/>
        <v>food</v>
      </c>
      <c r="R2595" t="str">
        <f t="shared" si="243"/>
        <v>food trucks</v>
      </c>
      <c r="S2595" s="16">
        <f t="shared" si="244"/>
        <v>42089.84520833334</v>
      </c>
      <c r="T2595" s="16">
        <f t="shared" si="245"/>
        <v>42119.84520833334</v>
      </c>
    </row>
    <row r="2596" spans="1:20" ht="45" x14ac:dyDescent="0.2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1.2500000000000001E-5</v>
      </c>
      <c r="P2596" s="19">
        <f t="shared" si="241"/>
        <v>1</v>
      </c>
      <c r="Q2596" t="str">
        <f t="shared" si="242"/>
        <v>food</v>
      </c>
      <c r="R2596" t="str">
        <f t="shared" si="243"/>
        <v>food trucks</v>
      </c>
      <c r="S2596" s="16">
        <f t="shared" si="244"/>
        <v>41828.967916666668</v>
      </c>
      <c r="T2596" s="16">
        <f t="shared" si="245"/>
        <v>41858.967916666668</v>
      </c>
    </row>
    <row r="2597" spans="1:20" ht="30" x14ac:dyDescent="0.2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0.12166666666666667</v>
      </c>
      <c r="P2597" s="1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6">
        <f t="shared" si="244"/>
        <v>42760.244212962964</v>
      </c>
      <c r="T2597" s="16">
        <f t="shared" si="245"/>
        <v>42790.244212962964</v>
      </c>
    </row>
    <row r="2598" spans="1:20" ht="45" x14ac:dyDescent="0.2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0.23588571428571428</v>
      </c>
      <c r="P2598" s="1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6">
        <f t="shared" si="244"/>
        <v>41828.664456018516</v>
      </c>
      <c r="T2598" s="16">
        <f t="shared" si="245"/>
        <v>41858.664456018516</v>
      </c>
    </row>
    <row r="2599" spans="1:20" ht="45" x14ac:dyDescent="0.2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5.6666666666666664E-2</v>
      </c>
      <c r="P2599" s="1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6">
        <f t="shared" si="244"/>
        <v>42510.341631944444</v>
      </c>
      <c r="T2599" s="16">
        <f t="shared" si="245"/>
        <v>42540.341631944444</v>
      </c>
    </row>
    <row r="2600" spans="1:20" ht="30" x14ac:dyDescent="0.2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0.39</v>
      </c>
      <c r="P2600" s="1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6">
        <f t="shared" si="244"/>
        <v>42240.840289351851</v>
      </c>
      <c r="T2600" s="16">
        <f t="shared" si="245"/>
        <v>42270.840289351851</v>
      </c>
    </row>
    <row r="2601" spans="1:20" ht="30" x14ac:dyDescent="0.2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9.9546510341776348E-3</v>
      </c>
      <c r="P2601" s="1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6">
        <f t="shared" si="244"/>
        <v>41809.754016203704</v>
      </c>
      <c r="T2601" s="16">
        <f t="shared" si="245"/>
        <v>41854.754016203704</v>
      </c>
    </row>
    <row r="2602" spans="1:20" ht="30" x14ac:dyDescent="0.2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6.9320000000000007E-2</v>
      </c>
      <c r="P2602" s="1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6">
        <f t="shared" si="244"/>
        <v>42394.900462962964</v>
      </c>
      <c r="T2602" s="16">
        <f t="shared" si="245"/>
        <v>42454.858796296292</v>
      </c>
    </row>
    <row r="2603" spans="1:20" ht="45" x14ac:dyDescent="0.2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6.6139999999999999</v>
      </c>
      <c r="P2603" s="1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6">
        <f t="shared" si="244"/>
        <v>41150.902187499996</v>
      </c>
      <c r="T2603" s="16">
        <f t="shared" si="245"/>
        <v>41165.165972222225</v>
      </c>
    </row>
    <row r="2604" spans="1:20" ht="45" x14ac:dyDescent="0.2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3.2609166666666667</v>
      </c>
      <c r="P2604" s="1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6">
        <f t="shared" si="244"/>
        <v>41915.747314814813</v>
      </c>
      <c r="T2604" s="16">
        <f t="shared" si="245"/>
        <v>41955.888888888891</v>
      </c>
    </row>
    <row r="2605" spans="1:20" ht="30" x14ac:dyDescent="0.2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1.0148571428571429</v>
      </c>
      <c r="P2605" s="1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6">
        <f t="shared" si="244"/>
        <v>41617.912662037037</v>
      </c>
      <c r="T2605" s="16">
        <f t="shared" si="245"/>
        <v>41631.912662037037</v>
      </c>
    </row>
    <row r="2606" spans="1:20" ht="45" x14ac:dyDescent="0.2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1.0421799999999999</v>
      </c>
      <c r="P2606" s="1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6">
        <f t="shared" si="244"/>
        <v>40998.051192129627</v>
      </c>
      <c r="T2606" s="16">
        <f t="shared" si="245"/>
        <v>41028.051192129627</v>
      </c>
    </row>
    <row r="2607" spans="1:20" ht="45" x14ac:dyDescent="0.2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1.0742157000000001</v>
      </c>
      <c r="P2607" s="1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6">
        <f t="shared" si="244"/>
        <v>42508.541550925926</v>
      </c>
      <c r="T2607" s="16">
        <f t="shared" si="245"/>
        <v>42538.541550925926</v>
      </c>
    </row>
    <row r="2608" spans="1:20" ht="60" x14ac:dyDescent="0.2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1.1005454545454545</v>
      </c>
      <c r="P2608" s="1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6">
        <f t="shared" si="244"/>
        <v>41726.712754629632</v>
      </c>
      <c r="T2608" s="16">
        <f t="shared" si="245"/>
        <v>41758.712754629632</v>
      </c>
    </row>
    <row r="2609" spans="1:20" ht="45" x14ac:dyDescent="0.2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4.077</v>
      </c>
      <c r="P2609" s="1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6">
        <f t="shared" si="244"/>
        <v>42184.874675925923</v>
      </c>
      <c r="T2609" s="16">
        <f t="shared" si="245"/>
        <v>42228.083333333328</v>
      </c>
    </row>
    <row r="2610" spans="1:20" ht="45" x14ac:dyDescent="0.2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2.2392500000000002</v>
      </c>
      <c r="P2610" s="1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6">
        <f t="shared" si="244"/>
        <v>42767.801712962959</v>
      </c>
      <c r="T2610" s="16">
        <f t="shared" si="245"/>
        <v>42809</v>
      </c>
    </row>
    <row r="2611" spans="1:20" ht="45" x14ac:dyDescent="0.2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3.038011142857143</v>
      </c>
      <c r="P2611" s="1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6">
        <f t="shared" si="244"/>
        <v>41075.237858796296</v>
      </c>
      <c r="T2611" s="16">
        <f t="shared" si="245"/>
        <v>41105.237858796296</v>
      </c>
    </row>
    <row r="2612" spans="1:20" ht="30" x14ac:dyDescent="0.2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1.4132510432681749</v>
      </c>
      <c r="P2612" s="1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6">
        <f t="shared" si="244"/>
        <v>42564.881076388891</v>
      </c>
      <c r="T2612" s="16">
        <f t="shared" si="245"/>
        <v>42604.290972222225</v>
      </c>
    </row>
    <row r="2613" spans="1:20" ht="45" x14ac:dyDescent="0.2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27.906363636363636</v>
      </c>
      <c r="P2613" s="1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6">
        <f t="shared" si="244"/>
        <v>42704.335810185185</v>
      </c>
      <c r="T2613" s="16">
        <f t="shared" si="245"/>
        <v>42737.957638888889</v>
      </c>
    </row>
    <row r="2614" spans="1:20" ht="45" x14ac:dyDescent="0.2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1.7176130000000001</v>
      </c>
      <c r="P2614" s="1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6">
        <f t="shared" si="244"/>
        <v>41982.143171296295</v>
      </c>
      <c r="T2614" s="16">
        <f t="shared" si="245"/>
        <v>42013.143171296295</v>
      </c>
    </row>
    <row r="2615" spans="1:20" ht="45" x14ac:dyDescent="0.2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1.0101333333333333</v>
      </c>
      <c r="P2615" s="1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6">
        <f t="shared" si="244"/>
        <v>41143.81821759259</v>
      </c>
      <c r="T2615" s="16">
        <f t="shared" si="245"/>
        <v>41173.81821759259</v>
      </c>
    </row>
    <row r="2616" spans="1:20" ht="45" x14ac:dyDescent="0.2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1.02</v>
      </c>
      <c r="P2616" s="1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6">
        <f t="shared" si="244"/>
        <v>41730.708472222221</v>
      </c>
      <c r="T2616" s="16">
        <f t="shared" si="245"/>
        <v>41759.208333333336</v>
      </c>
    </row>
    <row r="2617" spans="1:20" ht="45" x14ac:dyDescent="0.2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1.6976511744127936</v>
      </c>
      <c r="P2617" s="1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6">
        <f t="shared" si="244"/>
        <v>42453.49726851852</v>
      </c>
      <c r="T2617" s="16">
        <f t="shared" si="245"/>
        <v>42490.5</v>
      </c>
    </row>
    <row r="2618" spans="1:20" ht="45" x14ac:dyDescent="0.2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1.14534</v>
      </c>
      <c r="P2618" s="1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6">
        <f t="shared" si="244"/>
        <v>42211.99454861111</v>
      </c>
      <c r="T2618" s="16">
        <f t="shared" si="245"/>
        <v>42241.99454861111</v>
      </c>
    </row>
    <row r="2619" spans="1:20" ht="45" x14ac:dyDescent="0.2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8.7759999999999998</v>
      </c>
      <c r="P2619" s="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6">
        <f t="shared" si="244"/>
        <v>41902.874432870369</v>
      </c>
      <c r="T2619" s="16">
        <f t="shared" si="245"/>
        <v>41932.874432870369</v>
      </c>
    </row>
    <row r="2620" spans="1:20" ht="30" x14ac:dyDescent="0.2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1.0538666666666667</v>
      </c>
      <c r="P2620" s="1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6">
        <f t="shared" si="244"/>
        <v>42279.792372685188</v>
      </c>
      <c r="T2620" s="16">
        <f t="shared" si="245"/>
        <v>42339.834039351852</v>
      </c>
    </row>
    <row r="2621" spans="1:20" ht="45" x14ac:dyDescent="0.2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1.8839999999999999</v>
      </c>
      <c r="P2621" s="1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6">
        <f t="shared" si="244"/>
        <v>42273.884305555555</v>
      </c>
      <c r="T2621" s="16">
        <f t="shared" si="245"/>
        <v>42300.458333333328</v>
      </c>
    </row>
    <row r="2622" spans="1:20" ht="45" x14ac:dyDescent="0.2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1.436523076923077</v>
      </c>
      <c r="P2622" s="1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6">
        <f t="shared" si="244"/>
        <v>42251.16715277778</v>
      </c>
      <c r="T2622" s="16">
        <f t="shared" si="245"/>
        <v>42288.041666666672</v>
      </c>
    </row>
    <row r="2623" spans="1:20" ht="45" x14ac:dyDescent="0.2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1.4588000000000001</v>
      </c>
      <c r="P2623" s="1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6">
        <f t="shared" si="244"/>
        <v>42115.74754629629</v>
      </c>
      <c r="T2623" s="16">
        <f t="shared" si="245"/>
        <v>42145.74754629629</v>
      </c>
    </row>
    <row r="2624" spans="1:20" ht="45" x14ac:dyDescent="0.2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1.3118399999999999</v>
      </c>
      <c r="P2624" s="1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6">
        <f t="shared" si="244"/>
        <v>42689.74324074074</v>
      </c>
      <c r="T2624" s="16">
        <f t="shared" si="245"/>
        <v>42734.74324074074</v>
      </c>
    </row>
    <row r="2625" spans="1:20" ht="45" x14ac:dyDescent="0.2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1.1399999999999999</v>
      </c>
      <c r="P2625" s="1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6">
        <f t="shared" si="244"/>
        <v>42692.256550925929</v>
      </c>
      <c r="T2625" s="16">
        <f t="shared" si="245"/>
        <v>42706.256550925929</v>
      </c>
    </row>
    <row r="2626" spans="1:20" ht="45" x14ac:dyDescent="0.2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13.794206249999998</v>
      </c>
      <c r="P2626" s="1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6">
        <f t="shared" si="244"/>
        <v>41144.42155092593</v>
      </c>
      <c r="T2626" s="16">
        <f t="shared" si="245"/>
        <v>41165.42155092593</v>
      </c>
    </row>
    <row r="2627" spans="1:20" ht="45" x14ac:dyDescent="0.2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E2627/D2627</f>
        <v>9.56</v>
      </c>
      <c r="P2627" s="19">
        <f t="shared" ref="P2627:P2690" si="247">IF(L2627&gt;0,E2627/L2627,0)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6">
        <f t="shared" ref="S2627:S2690" si="250">(((J2627/60)/60)/24)+DATE(1970,1,1)</f>
        <v>42658.810277777782</v>
      </c>
      <c r="T2627" s="16">
        <f t="shared" ref="T2627:T2690" si="251">(((I2627/60)/60)/24)+DATE(1970,1,1)</f>
        <v>42683.851944444439</v>
      </c>
    </row>
    <row r="2628" spans="1:20" ht="45" x14ac:dyDescent="0.2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1.1200000000000001</v>
      </c>
      <c r="P2628" s="1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6">
        <f t="shared" si="250"/>
        <v>42128.628113425926</v>
      </c>
      <c r="T2628" s="16">
        <f t="shared" si="251"/>
        <v>42158.628113425926</v>
      </c>
    </row>
    <row r="2629" spans="1:20" ht="45" x14ac:dyDescent="0.2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6.4666666666666668</v>
      </c>
      <c r="P2629" s="1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6">
        <f t="shared" si="250"/>
        <v>42304.829409722224</v>
      </c>
      <c r="T2629" s="16">
        <f t="shared" si="251"/>
        <v>42334.871076388896</v>
      </c>
    </row>
    <row r="2630" spans="1:20" ht="30" x14ac:dyDescent="0.2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1.1036948748510131</v>
      </c>
      <c r="P2630" s="1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6">
        <f t="shared" si="250"/>
        <v>41953.966053240743</v>
      </c>
      <c r="T2630" s="16">
        <f t="shared" si="251"/>
        <v>41973.966053240743</v>
      </c>
    </row>
    <row r="2631" spans="1:20" ht="30" x14ac:dyDescent="0.2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1.2774000000000001</v>
      </c>
      <c r="P2631" s="1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6">
        <f t="shared" si="250"/>
        <v>42108.538449074069</v>
      </c>
      <c r="T2631" s="16">
        <f t="shared" si="251"/>
        <v>42138.538449074069</v>
      </c>
    </row>
    <row r="2632" spans="1:20" ht="45" x14ac:dyDescent="0.2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1.579</v>
      </c>
      <c r="P2632" s="1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6">
        <f t="shared" si="250"/>
        <v>42524.105462962965</v>
      </c>
      <c r="T2632" s="16">
        <f t="shared" si="251"/>
        <v>42551.416666666672</v>
      </c>
    </row>
    <row r="2633" spans="1:20" ht="45" x14ac:dyDescent="0.2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1.1466525000000001</v>
      </c>
      <c r="P2633" s="1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6">
        <f t="shared" si="250"/>
        <v>42218.169293981482</v>
      </c>
      <c r="T2633" s="16">
        <f t="shared" si="251"/>
        <v>42246.169293981482</v>
      </c>
    </row>
    <row r="2634" spans="1:20" ht="30" x14ac:dyDescent="0.2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1.3700934579439252</v>
      </c>
      <c r="P2634" s="1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6">
        <f t="shared" si="250"/>
        <v>42494.061793981484</v>
      </c>
      <c r="T2634" s="16">
        <f t="shared" si="251"/>
        <v>42519.061793981484</v>
      </c>
    </row>
    <row r="2635" spans="1:20" ht="45" x14ac:dyDescent="0.2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3.5461999999999998</v>
      </c>
      <c r="P2635" s="1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6">
        <f t="shared" si="250"/>
        <v>41667.823287037041</v>
      </c>
      <c r="T2635" s="16">
        <f t="shared" si="251"/>
        <v>41697.958333333336</v>
      </c>
    </row>
    <row r="2636" spans="1:20" ht="45" x14ac:dyDescent="0.2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1.0602150537634409</v>
      </c>
      <c r="P2636" s="1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6">
        <f t="shared" si="250"/>
        <v>42612.656493055561</v>
      </c>
      <c r="T2636" s="16">
        <f t="shared" si="251"/>
        <v>42642.656493055561</v>
      </c>
    </row>
    <row r="2637" spans="1:20" ht="45" x14ac:dyDescent="0.2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</v>
      </c>
      <c r="P2637" s="1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6">
        <f t="shared" si="250"/>
        <v>42037.950937500005</v>
      </c>
      <c r="T2637" s="16">
        <f t="shared" si="251"/>
        <v>42072.909270833334</v>
      </c>
    </row>
    <row r="2638" spans="1:20" ht="45" x14ac:dyDescent="0.2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1.873</v>
      </c>
      <c r="P2638" s="1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6">
        <f t="shared" si="250"/>
        <v>42636.614745370374</v>
      </c>
      <c r="T2638" s="16">
        <f t="shared" si="251"/>
        <v>42659.041666666672</v>
      </c>
    </row>
    <row r="2639" spans="1:20" ht="30" x14ac:dyDescent="0.2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1.6619999999999999</v>
      </c>
      <c r="P2639" s="1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6">
        <f t="shared" si="250"/>
        <v>42639.549479166672</v>
      </c>
      <c r="T2639" s="16">
        <f t="shared" si="251"/>
        <v>42655.549479166672</v>
      </c>
    </row>
    <row r="2640" spans="1:20" ht="45" x14ac:dyDescent="0.2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1.0172910662824208</v>
      </c>
      <c r="P2640" s="1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6">
        <f t="shared" si="250"/>
        <v>41989.913136574076</v>
      </c>
      <c r="T2640" s="16">
        <f t="shared" si="251"/>
        <v>42019.913136574076</v>
      </c>
    </row>
    <row r="2641" spans="1:20" ht="45" x14ac:dyDescent="0.2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1.64</v>
      </c>
      <c r="P2641" s="1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6">
        <f t="shared" si="250"/>
        <v>42024.86513888889</v>
      </c>
      <c r="T2641" s="16">
        <f t="shared" si="251"/>
        <v>42054.86513888889</v>
      </c>
    </row>
    <row r="2642" spans="1:20" ht="60" x14ac:dyDescent="0.2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1.0566666666666666</v>
      </c>
      <c r="P2642" s="1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6">
        <f t="shared" si="250"/>
        <v>42103.160578703704</v>
      </c>
      <c r="T2642" s="16">
        <f t="shared" si="251"/>
        <v>42163.160578703704</v>
      </c>
    </row>
    <row r="2643" spans="1:20" ht="30" x14ac:dyDescent="0.2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0.01</v>
      </c>
      <c r="P2643" s="1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6">
        <f t="shared" si="250"/>
        <v>41880.827118055553</v>
      </c>
      <c r="T2643" s="16">
        <f t="shared" si="251"/>
        <v>41897.839583333334</v>
      </c>
    </row>
    <row r="2644" spans="1:20" ht="60" x14ac:dyDescent="0.2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s="19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6">
        <f t="shared" si="250"/>
        <v>42536.246620370366</v>
      </c>
      <c r="T2644" s="16">
        <f t="shared" si="251"/>
        <v>42566.289583333331</v>
      </c>
    </row>
    <row r="2645" spans="1:20" ht="45" x14ac:dyDescent="0.2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0.33559730999999998</v>
      </c>
      <c r="P2645" s="1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6">
        <f t="shared" si="250"/>
        <v>42689.582349537035</v>
      </c>
      <c r="T2645" s="16">
        <f t="shared" si="251"/>
        <v>42725.332638888889</v>
      </c>
    </row>
    <row r="2646" spans="1:20" ht="45" x14ac:dyDescent="0.2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2.053E-2</v>
      </c>
      <c r="P2646" s="1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6">
        <f t="shared" si="250"/>
        <v>42774.792071759264</v>
      </c>
      <c r="T2646" s="16">
        <f t="shared" si="251"/>
        <v>42804.792071759264</v>
      </c>
    </row>
    <row r="2647" spans="1:20" ht="45" x14ac:dyDescent="0.2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0.105</v>
      </c>
      <c r="P2647" s="1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6">
        <f t="shared" si="250"/>
        <v>41921.842627314814</v>
      </c>
      <c r="T2647" s="16">
        <f t="shared" si="251"/>
        <v>41951.884293981479</v>
      </c>
    </row>
    <row r="2648" spans="1:20" ht="45" x14ac:dyDescent="0.2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8.4172839999999999E-2</v>
      </c>
      <c r="P2648" s="1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6">
        <f t="shared" si="250"/>
        <v>42226.313298611116</v>
      </c>
      <c r="T2648" s="16">
        <f t="shared" si="251"/>
        <v>42256.313298611116</v>
      </c>
    </row>
    <row r="2649" spans="1:20" ht="45" x14ac:dyDescent="0.2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1.44E-2</v>
      </c>
      <c r="P2649" s="1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6">
        <f t="shared" si="250"/>
        <v>42200.261793981481</v>
      </c>
      <c r="T2649" s="16">
        <f t="shared" si="251"/>
        <v>42230.261793981481</v>
      </c>
    </row>
    <row r="2650" spans="1:20" ht="45" x14ac:dyDescent="0.2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8.8333333333333337E-3</v>
      </c>
      <c r="P2650" s="1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6">
        <f t="shared" si="250"/>
        <v>42408.714814814812</v>
      </c>
      <c r="T2650" s="16">
        <f t="shared" si="251"/>
        <v>42438.714814814812</v>
      </c>
    </row>
    <row r="2651" spans="1:20" x14ac:dyDescent="0.2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9.9200000000000004E-4</v>
      </c>
      <c r="P2651" s="1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6">
        <f t="shared" si="250"/>
        <v>42341.99700231482</v>
      </c>
      <c r="T2651" s="16">
        <f t="shared" si="251"/>
        <v>42401.99700231482</v>
      </c>
    </row>
    <row r="2652" spans="1:20" ht="45" x14ac:dyDescent="0.2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5.966666666666667E-3</v>
      </c>
      <c r="P2652" s="1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6">
        <f t="shared" si="250"/>
        <v>42695.624340277776</v>
      </c>
      <c r="T2652" s="16">
        <f t="shared" si="251"/>
        <v>42725.624340277776</v>
      </c>
    </row>
    <row r="2653" spans="1:20" ht="45" x14ac:dyDescent="0.2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1.8689285714285714E-2</v>
      </c>
      <c r="P2653" s="1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6">
        <f t="shared" si="250"/>
        <v>42327.805659722217</v>
      </c>
      <c r="T2653" s="16">
        <f t="shared" si="251"/>
        <v>42355.805659722217</v>
      </c>
    </row>
    <row r="2654" spans="1:20" ht="45" x14ac:dyDescent="0.2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8.8500000000000002E-3</v>
      </c>
      <c r="P2654" s="1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6">
        <f t="shared" si="250"/>
        <v>41953.158854166672</v>
      </c>
      <c r="T2654" s="16">
        <f t="shared" si="251"/>
        <v>41983.158854166672</v>
      </c>
    </row>
    <row r="2655" spans="1:20" ht="45" x14ac:dyDescent="0.2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0.1152156862745098</v>
      </c>
      <c r="P2655" s="1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6">
        <f t="shared" si="250"/>
        <v>41771.651932870373</v>
      </c>
      <c r="T2655" s="16">
        <f t="shared" si="251"/>
        <v>41803.166666666664</v>
      </c>
    </row>
    <row r="2656" spans="1:20" ht="45" x14ac:dyDescent="0.2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5.1000000000000004E-4</v>
      </c>
      <c r="P2656" s="1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6">
        <f t="shared" si="250"/>
        <v>42055.600995370376</v>
      </c>
      <c r="T2656" s="16">
        <f t="shared" si="251"/>
        <v>42115.559328703705</v>
      </c>
    </row>
    <row r="2657" spans="1:20" x14ac:dyDescent="0.2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0.21033333333333334</v>
      </c>
      <c r="P2657" s="1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6">
        <f t="shared" si="250"/>
        <v>42381.866284722222</v>
      </c>
      <c r="T2657" s="16">
        <f t="shared" si="251"/>
        <v>42409.833333333328</v>
      </c>
    </row>
    <row r="2658" spans="1:20" ht="30" x14ac:dyDescent="0.2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0.11436666666666667</v>
      </c>
      <c r="P2658" s="1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6">
        <f t="shared" si="250"/>
        <v>42767.688518518517</v>
      </c>
      <c r="T2658" s="16">
        <f t="shared" si="251"/>
        <v>42806.791666666672</v>
      </c>
    </row>
    <row r="2659" spans="1:20" ht="45" x14ac:dyDescent="0.2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0.18737933333333334</v>
      </c>
      <c r="P2659" s="1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6">
        <f t="shared" si="250"/>
        <v>42551.928854166668</v>
      </c>
      <c r="T2659" s="16">
        <f t="shared" si="251"/>
        <v>42585.0625</v>
      </c>
    </row>
    <row r="2660" spans="1:20" ht="45" x14ac:dyDescent="0.2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9.2857142857142856E-4</v>
      </c>
      <c r="P2660" s="1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6">
        <f t="shared" si="250"/>
        <v>42551.884189814817</v>
      </c>
      <c r="T2660" s="16">
        <f t="shared" si="251"/>
        <v>42581.884189814817</v>
      </c>
    </row>
    <row r="2661" spans="1:20" x14ac:dyDescent="0.2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2.720408163265306E-2</v>
      </c>
      <c r="P2661" s="1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6">
        <f t="shared" si="250"/>
        <v>42082.069560185191</v>
      </c>
      <c r="T2661" s="16">
        <f t="shared" si="251"/>
        <v>42112.069560185191</v>
      </c>
    </row>
    <row r="2662" spans="1:20" ht="45" x14ac:dyDescent="0.2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9.5E-4</v>
      </c>
      <c r="P2662" s="1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6">
        <f t="shared" si="250"/>
        <v>42272.713171296295</v>
      </c>
      <c r="T2662" s="16">
        <f t="shared" si="251"/>
        <v>42332.754837962959</v>
      </c>
    </row>
    <row r="2663" spans="1:20" ht="45" x14ac:dyDescent="0.2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1.0289999999999999</v>
      </c>
      <c r="P2663" s="1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6">
        <f t="shared" si="250"/>
        <v>41542.958449074074</v>
      </c>
      <c r="T2663" s="16">
        <f t="shared" si="251"/>
        <v>41572.958449074074</v>
      </c>
    </row>
    <row r="2664" spans="1:20" ht="45" x14ac:dyDescent="0.2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1.0680000000000001</v>
      </c>
      <c r="P2664" s="1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6">
        <f t="shared" si="250"/>
        <v>42207.746678240743</v>
      </c>
      <c r="T2664" s="16">
        <f t="shared" si="251"/>
        <v>42237.746678240743</v>
      </c>
    </row>
    <row r="2665" spans="1:20" ht="45" x14ac:dyDescent="0.2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1.0459624999999999</v>
      </c>
      <c r="P2665" s="1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6">
        <f t="shared" si="250"/>
        <v>42222.622766203705</v>
      </c>
      <c r="T2665" s="16">
        <f t="shared" si="251"/>
        <v>42251.625</v>
      </c>
    </row>
    <row r="2666" spans="1:20" ht="45" x14ac:dyDescent="0.2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1.0342857142857143</v>
      </c>
      <c r="P2666" s="1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6">
        <f t="shared" si="250"/>
        <v>42313.02542824074</v>
      </c>
      <c r="T2666" s="16">
        <f t="shared" si="251"/>
        <v>42347.290972222225</v>
      </c>
    </row>
    <row r="2667" spans="1:20" ht="45" x14ac:dyDescent="0.2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1.2314285714285715</v>
      </c>
      <c r="P2667" s="1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6">
        <f t="shared" si="250"/>
        <v>42083.895532407405</v>
      </c>
      <c r="T2667" s="16">
        <f t="shared" si="251"/>
        <v>42128.895532407405</v>
      </c>
    </row>
    <row r="2668" spans="1:20" ht="45" x14ac:dyDescent="0.2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1.592951</v>
      </c>
      <c r="P2668" s="1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6">
        <f t="shared" si="250"/>
        <v>42235.764340277776</v>
      </c>
      <c r="T2668" s="16">
        <f t="shared" si="251"/>
        <v>42272.875</v>
      </c>
    </row>
    <row r="2669" spans="1:20" ht="45" x14ac:dyDescent="0.2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1.1066666666666667</v>
      </c>
      <c r="P2669" s="1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6">
        <f t="shared" si="250"/>
        <v>42380.926111111112</v>
      </c>
      <c r="T2669" s="16">
        <f t="shared" si="251"/>
        <v>42410.926111111112</v>
      </c>
    </row>
    <row r="2670" spans="1:20" ht="30" x14ac:dyDescent="0.2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1.7070000000000001</v>
      </c>
      <c r="P2670" s="1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6">
        <f t="shared" si="250"/>
        <v>42275.588715277772</v>
      </c>
      <c r="T2670" s="16">
        <f t="shared" si="251"/>
        <v>42317.60555555555</v>
      </c>
    </row>
    <row r="2671" spans="1:20" ht="45" x14ac:dyDescent="0.2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1.25125</v>
      </c>
      <c r="P2671" s="1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6">
        <f t="shared" si="250"/>
        <v>42319.035833333335</v>
      </c>
      <c r="T2671" s="16">
        <f t="shared" si="251"/>
        <v>42379.035833333335</v>
      </c>
    </row>
    <row r="2672" spans="1:20" ht="45" x14ac:dyDescent="0.2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6.4158609339642042E-2</v>
      </c>
      <c r="P2672" s="1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6">
        <f t="shared" si="250"/>
        <v>41821.020601851851</v>
      </c>
      <c r="T2672" s="16">
        <f t="shared" si="251"/>
        <v>41849.020601851851</v>
      </c>
    </row>
    <row r="2673" spans="1:20" ht="45" x14ac:dyDescent="0.2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0.11344</v>
      </c>
      <c r="P2673" s="1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6">
        <f t="shared" si="250"/>
        <v>41962.749027777783</v>
      </c>
      <c r="T2673" s="16">
        <f t="shared" si="251"/>
        <v>41992.818055555559</v>
      </c>
    </row>
    <row r="2674" spans="1:20" ht="45" x14ac:dyDescent="0.2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0.33189999999999997</v>
      </c>
      <c r="P2674" s="1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6">
        <f t="shared" si="250"/>
        <v>42344.884143518517</v>
      </c>
      <c r="T2674" s="16">
        <f t="shared" si="251"/>
        <v>42366.25</v>
      </c>
    </row>
    <row r="2675" spans="1:20" ht="45" x14ac:dyDescent="0.2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0.27579999999999999</v>
      </c>
      <c r="P2675" s="1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6">
        <f t="shared" si="250"/>
        <v>41912.541655092595</v>
      </c>
      <c r="T2675" s="16">
        <f t="shared" si="251"/>
        <v>41941.947916666664</v>
      </c>
    </row>
    <row r="2676" spans="1:20" ht="60" x14ac:dyDescent="0.2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0.62839999999999996</v>
      </c>
      <c r="P2676" s="1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6">
        <f t="shared" si="250"/>
        <v>42529.632754629631</v>
      </c>
      <c r="T2676" s="16">
        <f t="shared" si="251"/>
        <v>42556.207638888889</v>
      </c>
    </row>
    <row r="2677" spans="1:20" ht="45" x14ac:dyDescent="0.2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7.5880000000000003E-2</v>
      </c>
      <c r="P2677" s="1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6">
        <f t="shared" si="250"/>
        <v>41923.857511574075</v>
      </c>
      <c r="T2677" s="16">
        <f t="shared" si="251"/>
        <v>41953.899178240739</v>
      </c>
    </row>
    <row r="2678" spans="1:20" ht="45" x14ac:dyDescent="0.2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0.50380952380952382</v>
      </c>
      <c r="P2678" s="1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6">
        <f t="shared" si="250"/>
        <v>42482.624699074076</v>
      </c>
      <c r="T2678" s="16">
        <f t="shared" si="251"/>
        <v>42512.624699074076</v>
      </c>
    </row>
    <row r="2679" spans="1:20" ht="45" x14ac:dyDescent="0.2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0.17512820512820512</v>
      </c>
      <c r="P2679" s="1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6">
        <f t="shared" si="250"/>
        <v>41793.029432870368</v>
      </c>
      <c r="T2679" s="16">
        <f t="shared" si="251"/>
        <v>41823.029432870368</v>
      </c>
    </row>
    <row r="2680" spans="1:20" ht="45" x14ac:dyDescent="0.2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1.3750000000000001E-4</v>
      </c>
      <c r="P2680" s="1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6">
        <f t="shared" si="250"/>
        <v>42241.798206018517</v>
      </c>
      <c r="T2680" s="16">
        <f t="shared" si="251"/>
        <v>42271.798206018517</v>
      </c>
    </row>
    <row r="2681" spans="1:20" ht="45" x14ac:dyDescent="0.2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3.3E-3</v>
      </c>
      <c r="P2681" s="1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6">
        <f t="shared" si="250"/>
        <v>42033.001087962963</v>
      </c>
      <c r="T2681" s="16">
        <f t="shared" si="251"/>
        <v>42063.001087962963</v>
      </c>
    </row>
    <row r="2682" spans="1:20" x14ac:dyDescent="0.2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8.6250000000000007E-3</v>
      </c>
      <c r="P2682" s="1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6">
        <f t="shared" si="250"/>
        <v>42436.211701388893</v>
      </c>
      <c r="T2682" s="16">
        <f t="shared" si="251"/>
        <v>42466.170034722221</v>
      </c>
    </row>
    <row r="2683" spans="1:20" ht="45" x14ac:dyDescent="0.2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6.875E-3</v>
      </c>
      <c r="P2683" s="1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6">
        <f t="shared" si="250"/>
        <v>41805.895254629628</v>
      </c>
      <c r="T2683" s="16">
        <f t="shared" si="251"/>
        <v>41830.895254629628</v>
      </c>
    </row>
    <row r="2684" spans="1:20" ht="45" x14ac:dyDescent="0.2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0.28299999999999997</v>
      </c>
      <c r="P2684" s="1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6">
        <f t="shared" si="250"/>
        <v>41932.871990740743</v>
      </c>
      <c r="T2684" s="16">
        <f t="shared" si="251"/>
        <v>41965.249305555553</v>
      </c>
    </row>
    <row r="2685" spans="1:20" ht="45" x14ac:dyDescent="0.2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2.3999999999999998E-3</v>
      </c>
      <c r="P2685" s="1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6">
        <f t="shared" si="250"/>
        <v>42034.75509259259</v>
      </c>
      <c r="T2685" s="16">
        <f t="shared" si="251"/>
        <v>42064.75509259259</v>
      </c>
    </row>
    <row r="2686" spans="1:20" ht="45" x14ac:dyDescent="0.2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1.1428571428571429E-2</v>
      </c>
      <c r="P2686" s="1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6">
        <f t="shared" si="250"/>
        <v>41820.914641203701</v>
      </c>
      <c r="T2686" s="16">
        <f t="shared" si="251"/>
        <v>41860.914641203701</v>
      </c>
    </row>
    <row r="2687" spans="1:20" ht="45" x14ac:dyDescent="0.2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2.0000000000000001E-4</v>
      </c>
      <c r="P2687" s="1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6">
        <f t="shared" si="250"/>
        <v>42061.69594907407</v>
      </c>
      <c r="T2687" s="16">
        <f t="shared" si="251"/>
        <v>42121.654282407413</v>
      </c>
    </row>
    <row r="2688" spans="1:20" ht="45" x14ac:dyDescent="0.2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s="19">
        <f t="shared" si="247"/>
        <v>0</v>
      </c>
      <c r="Q2688" t="str">
        <f t="shared" si="248"/>
        <v>food</v>
      </c>
      <c r="R2688" t="str">
        <f t="shared" si="249"/>
        <v>food trucks</v>
      </c>
      <c r="S2688" s="16">
        <f t="shared" si="250"/>
        <v>41892.974803240737</v>
      </c>
      <c r="T2688" s="16">
        <f t="shared" si="251"/>
        <v>41912.974803240737</v>
      </c>
    </row>
    <row r="2689" spans="1:20" ht="45" x14ac:dyDescent="0.2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s="19">
        <f t="shared" si="247"/>
        <v>0</v>
      </c>
      <c r="Q2689" t="str">
        <f t="shared" si="248"/>
        <v>food</v>
      </c>
      <c r="R2689" t="str">
        <f t="shared" si="249"/>
        <v>food trucks</v>
      </c>
      <c r="S2689" s="16">
        <f t="shared" si="250"/>
        <v>42154.64025462963</v>
      </c>
      <c r="T2689" s="16">
        <f t="shared" si="251"/>
        <v>42184.64025462963</v>
      </c>
    </row>
    <row r="2690" spans="1:20" ht="30" x14ac:dyDescent="0.2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1.48E-3</v>
      </c>
      <c r="P2690" s="1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6">
        <f t="shared" si="250"/>
        <v>42028.118865740747</v>
      </c>
      <c r="T2690" s="16">
        <f t="shared" si="251"/>
        <v>42059.125</v>
      </c>
    </row>
    <row r="2691" spans="1:20" ht="45" x14ac:dyDescent="0.2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E2691/D2691</f>
        <v>2.8571428571428571E-5</v>
      </c>
      <c r="P2691" s="19">
        <f t="shared" ref="P2691:P2754" si="253">IF(L2691&gt;0,E2691/L2691,0)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6">
        <f t="shared" ref="S2691:S2754" si="256">(((J2691/60)/60)/24)+DATE(1970,1,1)</f>
        <v>42551.961689814809</v>
      </c>
      <c r="T2691" s="16">
        <f t="shared" ref="T2691:T2754" si="257">(((I2691/60)/60)/24)+DATE(1970,1,1)</f>
        <v>42581.961689814809</v>
      </c>
    </row>
    <row r="2692" spans="1:20" ht="45" x14ac:dyDescent="0.2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0.107325</v>
      </c>
      <c r="P2692" s="1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6">
        <f t="shared" si="256"/>
        <v>42113.105046296296</v>
      </c>
      <c r="T2692" s="16">
        <f t="shared" si="257"/>
        <v>42158.105046296296</v>
      </c>
    </row>
    <row r="2693" spans="1:20" ht="30" x14ac:dyDescent="0.2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5.3846153846153844E-4</v>
      </c>
      <c r="P2693" s="1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6">
        <f t="shared" si="256"/>
        <v>42089.724039351851</v>
      </c>
      <c r="T2693" s="16">
        <f t="shared" si="257"/>
        <v>42134.724039351851</v>
      </c>
    </row>
    <row r="2694" spans="1:20" ht="45" x14ac:dyDescent="0.2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7.1428571428571426E-3</v>
      </c>
      <c r="P2694" s="1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6">
        <f t="shared" si="256"/>
        <v>42058.334027777775</v>
      </c>
      <c r="T2694" s="16">
        <f t="shared" si="257"/>
        <v>42088.292361111111</v>
      </c>
    </row>
    <row r="2695" spans="1:20" ht="45" x14ac:dyDescent="0.2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8.0000000000000002E-3</v>
      </c>
      <c r="P2695" s="1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6">
        <f t="shared" si="256"/>
        <v>41834.138495370367</v>
      </c>
      <c r="T2695" s="16">
        <f t="shared" si="257"/>
        <v>41864.138495370367</v>
      </c>
    </row>
    <row r="2696" spans="1:20" ht="45" x14ac:dyDescent="0.2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3.3333333333333335E-5</v>
      </c>
      <c r="P2696" s="19">
        <f t="shared" si="253"/>
        <v>1</v>
      </c>
      <c r="Q2696" t="str">
        <f t="shared" si="254"/>
        <v>food</v>
      </c>
      <c r="R2696" t="str">
        <f t="shared" si="255"/>
        <v>food trucks</v>
      </c>
      <c r="S2696" s="16">
        <f t="shared" si="256"/>
        <v>41878.140497685185</v>
      </c>
      <c r="T2696" s="16">
        <f t="shared" si="257"/>
        <v>41908.140497685185</v>
      </c>
    </row>
    <row r="2697" spans="1:20" ht="30" x14ac:dyDescent="0.2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4.7333333333333333E-3</v>
      </c>
      <c r="P2697" s="1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6">
        <f t="shared" si="256"/>
        <v>42048.181921296295</v>
      </c>
      <c r="T2697" s="16">
        <f t="shared" si="257"/>
        <v>42108.14025462963</v>
      </c>
    </row>
    <row r="2698" spans="1:20" ht="45" x14ac:dyDescent="0.2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5.6500000000000002E-2</v>
      </c>
      <c r="P2698" s="1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6">
        <f t="shared" si="256"/>
        <v>41964.844444444447</v>
      </c>
      <c r="T2698" s="16">
        <f t="shared" si="257"/>
        <v>41998.844444444447</v>
      </c>
    </row>
    <row r="2699" spans="1:20" ht="45" x14ac:dyDescent="0.2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0.26352173913043481</v>
      </c>
      <c r="P2699" s="1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6">
        <f t="shared" si="256"/>
        <v>42187.940081018518</v>
      </c>
      <c r="T2699" s="16">
        <f t="shared" si="257"/>
        <v>42218.916666666672</v>
      </c>
    </row>
    <row r="2700" spans="1:20" ht="45" x14ac:dyDescent="0.2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3.2512500000000002E-3</v>
      </c>
      <c r="P2700" s="1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6">
        <f t="shared" si="256"/>
        <v>41787.898240740738</v>
      </c>
      <c r="T2700" s="16">
        <f t="shared" si="257"/>
        <v>41817.898240740738</v>
      </c>
    </row>
    <row r="2701" spans="1:20" ht="45" x14ac:dyDescent="0.2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s="19">
        <f t="shared" si="253"/>
        <v>0</v>
      </c>
      <c r="Q2701" t="str">
        <f t="shared" si="254"/>
        <v>food</v>
      </c>
      <c r="R2701" t="str">
        <f t="shared" si="255"/>
        <v>food trucks</v>
      </c>
      <c r="S2701" s="16">
        <f t="shared" si="256"/>
        <v>41829.896562499998</v>
      </c>
      <c r="T2701" s="16">
        <f t="shared" si="257"/>
        <v>41859.896562499998</v>
      </c>
    </row>
    <row r="2702" spans="1:20" ht="45" x14ac:dyDescent="0.2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7.0007000700070005E-3</v>
      </c>
      <c r="P2702" s="1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6">
        <f t="shared" si="256"/>
        <v>41870.87467592593</v>
      </c>
      <c r="T2702" s="16">
        <f t="shared" si="257"/>
        <v>41900.87467592593</v>
      </c>
    </row>
    <row r="2703" spans="1:20" ht="45" x14ac:dyDescent="0.2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0.46176470588235297</v>
      </c>
      <c r="P2703" s="1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6">
        <f t="shared" si="256"/>
        <v>42801.774699074071</v>
      </c>
      <c r="T2703" s="16">
        <f t="shared" si="257"/>
        <v>42832.733032407406</v>
      </c>
    </row>
    <row r="2704" spans="1:20" ht="45" x14ac:dyDescent="0.2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0.34410000000000002</v>
      </c>
      <c r="P2704" s="1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6">
        <f t="shared" si="256"/>
        <v>42800.801817129628</v>
      </c>
      <c r="T2704" s="16">
        <f t="shared" si="257"/>
        <v>42830.760150462964</v>
      </c>
    </row>
    <row r="2705" spans="1:20" ht="30" x14ac:dyDescent="0.2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1.0375000000000001</v>
      </c>
      <c r="P2705" s="1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6">
        <f t="shared" si="256"/>
        <v>42756.690162037034</v>
      </c>
      <c r="T2705" s="16">
        <f t="shared" si="257"/>
        <v>42816.648495370369</v>
      </c>
    </row>
    <row r="2706" spans="1:20" ht="45" x14ac:dyDescent="0.2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6.0263157894736845E-2</v>
      </c>
      <c r="P2706" s="1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6">
        <f t="shared" si="256"/>
        <v>42787.862430555557</v>
      </c>
      <c r="T2706" s="16">
        <f t="shared" si="257"/>
        <v>42830.820763888885</v>
      </c>
    </row>
    <row r="2707" spans="1:20" ht="30" x14ac:dyDescent="0.2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0.10539393939393939</v>
      </c>
      <c r="P2707" s="1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6">
        <f t="shared" si="256"/>
        <v>42773.916180555556</v>
      </c>
      <c r="T2707" s="16">
        <f t="shared" si="257"/>
        <v>42818.874513888892</v>
      </c>
    </row>
    <row r="2708" spans="1:20" ht="45" x14ac:dyDescent="0.2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1.1229714285714285</v>
      </c>
      <c r="P2708" s="1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6">
        <f t="shared" si="256"/>
        <v>41899.294942129629</v>
      </c>
      <c r="T2708" s="16">
        <f t="shared" si="257"/>
        <v>41928.290972222225</v>
      </c>
    </row>
    <row r="2709" spans="1:20" ht="45" x14ac:dyDescent="0.2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3.50844625</v>
      </c>
      <c r="P2709" s="1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6">
        <f t="shared" si="256"/>
        <v>41391.782905092594</v>
      </c>
      <c r="T2709" s="16">
        <f t="shared" si="257"/>
        <v>41421.290972222225</v>
      </c>
    </row>
    <row r="2710" spans="1:20" ht="45" x14ac:dyDescent="0.2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2.3321535</v>
      </c>
      <c r="P2710" s="1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6">
        <f t="shared" si="256"/>
        <v>42512.698217592595</v>
      </c>
      <c r="T2710" s="16">
        <f t="shared" si="257"/>
        <v>42572.698217592595</v>
      </c>
    </row>
    <row r="2711" spans="1:20" ht="45" x14ac:dyDescent="0.2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1.01606</v>
      </c>
      <c r="P2711" s="1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6">
        <f t="shared" si="256"/>
        <v>42612.149780092594</v>
      </c>
      <c r="T2711" s="16">
        <f t="shared" si="257"/>
        <v>42647.165972222225</v>
      </c>
    </row>
    <row r="2712" spans="1:20" ht="30" x14ac:dyDescent="0.2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1.5390035000000002</v>
      </c>
      <c r="P2712" s="1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6">
        <f t="shared" si="256"/>
        <v>41828.229490740741</v>
      </c>
      <c r="T2712" s="16">
        <f t="shared" si="257"/>
        <v>41860.083333333336</v>
      </c>
    </row>
    <row r="2713" spans="1:20" ht="45" x14ac:dyDescent="0.2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1.007161125319693</v>
      </c>
      <c r="P2713" s="1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6">
        <f t="shared" si="256"/>
        <v>41780.745254629634</v>
      </c>
      <c r="T2713" s="16">
        <f t="shared" si="257"/>
        <v>41810.917361111111</v>
      </c>
    </row>
    <row r="2714" spans="1:20" ht="45" x14ac:dyDescent="0.2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1.3138181818181818</v>
      </c>
      <c r="P2714" s="1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6">
        <f t="shared" si="256"/>
        <v>41432.062037037038</v>
      </c>
      <c r="T2714" s="16">
        <f t="shared" si="257"/>
        <v>41468.75</v>
      </c>
    </row>
    <row r="2715" spans="1:20" ht="45" x14ac:dyDescent="0.2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1.0224133333333334</v>
      </c>
      <c r="P2715" s="1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6">
        <f t="shared" si="256"/>
        <v>42322.653749999998</v>
      </c>
      <c r="T2715" s="16">
        <f t="shared" si="257"/>
        <v>42362.653749999998</v>
      </c>
    </row>
    <row r="2716" spans="1:20" ht="30" x14ac:dyDescent="0.2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1.1635599999999999</v>
      </c>
      <c r="P2716" s="1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6">
        <f t="shared" si="256"/>
        <v>42629.655046296291</v>
      </c>
      <c r="T2716" s="16">
        <f t="shared" si="257"/>
        <v>42657.958333333328</v>
      </c>
    </row>
    <row r="2717" spans="1:20" ht="45" x14ac:dyDescent="0.2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2.6462241666666664</v>
      </c>
      <c r="P2717" s="1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6">
        <f t="shared" si="256"/>
        <v>42387.398472222223</v>
      </c>
      <c r="T2717" s="16">
        <f t="shared" si="257"/>
        <v>42421.398472222223</v>
      </c>
    </row>
    <row r="2718" spans="1:20" ht="60" x14ac:dyDescent="0.2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1.1998010000000001</v>
      </c>
      <c r="P2718" s="1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6">
        <f t="shared" si="256"/>
        <v>42255.333252314813</v>
      </c>
      <c r="T2718" s="16">
        <f t="shared" si="257"/>
        <v>42285.333252314813</v>
      </c>
    </row>
    <row r="2719" spans="1:20" ht="45" x14ac:dyDescent="0.2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1.2010400000000001</v>
      </c>
      <c r="P2719" s="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6">
        <f t="shared" si="256"/>
        <v>41934.914918981485</v>
      </c>
      <c r="T2719" s="16">
        <f t="shared" si="257"/>
        <v>41979.956585648149</v>
      </c>
    </row>
    <row r="2720" spans="1:20" ht="45" x14ac:dyDescent="0.2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1.0358333333333334</v>
      </c>
      <c r="P2720" s="1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6">
        <f t="shared" si="256"/>
        <v>42465.596585648149</v>
      </c>
      <c r="T2720" s="16">
        <f t="shared" si="257"/>
        <v>42493.958333333328</v>
      </c>
    </row>
    <row r="2721" spans="1:20" ht="45" x14ac:dyDescent="0.2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1.0883333333333334</v>
      </c>
      <c r="P2721" s="1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6">
        <f t="shared" si="256"/>
        <v>42418.031180555554</v>
      </c>
      <c r="T2721" s="16">
        <f t="shared" si="257"/>
        <v>42477.989513888882</v>
      </c>
    </row>
    <row r="2722" spans="1:20" ht="30" x14ac:dyDescent="0.2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1.1812400000000001</v>
      </c>
      <c r="P2722" s="1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6">
        <f t="shared" si="256"/>
        <v>42655.465891203698</v>
      </c>
      <c r="T2722" s="16">
        <f t="shared" si="257"/>
        <v>42685.507557870369</v>
      </c>
    </row>
    <row r="2723" spans="1:20" ht="45" x14ac:dyDescent="0.2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14.62</v>
      </c>
      <c r="P2723" s="1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6">
        <f t="shared" si="256"/>
        <v>41493.543958333335</v>
      </c>
      <c r="T2723" s="16">
        <f t="shared" si="257"/>
        <v>41523.791666666664</v>
      </c>
    </row>
    <row r="2724" spans="1:20" ht="45" x14ac:dyDescent="0.2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2.5253999999999999</v>
      </c>
      <c r="P2724" s="1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6">
        <f t="shared" si="256"/>
        <v>42704.857094907406</v>
      </c>
      <c r="T2724" s="16">
        <f t="shared" si="257"/>
        <v>42764.857094907406</v>
      </c>
    </row>
    <row r="2725" spans="1:20" ht="45" x14ac:dyDescent="0.2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1.4005000000000001</v>
      </c>
      <c r="P2725" s="1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6">
        <f t="shared" si="256"/>
        <v>41944.83898148148</v>
      </c>
      <c r="T2725" s="16">
        <f t="shared" si="257"/>
        <v>42004.880648148144</v>
      </c>
    </row>
    <row r="2726" spans="1:20" ht="45" x14ac:dyDescent="0.2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2.9687520259319289</v>
      </c>
      <c r="P2726" s="1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6">
        <f t="shared" si="256"/>
        <v>42199.32707175926</v>
      </c>
      <c r="T2726" s="16">
        <f t="shared" si="257"/>
        <v>42231.32707175926</v>
      </c>
    </row>
    <row r="2727" spans="1:20" ht="30" x14ac:dyDescent="0.2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1.445425</v>
      </c>
      <c r="P2727" s="1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6">
        <f t="shared" si="256"/>
        <v>42745.744618055556</v>
      </c>
      <c r="T2727" s="16">
        <f t="shared" si="257"/>
        <v>42795.744618055556</v>
      </c>
    </row>
    <row r="2728" spans="1:20" x14ac:dyDescent="0.2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1.05745</v>
      </c>
      <c r="P2728" s="1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6">
        <f t="shared" si="256"/>
        <v>42452.579988425925</v>
      </c>
      <c r="T2728" s="16">
        <f t="shared" si="257"/>
        <v>42482.579988425925</v>
      </c>
    </row>
    <row r="2729" spans="1:20" ht="45" x14ac:dyDescent="0.2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4.9321000000000002</v>
      </c>
      <c r="P2729" s="1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6">
        <f t="shared" si="256"/>
        <v>42198.676655092597</v>
      </c>
      <c r="T2729" s="16">
        <f t="shared" si="257"/>
        <v>42223.676655092597</v>
      </c>
    </row>
    <row r="2730" spans="1:20" ht="30" x14ac:dyDescent="0.2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2.0182666666666669</v>
      </c>
      <c r="P2730" s="1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6">
        <f t="shared" si="256"/>
        <v>42333.59993055556</v>
      </c>
      <c r="T2730" s="16">
        <f t="shared" si="257"/>
        <v>42368.59993055556</v>
      </c>
    </row>
    <row r="2731" spans="1:20" ht="30" x14ac:dyDescent="0.2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1.0444</v>
      </c>
      <c r="P2731" s="1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6">
        <f t="shared" si="256"/>
        <v>42095.240706018521</v>
      </c>
      <c r="T2731" s="16">
        <f t="shared" si="257"/>
        <v>42125.240706018521</v>
      </c>
    </row>
    <row r="2732" spans="1:20" ht="30" x14ac:dyDescent="0.2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1.7029262962962963</v>
      </c>
      <c r="P2732" s="1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6">
        <f t="shared" si="256"/>
        <v>41351.541377314818</v>
      </c>
      <c r="T2732" s="16">
        <f t="shared" si="257"/>
        <v>41386.541377314818</v>
      </c>
    </row>
    <row r="2733" spans="1:20" ht="45" x14ac:dyDescent="0.2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1.0430333333333333</v>
      </c>
      <c r="P2733" s="1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6">
        <f t="shared" si="256"/>
        <v>41872.525717592594</v>
      </c>
      <c r="T2733" s="16">
        <f t="shared" si="257"/>
        <v>41930.166666666664</v>
      </c>
    </row>
    <row r="2734" spans="1:20" ht="45" x14ac:dyDescent="0.2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1.1825000000000001</v>
      </c>
      <c r="P2734" s="1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6">
        <f t="shared" si="256"/>
        <v>41389.808194444442</v>
      </c>
      <c r="T2734" s="16">
        <f t="shared" si="257"/>
        <v>41422</v>
      </c>
    </row>
    <row r="2735" spans="1:20" ht="45" x14ac:dyDescent="0.2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1.07538</v>
      </c>
      <c r="P2735" s="1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6">
        <f t="shared" si="256"/>
        <v>42044.272847222222</v>
      </c>
      <c r="T2735" s="16">
        <f t="shared" si="257"/>
        <v>42104.231180555551</v>
      </c>
    </row>
    <row r="2736" spans="1:20" ht="45" x14ac:dyDescent="0.2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</v>
      </c>
      <c r="P2736" s="1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6">
        <f t="shared" si="256"/>
        <v>42626.668888888889</v>
      </c>
      <c r="T2736" s="16">
        <f t="shared" si="257"/>
        <v>42656.915972222225</v>
      </c>
    </row>
    <row r="2737" spans="1:20" ht="45" x14ac:dyDescent="0.2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9.7813466666666677</v>
      </c>
      <c r="P2737" s="1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6">
        <f t="shared" si="256"/>
        <v>41316.120949074073</v>
      </c>
      <c r="T2737" s="16">
        <f t="shared" si="257"/>
        <v>41346.833333333336</v>
      </c>
    </row>
    <row r="2738" spans="1:20" ht="60" x14ac:dyDescent="0.2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1.2290000000000001</v>
      </c>
      <c r="P2738" s="1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6">
        <f t="shared" si="256"/>
        <v>41722.666354166664</v>
      </c>
      <c r="T2738" s="16">
        <f t="shared" si="257"/>
        <v>41752.666354166664</v>
      </c>
    </row>
    <row r="2739" spans="1:20" ht="45" x14ac:dyDescent="0.2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2.4606080000000001</v>
      </c>
      <c r="P2739" s="1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6">
        <f t="shared" si="256"/>
        <v>41611.917673611111</v>
      </c>
      <c r="T2739" s="16">
        <f t="shared" si="257"/>
        <v>41654.791666666664</v>
      </c>
    </row>
    <row r="2740" spans="1:20" ht="45" x14ac:dyDescent="0.2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1.4794</v>
      </c>
      <c r="P2740" s="1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6">
        <f t="shared" si="256"/>
        <v>42620.143564814818</v>
      </c>
      <c r="T2740" s="16">
        <f t="shared" si="257"/>
        <v>42680.143564814818</v>
      </c>
    </row>
    <row r="2741" spans="1:20" ht="45" x14ac:dyDescent="0.2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3.8409090909090908</v>
      </c>
      <c r="P2741" s="1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6">
        <f t="shared" si="256"/>
        <v>41719.887928240743</v>
      </c>
      <c r="T2741" s="16">
        <f t="shared" si="257"/>
        <v>41764.887928240743</v>
      </c>
    </row>
    <row r="2742" spans="1:20" ht="30" x14ac:dyDescent="0.2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1.0333333333333334</v>
      </c>
      <c r="P2742" s="1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6">
        <f t="shared" si="256"/>
        <v>42045.031851851847</v>
      </c>
      <c r="T2742" s="16">
        <f t="shared" si="257"/>
        <v>42074.99018518519</v>
      </c>
    </row>
    <row r="2743" spans="1:20" ht="30" x14ac:dyDescent="0.2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4.3750000000000004E-3</v>
      </c>
      <c r="P2743" s="1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6">
        <f t="shared" si="256"/>
        <v>41911.657430555555</v>
      </c>
      <c r="T2743" s="16">
        <f t="shared" si="257"/>
        <v>41932.088194444441</v>
      </c>
    </row>
    <row r="2744" spans="1:20" ht="45" x14ac:dyDescent="0.2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0.29239999999999999</v>
      </c>
      <c r="P2744" s="1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6">
        <f t="shared" si="256"/>
        <v>41030.719756944447</v>
      </c>
      <c r="T2744" s="16">
        <f t="shared" si="257"/>
        <v>41044.719756944447</v>
      </c>
    </row>
    <row r="2745" spans="1:20" ht="60" x14ac:dyDescent="0.2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s="19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6">
        <f t="shared" si="256"/>
        <v>42632.328784722224</v>
      </c>
      <c r="T2745" s="16">
        <f t="shared" si="257"/>
        <v>42662.328784722224</v>
      </c>
    </row>
    <row r="2746" spans="1:20" ht="45" x14ac:dyDescent="0.2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5.2187499999999998E-2</v>
      </c>
      <c r="P2746" s="1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6">
        <f t="shared" si="256"/>
        <v>40938.062476851854</v>
      </c>
      <c r="T2746" s="16">
        <f t="shared" si="257"/>
        <v>40968.062476851854</v>
      </c>
    </row>
    <row r="2747" spans="1:20" ht="45" x14ac:dyDescent="0.2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0.21887499999999999</v>
      </c>
      <c r="P2747" s="1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6">
        <f t="shared" si="256"/>
        <v>41044.988055555557</v>
      </c>
      <c r="T2747" s="16">
        <f t="shared" si="257"/>
        <v>41104.988055555557</v>
      </c>
    </row>
    <row r="2748" spans="1:20" ht="45" x14ac:dyDescent="0.2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0.26700000000000002</v>
      </c>
      <c r="P2748" s="1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6">
        <f t="shared" si="256"/>
        <v>41850.781377314815</v>
      </c>
      <c r="T2748" s="16">
        <f t="shared" si="257"/>
        <v>41880.781377314815</v>
      </c>
    </row>
    <row r="2749" spans="1:20" ht="45" x14ac:dyDescent="0.2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0.28000000000000003</v>
      </c>
      <c r="P2749" s="1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6">
        <f t="shared" si="256"/>
        <v>41044.64811342593</v>
      </c>
      <c r="T2749" s="16">
        <f t="shared" si="257"/>
        <v>41076.131944444445</v>
      </c>
    </row>
    <row r="2750" spans="1:20" ht="30" x14ac:dyDescent="0.2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1.06E-2</v>
      </c>
      <c r="P2750" s="1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6">
        <f t="shared" si="256"/>
        <v>42585.7106712963</v>
      </c>
      <c r="T2750" s="16">
        <f t="shared" si="257"/>
        <v>42615.7106712963</v>
      </c>
    </row>
    <row r="2751" spans="1:20" ht="30" x14ac:dyDescent="0.2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1.0999999999999999E-2</v>
      </c>
      <c r="P2751" s="1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6">
        <f t="shared" si="256"/>
        <v>42068.799039351856</v>
      </c>
      <c r="T2751" s="16">
        <f t="shared" si="257"/>
        <v>42098.757372685184</v>
      </c>
    </row>
    <row r="2752" spans="1:20" ht="30" x14ac:dyDescent="0.2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s="19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6">
        <f t="shared" si="256"/>
        <v>41078.899826388886</v>
      </c>
      <c r="T2752" s="16">
        <f t="shared" si="257"/>
        <v>41090.833333333336</v>
      </c>
    </row>
    <row r="2753" spans="1:20" ht="45" x14ac:dyDescent="0.2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s="19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6">
        <f t="shared" si="256"/>
        <v>41747.887060185189</v>
      </c>
      <c r="T2753" s="16">
        <f t="shared" si="257"/>
        <v>41807.887060185189</v>
      </c>
    </row>
    <row r="2754" spans="1:20" ht="45" x14ac:dyDescent="0.2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0.11458333333333333</v>
      </c>
      <c r="P2754" s="1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6">
        <f t="shared" si="256"/>
        <v>40855.765092592592</v>
      </c>
      <c r="T2754" s="16">
        <f t="shared" si="257"/>
        <v>40895.765092592592</v>
      </c>
    </row>
    <row r="2755" spans="1:20" ht="45" x14ac:dyDescent="0.2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E2755/D2755</f>
        <v>0.19</v>
      </c>
      <c r="P2755" s="19">
        <f t="shared" ref="P2755:P2818" si="259">IF(L2755&gt;0,E2755/L2755,0)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6">
        <f t="shared" ref="S2755:S2818" si="262">(((J2755/60)/60)/24)+DATE(1970,1,1)</f>
        <v>41117.900729166664</v>
      </c>
      <c r="T2755" s="16">
        <f t="shared" ref="T2755:T2818" si="263">(((I2755/60)/60)/24)+DATE(1970,1,1)</f>
        <v>41147.900729166664</v>
      </c>
    </row>
    <row r="2756" spans="1:20" ht="45" x14ac:dyDescent="0.2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s="19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6">
        <f t="shared" si="262"/>
        <v>41863.636006944449</v>
      </c>
      <c r="T2756" s="16">
        <f t="shared" si="263"/>
        <v>41893.636006944449</v>
      </c>
    </row>
    <row r="2757" spans="1:20" ht="30" x14ac:dyDescent="0.2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0.52</v>
      </c>
      <c r="P2757" s="1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6">
        <f t="shared" si="262"/>
        <v>42072.790821759263</v>
      </c>
      <c r="T2757" s="16">
        <f t="shared" si="263"/>
        <v>42102.790821759263</v>
      </c>
    </row>
    <row r="2758" spans="1:20" ht="45" x14ac:dyDescent="0.2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0.1048</v>
      </c>
      <c r="P2758" s="1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6">
        <f t="shared" si="262"/>
        <v>41620.90047453704</v>
      </c>
      <c r="T2758" s="16">
        <f t="shared" si="263"/>
        <v>41650.90047453704</v>
      </c>
    </row>
    <row r="2759" spans="1:20" ht="30" x14ac:dyDescent="0.2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6.6666666666666671E-3</v>
      </c>
      <c r="P2759" s="1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6">
        <f t="shared" si="262"/>
        <v>42573.65662037037</v>
      </c>
      <c r="T2759" s="16">
        <f t="shared" si="263"/>
        <v>42588.65662037037</v>
      </c>
    </row>
    <row r="2760" spans="1:20" ht="45" x14ac:dyDescent="0.2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0.11700000000000001</v>
      </c>
      <c r="P2760" s="1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6">
        <f t="shared" si="262"/>
        <v>42639.441932870366</v>
      </c>
      <c r="T2760" s="16">
        <f t="shared" si="263"/>
        <v>42653.441932870366</v>
      </c>
    </row>
    <row r="2761" spans="1:20" ht="45" x14ac:dyDescent="0.2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0.105</v>
      </c>
      <c r="P2761" s="1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6">
        <f t="shared" si="262"/>
        <v>42524.36650462963</v>
      </c>
      <c r="T2761" s="16">
        <f t="shared" si="263"/>
        <v>42567.36650462963</v>
      </c>
    </row>
    <row r="2762" spans="1:20" ht="45" x14ac:dyDescent="0.2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s="19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6">
        <f t="shared" si="262"/>
        <v>41415.461319444446</v>
      </c>
      <c r="T2762" s="16">
        <f t="shared" si="263"/>
        <v>41445.461319444446</v>
      </c>
    </row>
    <row r="2763" spans="1:20" ht="30" x14ac:dyDescent="0.2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7.1999999999999998E-3</v>
      </c>
      <c r="P2763" s="1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6">
        <f t="shared" si="262"/>
        <v>41247.063576388886</v>
      </c>
      <c r="T2763" s="16">
        <f t="shared" si="263"/>
        <v>41277.063576388886</v>
      </c>
    </row>
    <row r="2764" spans="1:20" ht="45" x14ac:dyDescent="0.2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7.6923076923076927E-3</v>
      </c>
      <c r="P2764" s="1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6">
        <f t="shared" si="262"/>
        <v>40927.036979166667</v>
      </c>
      <c r="T2764" s="16">
        <f t="shared" si="263"/>
        <v>40986.995312500003</v>
      </c>
    </row>
    <row r="2765" spans="1:20" ht="30" x14ac:dyDescent="0.2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2.2842639593908631E-3</v>
      </c>
      <c r="P2765" s="1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6">
        <f t="shared" si="262"/>
        <v>41373.579675925925</v>
      </c>
      <c r="T2765" s="16">
        <f t="shared" si="263"/>
        <v>41418.579675925925</v>
      </c>
    </row>
    <row r="2766" spans="1:20" ht="45" x14ac:dyDescent="0.2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1.125E-2</v>
      </c>
      <c r="P2766" s="1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6">
        <f t="shared" si="262"/>
        <v>41030.292025462964</v>
      </c>
      <c r="T2766" s="16">
        <f t="shared" si="263"/>
        <v>41059.791666666664</v>
      </c>
    </row>
    <row r="2767" spans="1:20" ht="30" x14ac:dyDescent="0.2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s="19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6">
        <f t="shared" si="262"/>
        <v>41194.579027777778</v>
      </c>
      <c r="T2767" s="16">
        <f t="shared" si="263"/>
        <v>41210.579027777778</v>
      </c>
    </row>
    <row r="2768" spans="1:20" ht="45" x14ac:dyDescent="0.2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0.02</v>
      </c>
      <c r="P2768" s="1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6">
        <f t="shared" si="262"/>
        <v>40736.668032407404</v>
      </c>
      <c r="T2768" s="16">
        <f t="shared" si="263"/>
        <v>40766.668032407404</v>
      </c>
    </row>
    <row r="2769" spans="1:20" ht="45" x14ac:dyDescent="0.2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8.5000000000000006E-3</v>
      </c>
      <c r="P2769" s="1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6">
        <f t="shared" si="262"/>
        <v>42172.958912037036</v>
      </c>
      <c r="T2769" s="16">
        <f t="shared" si="263"/>
        <v>42232.958912037036</v>
      </c>
    </row>
    <row r="2770" spans="1:20" ht="45" x14ac:dyDescent="0.2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0.14314285714285716</v>
      </c>
      <c r="P2770" s="1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6">
        <f t="shared" si="262"/>
        <v>40967.614849537036</v>
      </c>
      <c r="T2770" s="16">
        <f t="shared" si="263"/>
        <v>40997.573182870372</v>
      </c>
    </row>
    <row r="2771" spans="1:20" ht="45" x14ac:dyDescent="0.2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2.5000000000000001E-3</v>
      </c>
      <c r="P2771" s="1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6">
        <f t="shared" si="262"/>
        <v>41745.826273148145</v>
      </c>
      <c r="T2771" s="16">
        <f t="shared" si="263"/>
        <v>41795.826273148145</v>
      </c>
    </row>
    <row r="2772" spans="1:20" ht="45" x14ac:dyDescent="0.2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0.1041125</v>
      </c>
      <c r="P2772" s="1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6">
        <f t="shared" si="262"/>
        <v>41686.705208333333</v>
      </c>
      <c r="T2772" s="16">
        <f t="shared" si="263"/>
        <v>41716.663541666669</v>
      </c>
    </row>
    <row r="2773" spans="1:20" ht="45" x14ac:dyDescent="0.2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s="19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6">
        <f t="shared" si="262"/>
        <v>41257.531712962962</v>
      </c>
      <c r="T2773" s="16">
        <f t="shared" si="263"/>
        <v>41306.708333333336</v>
      </c>
    </row>
    <row r="2774" spans="1:20" ht="45" x14ac:dyDescent="0.2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s="19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6">
        <f t="shared" si="262"/>
        <v>41537.869143518517</v>
      </c>
      <c r="T2774" s="16">
        <f t="shared" si="263"/>
        <v>41552.869143518517</v>
      </c>
    </row>
    <row r="2775" spans="1:20" ht="30" x14ac:dyDescent="0.2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1.8867924528301887E-3</v>
      </c>
      <c r="P2775" s="1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6">
        <f t="shared" si="262"/>
        <v>42474.86482638889</v>
      </c>
      <c r="T2775" s="16">
        <f t="shared" si="263"/>
        <v>42484.86482638889</v>
      </c>
    </row>
    <row r="2776" spans="1:20" ht="45" x14ac:dyDescent="0.2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0.14249999999999999</v>
      </c>
      <c r="P2776" s="1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6">
        <f t="shared" si="262"/>
        <v>41311.126481481479</v>
      </c>
      <c r="T2776" s="16">
        <f t="shared" si="263"/>
        <v>41341.126481481479</v>
      </c>
    </row>
    <row r="2777" spans="1:20" ht="45" x14ac:dyDescent="0.2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0.03</v>
      </c>
      <c r="P2777" s="1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6">
        <f t="shared" si="262"/>
        <v>40863.013356481482</v>
      </c>
      <c r="T2777" s="16">
        <f t="shared" si="263"/>
        <v>40893.013356481482</v>
      </c>
    </row>
    <row r="2778" spans="1:20" ht="45" x14ac:dyDescent="0.2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7.8809523809523815E-2</v>
      </c>
      <c r="P2778" s="1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6">
        <f t="shared" si="262"/>
        <v>42136.297175925924</v>
      </c>
      <c r="T2778" s="16">
        <f t="shared" si="263"/>
        <v>42167.297175925924</v>
      </c>
    </row>
    <row r="2779" spans="1:20" ht="45" x14ac:dyDescent="0.2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3.3333333333333335E-3</v>
      </c>
      <c r="P2779" s="1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6">
        <f t="shared" si="262"/>
        <v>42172.669027777782</v>
      </c>
      <c r="T2779" s="16">
        <f t="shared" si="263"/>
        <v>42202.669027777782</v>
      </c>
    </row>
    <row r="2780" spans="1:20" ht="60" x14ac:dyDescent="0.2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0.25545454545454543</v>
      </c>
      <c r="P2780" s="1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6">
        <f t="shared" si="262"/>
        <v>41846.978078703702</v>
      </c>
      <c r="T2780" s="16">
        <f t="shared" si="263"/>
        <v>41876.978078703702</v>
      </c>
    </row>
    <row r="2781" spans="1:20" ht="45" x14ac:dyDescent="0.2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2.12E-2</v>
      </c>
      <c r="P2781" s="1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6">
        <f t="shared" si="262"/>
        <v>42300.585891203707</v>
      </c>
      <c r="T2781" s="16">
        <f t="shared" si="263"/>
        <v>42330.627557870372</v>
      </c>
    </row>
    <row r="2782" spans="1:20" ht="30" x14ac:dyDescent="0.2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s="19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6">
        <f t="shared" si="262"/>
        <v>42774.447777777779</v>
      </c>
      <c r="T2782" s="16">
        <f t="shared" si="263"/>
        <v>42804.447777777779</v>
      </c>
    </row>
    <row r="2783" spans="1:20" ht="30" x14ac:dyDescent="0.2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1.0528</v>
      </c>
      <c r="P2783" s="19">
        <f t="shared" si="259"/>
        <v>47</v>
      </c>
      <c r="Q2783" t="str">
        <f t="shared" si="260"/>
        <v>theater</v>
      </c>
      <c r="R2783" t="str">
        <f t="shared" si="261"/>
        <v>plays</v>
      </c>
      <c r="S2783" s="16">
        <f t="shared" si="262"/>
        <v>42018.94159722222</v>
      </c>
      <c r="T2783" s="16">
        <f t="shared" si="263"/>
        <v>42047.291666666672</v>
      </c>
    </row>
    <row r="2784" spans="1:20" ht="30" x14ac:dyDescent="0.2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1.2</v>
      </c>
      <c r="P2784" s="1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6">
        <f t="shared" si="262"/>
        <v>42026.924976851849</v>
      </c>
      <c r="T2784" s="16">
        <f t="shared" si="263"/>
        <v>42052.207638888889</v>
      </c>
    </row>
    <row r="2785" spans="1:20" ht="45" x14ac:dyDescent="0.2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1.145</v>
      </c>
      <c r="P2785" s="1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6">
        <f t="shared" si="262"/>
        <v>42103.535254629634</v>
      </c>
      <c r="T2785" s="16">
        <f t="shared" si="263"/>
        <v>42117.535254629634</v>
      </c>
    </row>
    <row r="2786" spans="1:20" ht="45" x14ac:dyDescent="0.2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1.19</v>
      </c>
      <c r="P2786" s="1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6">
        <f t="shared" si="262"/>
        <v>41920.787534722222</v>
      </c>
      <c r="T2786" s="16">
        <f t="shared" si="263"/>
        <v>41941.787534722222</v>
      </c>
    </row>
    <row r="2787" spans="1:20" ht="45" x14ac:dyDescent="0.2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1.0468</v>
      </c>
      <c r="P2787" s="1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6">
        <f t="shared" si="262"/>
        <v>42558.189432870371</v>
      </c>
      <c r="T2787" s="16">
        <f t="shared" si="263"/>
        <v>42587.875</v>
      </c>
    </row>
    <row r="2788" spans="1:20" ht="30" x14ac:dyDescent="0.2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1.1783999999999999</v>
      </c>
      <c r="P2788" s="1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6">
        <f t="shared" si="262"/>
        <v>41815.569212962961</v>
      </c>
      <c r="T2788" s="16">
        <f t="shared" si="263"/>
        <v>41829.569212962961</v>
      </c>
    </row>
    <row r="2789" spans="1:20" ht="45" x14ac:dyDescent="0.2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1.1970000000000001</v>
      </c>
      <c r="P2789" s="19">
        <f t="shared" si="259"/>
        <v>31.5</v>
      </c>
      <c r="Q2789" t="str">
        <f t="shared" si="260"/>
        <v>theater</v>
      </c>
      <c r="R2789" t="str">
        <f t="shared" si="261"/>
        <v>plays</v>
      </c>
      <c r="S2789" s="16">
        <f t="shared" si="262"/>
        <v>41808.198518518519</v>
      </c>
      <c r="T2789" s="16">
        <f t="shared" si="263"/>
        <v>41838.198518518519</v>
      </c>
    </row>
    <row r="2790" spans="1:20" ht="30" x14ac:dyDescent="0.2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1.0249999999999999</v>
      </c>
      <c r="P2790" s="1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6">
        <f t="shared" si="262"/>
        <v>42550.701886574068</v>
      </c>
      <c r="T2790" s="16">
        <f t="shared" si="263"/>
        <v>42580.701886574068</v>
      </c>
    </row>
    <row r="2791" spans="1:20" ht="30" x14ac:dyDescent="0.2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1.0116666666666667</v>
      </c>
      <c r="P2791" s="1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6">
        <f t="shared" si="262"/>
        <v>42056.013124999998</v>
      </c>
      <c r="T2791" s="16">
        <f t="shared" si="263"/>
        <v>42075.166666666672</v>
      </c>
    </row>
    <row r="2792" spans="1:20" ht="45" x14ac:dyDescent="0.2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1.0533333333333332</v>
      </c>
      <c r="P2792" s="1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6">
        <f t="shared" si="262"/>
        <v>42016.938692129625</v>
      </c>
      <c r="T2792" s="16">
        <f t="shared" si="263"/>
        <v>42046.938692129625</v>
      </c>
    </row>
    <row r="2793" spans="1:20" ht="45" x14ac:dyDescent="0.2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1.0249999999999999</v>
      </c>
      <c r="P2793" s="1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6">
        <f t="shared" si="262"/>
        <v>42591.899988425925</v>
      </c>
      <c r="T2793" s="16">
        <f t="shared" si="263"/>
        <v>42622.166666666672</v>
      </c>
    </row>
    <row r="2794" spans="1:20" ht="45" x14ac:dyDescent="0.2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1.0760000000000001</v>
      </c>
      <c r="P2794" s="1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6">
        <f t="shared" si="262"/>
        <v>42183.231006944443</v>
      </c>
      <c r="T2794" s="16">
        <f t="shared" si="263"/>
        <v>42228.231006944443</v>
      </c>
    </row>
    <row r="2795" spans="1:20" ht="60" x14ac:dyDescent="0.2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1.105675</v>
      </c>
      <c r="P2795" s="1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6">
        <f t="shared" si="262"/>
        <v>42176.419039351851</v>
      </c>
      <c r="T2795" s="16">
        <f t="shared" si="263"/>
        <v>42206.419039351851</v>
      </c>
    </row>
    <row r="2796" spans="1:20" ht="45" x14ac:dyDescent="0.2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1.5</v>
      </c>
      <c r="P2796" s="19">
        <f t="shared" si="259"/>
        <v>25</v>
      </c>
      <c r="Q2796" t="str">
        <f t="shared" si="260"/>
        <v>theater</v>
      </c>
      <c r="R2796" t="str">
        <f t="shared" si="261"/>
        <v>plays</v>
      </c>
      <c r="S2796" s="16">
        <f t="shared" si="262"/>
        <v>42416.691655092596</v>
      </c>
      <c r="T2796" s="16">
        <f t="shared" si="263"/>
        <v>42432.791666666672</v>
      </c>
    </row>
    <row r="2797" spans="1:20" ht="45" x14ac:dyDescent="0.2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1.0428571428571429</v>
      </c>
      <c r="P2797" s="19">
        <f t="shared" si="259"/>
        <v>36.5</v>
      </c>
      <c r="Q2797" t="str">
        <f t="shared" si="260"/>
        <v>theater</v>
      </c>
      <c r="R2797" t="str">
        <f t="shared" si="261"/>
        <v>plays</v>
      </c>
      <c r="S2797" s="16">
        <f t="shared" si="262"/>
        <v>41780.525937500002</v>
      </c>
      <c r="T2797" s="16">
        <f t="shared" si="263"/>
        <v>41796.958333333336</v>
      </c>
    </row>
    <row r="2798" spans="1:20" ht="45" x14ac:dyDescent="0.2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1.155</v>
      </c>
      <c r="P2798" s="19">
        <f t="shared" si="259"/>
        <v>44</v>
      </c>
      <c r="Q2798" t="str">
        <f t="shared" si="260"/>
        <v>theater</v>
      </c>
      <c r="R2798" t="str">
        <f t="shared" si="261"/>
        <v>plays</v>
      </c>
      <c r="S2798" s="16">
        <f t="shared" si="262"/>
        <v>41795.528101851851</v>
      </c>
      <c r="T2798" s="16">
        <f t="shared" si="263"/>
        <v>41825.528101851851</v>
      </c>
    </row>
    <row r="2799" spans="1:20" ht="45" x14ac:dyDescent="0.2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1.02645125</v>
      </c>
      <c r="P2799" s="1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6">
        <f t="shared" si="262"/>
        <v>41798.94027777778</v>
      </c>
      <c r="T2799" s="16">
        <f t="shared" si="263"/>
        <v>41828.94027777778</v>
      </c>
    </row>
    <row r="2800" spans="1:20" ht="45" x14ac:dyDescent="0.2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1.014</v>
      </c>
      <c r="P2800" s="1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6">
        <f t="shared" si="262"/>
        <v>42201.675011574072</v>
      </c>
      <c r="T2800" s="16">
        <f t="shared" si="263"/>
        <v>42216.666666666672</v>
      </c>
    </row>
    <row r="2801" spans="1:20" ht="45" x14ac:dyDescent="0.2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1.1663479999999999</v>
      </c>
      <c r="P2801" s="1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6">
        <f t="shared" si="262"/>
        <v>42507.264699074076</v>
      </c>
      <c r="T2801" s="16">
        <f t="shared" si="263"/>
        <v>42538.666666666672</v>
      </c>
    </row>
    <row r="2802" spans="1:20" ht="45" x14ac:dyDescent="0.2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1.33</v>
      </c>
      <c r="P2802" s="1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6">
        <f t="shared" si="262"/>
        <v>41948.552847222221</v>
      </c>
      <c r="T2802" s="16">
        <f t="shared" si="263"/>
        <v>42008.552847222221</v>
      </c>
    </row>
    <row r="2803" spans="1:20" ht="45" x14ac:dyDescent="0.2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1.3320000000000001</v>
      </c>
      <c r="P2803" s="1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6">
        <f t="shared" si="262"/>
        <v>41900.243159722224</v>
      </c>
      <c r="T2803" s="16">
        <f t="shared" si="263"/>
        <v>41922.458333333336</v>
      </c>
    </row>
    <row r="2804" spans="1:20" ht="45" x14ac:dyDescent="0.2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1.0183333333333333</v>
      </c>
      <c r="P2804" s="1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6">
        <f t="shared" si="262"/>
        <v>42192.64707175926</v>
      </c>
      <c r="T2804" s="16">
        <f t="shared" si="263"/>
        <v>42222.64707175926</v>
      </c>
    </row>
    <row r="2805" spans="1:20" ht="45" x14ac:dyDescent="0.2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1.2795000000000001</v>
      </c>
      <c r="P2805" s="1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6">
        <f t="shared" si="262"/>
        <v>42158.065694444449</v>
      </c>
      <c r="T2805" s="16">
        <f t="shared" si="263"/>
        <v>42201</v>
      </c>
    </row>
    <row r="2806" spans="1:20" ht="45" x14ac:dyDescent="0.2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1.1499999999999999</v>
      </c>
      <c r="P2806" s="19">
        <f t="shared" si="259"/>
        <v>50</v>
      </c>
      <c r="Q2806" t="str">
        <f t="shared" si="260"/>
        <v>theater</v>
      </c>
      <c r="R2806" t="str">
        <f t="shared" si="261"/>
        <v>plays</v>
      </c>
      <c r="S2806" s="16">
        <f t="shared" si="262"/>
        <v>41881.453587962962</v>
      </c>
      <c r="T2806" s="16">
        <f t="shared" si="263"/>
        <v>41911.453587962962</v>
      </c>
    </row>
    <row r="2807" spans="1:20" ht="60" x14ac:dyDescent="0.2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1.1000000000000001</v>
      </c>
      <c r="P2807" s="1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6">
        <f t="shared" si="262"/>
        <v>42213.505474537036</v>
      </c>
      <c r="T2807" s="16">
        <f t="shared" si="263"/>
        <v>42238.505474537036</v>
      </c>
    </row>
    <row r="2808" spans="1:20" ht="45" x14ac:dyDescent="0.2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1.121</v>
      </c>
      <c r="P2808" s="1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6">
        <f t="shared" si="262"/>
        <v>42185.267245370371</v>
      </c>
      <c r="T2808" s="16">
        <f t="shared" si="263"/>
        <v>42221.458333333328</v>
      </c>
    </row>
    <row r="2809" spans="1:20" x14ac:dyDescent="0.2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1.26</v>
      </c>
      <c r="P2809" s="1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6">
        <f t="shared" si="262"/>
        <v>42154.873124999998</v>
      </c>
      <c r="T2809" s="16">
        <f t="shared" si="263"/>
        <v>42184.873124999998</v>
      </c>
    </row>
    <row r="2810" spans="1:20" ht="45" x14ac:dyDescent="0.2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1.0024444444444445</v>
      </c>
      <c r="P2810" s="1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6">
        <f t="shared" si="262"/>
        <v>42208.84646990741</v>
      </c>
      <c r="T2810" s="16">
        <f t="shared" si="263"/>
        <v>42238.84646990741</v>
      </c>
    </row>
    <row r="2811" spans="1:20" ht="45" x14ac:dyDescent="0.2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1.024</v>
      </c>
      <c r="P2811" s="1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6">
        <f t="shared" si="262"/>
        <v>42451.496817129635</v>
      </c>
      <c r="T2811" s="16">
        <f t="shared" si="263"/>
        <v>42459.610416666663</v>
      </c>
    </row>
    <row r="2812" spans="1:20" ht="45" x14ac:dyDescent="0.2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1.0820000000000001</v>
      </c>
      <c r="P2812" s="1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6">
        <f t="shared" si="262"/>
        <v>41759.13962962963</v>
      </c>
      <c r="T2812" s="16">
        <f t="shared" si="263"/>
        <v>41791.165972222225</v>
      </c>
    </row>
    <row r="2813" spans="1:20" ht="45" x14ac:dyDescent="0.2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1.0026999999999999</v>
      </c>
      <c r="P2813" s="1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6">
        <f t="shared" si="262"/>
        <v>42028.496562500004</v>
      </c>
      <c r="T2813" s="16">
        <f t="shared" si="263"/>
        <v>42058.496562500004</v>
      </c>
    </row>
    <row r="2814" spans="1:20" ht="45" x14ac:dyDescent="0.2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1.133</v>
      </c>
      <c r="P2814" s="1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6">
        <f t="shared" si="262"/>
        <v>42054.74418981481</v>
      </c>
      <c r="T2814" s="16">
        <f t="shared" si="263"/>
        <v>42100.166666666672</v>
      </c>
    </row>
    <row r="2815" spans="1:20" ht="45" x14ac:dyDescent="0.2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1.2757571428571428</v>
      </c>
      <c r="P2815" s="1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6">
        <f t="shared" si="262"/>
        <v>42693.742604166662</v>
      </c>
      <c r="T2815" s="16">
        <f t="shared" si="263"/>
        <v>42718.742604166662</v>
      </c>
    </row>
    <row r="2816" spans="1:20" ht="45" x14ac:dyDescent="0.2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1.0773333333333333</v>
      </c>
      <c r="P2816" s="1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6">
        <f t="shared" si="262"/>
        <v>42103.399479166663</v>
      </c>
      <c r="T2816" s="16">
        <f t="shared" si="263"/>
        <v>42133.399479166663</v>
      </c>
    </row>
    <row r="2817" spans="1:20" ht="45" x14ac:dyDescent="0.2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2.42</v>
      </c>
      <c r="P2817" s="1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6">
        <f t="shared" si="262"/>
        <v>42559.776724537034</v>
      </c>
      <c r="T2817" s="16">
        <f t="shared" si="263"/>
        <v>42589.776724537034</v>
      </c>
    </row>
    <row r="2818" spans="1:20" ht="45" x14ac:dyDescent="0.2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1.4156666666666666</v>
      </c>
      <c r="P2818" s="1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6">
        <f t="shared" si="262"/>
        <v>42188.467499999999</v>
      </c>
      <c r="T2818" s="16">
        <f t="shared" si="263"/>
        <v>42218.666666666672</v>
      </c>
    </row>
    <row r="2819" spans="1:20" ht="45" x14ac:dyDescent="0.2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E2819/D2819</f>
        <v>1.3</v>
      </c>
      <c r="P2819" s="19">
        <f t="shared" ref="P2819:P2882" si="265">IF(L2819&gt;0,E2819/L2819,0)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6">
        <f t="shared" ref="S2819:S2882" si="268">(((J2819/60)/60)/24)+DATE(1970,1,1)</f>
        <v>42023.634976851856</v>
      </c>
      <c r="T2819" s="16">
        <f t="shared" ref="T2819:T2882" si="269">(((I2819/60)/60)/24)+DATE(1970,1,1)</f>
        <v>42063.634976851856</v>
      </c>
    </row>
    <row r="2820" spans="1:20" ht="45" x14ac:dyDescent="0.2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1.0603</v>
      </c>
      <c r="P2820" s="1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6">
        <f t="shared" si="268"/>
        <v>42250.598217592589</v>
      </c>
      <c r="T2820" s="16">
        <f t="shared" si="269"/>
        <v>42270.598217592589</v>
      </c>
    </row>
    <row r="2821" spans="1:20" ht="45" x14ac:dyDescent="0.2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1.048</v>
      </c>
      <c r="P2821" s="1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6">
        <f t="shared" si="268"/>
        <v>42139.525567129633</v>
      </c>
      <c r="T2821" s="16">
        <f t="shared" si="269"/>
        <v>42169.525567129633</v>
      </c>
    </row>
    <row r="2822" spans="1:20" ht="45" x14ac:dyDescent="0.2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1.36</v>
      </c>
      <c r="P2822" s="19">
        <f t="shared" si="265"/>
        <v>13.6</v>
      </c>
      <c r="Q2822" t="str">
        <f t="shared" si="266"/>
        <v>theater</v>
      </c>
      <c r="R2822" t="str">
        <f t="shared" si="267"/>
        <v>plays</v>
      </c>
      <c r="S2822" s="16">
        <f t="shared" si="268"/>
        <v>42401.610983796301</v>
      </c>
      <c r="T2822" s="16">
        <f t="shared" si="269"/>
        <v>42426</v>
      </c>
    </row>
    <row r="2823" spans="1:20" ht="45" x14ac:dyDescent="0.2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</v>
      </c>
      <c r="P2823" s="1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6">
        <f t="shared" si="268"/>
        <v>41875.922858796301</v>
      </c>
      <c r="T2823" s="16">
        <f t="shared" si="269"/>
        <v>41905.922858796301</v>
      </c>
    </row>
    <row r="2824" spans="1:20" ht="45" x14ac:dyDescent="0.2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</v>
      </c>
      <c r="P2824" s="1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6">
        <f t="shared" si="268"/>
        <v>42060.683935185181</v>
      </c>
      <c r="T2824" s="16">
        <f t="shared" si="269"/>
        <v>42090.642268518524</v>
      </c>
    </row>
    <row r="2825" spans="1:20" ht="45" x14ac:dyDescent="0.2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1.24</v>
      </c>
      <c r="P2825" s="1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6">
        <f t="shared" si="268"/>
        <v>42067.011643518519</v>
      </c>
      <c r="T2825" s="16">
        <f t="shared" si="269"/>
        <v>42094.957638888889</v>
      </c>
    </row>
    <row r="2826" spans="1:20" ht="30" x14ac:dyDescent="0.2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1.1692307692307693</v>
      </c>
      <c r="P2826" s="1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6">
        <f t="shared" si="268"/>
        <v>42136.270787037036</v>
      </c>
      <c r="T2826" s="16">
        <f t="shared" si="269"/>
        <v>42168.071527777778</v>
      </c>
    </row>
    <row r="2827" spans="1:20" ht="45" x14ac:dyDescent="0.2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1.0333333333333334</v>
      </c>
      <c r="P2827" s="1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6">
        <f t="shared" si="268"/>
        <v>42312.792662037042</v>
      </c>
      <c r="T2827" s="16">
        <f t="shared" si="269"/>
        <v>42342.792662037042</v>
      </c>
    </row>
    <row r="2828" spans="1:20" ht="45" x14ac:dyDescent="0.2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1.0774999999999999</v>
      </c>
      <c r="P2828" s="1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6">
        <f t="shared" si="268"/>
        <v>42171.034861111111</v>
      </c>
      <c r="T2828" s="16">
        <f t="shared" si="269"/>
        <v>42195.291666666672</v>
      </c>
    </row>
    <row r="2829" spans="1:20" ht="45" x14ac:dyDescent="0.2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1.2024999999999999</v>
      </c>
      <c r="P2829" s="1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6">
        <f t="shared" si="268"/>
        <v>42494.683634259258</v>
      </c>
      <c r="T2829" s="16">
        <f t="shared" si="269"/>
        <v>42524.6875</v>
      </c>
    </row>
    <row r="2830" spans="1:20" ht="45" x14ac:dyDescent="0.2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1.0037894736842106</v>
      </c>
      <c r="P2830" s="1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6">
        <f t="shared" si="268"/>
        <v>42254.264687499999</v>
      </c>
      <c r="T2830" s="16">
        <f t="shared" si="269"/>
        <v>42279.958333333328</v>
      </c>
    </row>
    <row r="2831" spans="1:20" ht="45" x14ac:dyDescent="0.2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1.0651999999999999</v>
      </c>
      <c r="P2831" s="1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6">
        <f t="shared" si="268"/>
        <v>42495.434236111112</v>
      </c>
      <c r="T2831" s="16">
        <f t="shared" si="269"/>
        <v>42523.434236111112</v>
      </c>
    </row>
    <row r="2832" spans="1:20" ht="30" x14ac:dyDescent="0.2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</v>
      </c>
      <c r="P2832" s="1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6">
        <f t="shared" si="268"/>
        <v>41758.839675925927</v>
      </c>
      <c r="T2832" s="16">
        <f t="shared" si="269"/>
        <v>41771.165972222225</v>
      </c>
    </row>
    <row r="2833" spans="1:20" ht="30" x14ac:dyDescent="0.2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1.1066666666666667</v>
      </c>
      <c r="P2833" s="1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6">
        <f t="shared" si="268"/>
        <v>42171.824884259258</v>
      </c>
      <c r="T2833" s="16">
        <f t="shared" si="269"/>
        <v>42201.824884259258</v>
      </c>
    </row>
    <row r="2834" spans="1:20" ht="45" x14ac:dyDescent="0.2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1.1471959999999999</v>
      </c>
      <c r="P2834" s="1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6">
        <f t="shared" si="268"/>
        <v>41938.709421296298</v>
      </c>
      <c r="T2834" s="16">
        <f t="shared" si="269"/>
        <v>41966.916666666672</v>
      </c>
    </row>
    <row r="2835" spans="1:20" x14ac:dyDescent="0.2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1.0825925925925926</v>
      </c>
      <c r="P2835" s="1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6">
        <f t="shared" si="268"/>
        <v>42268.127696759257</v>
      </c>
      <c r="T2835" s="16">
        <f t="shared" si="269"/>
        <v>42288.083333333328</v>
      </c>
    </row>
    <row r="2836" spans="1:20" ht="45" x14ac:dyDescent="0.2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1.7</v>
      </c>
      <c r="P2836" s="1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6">
        <f t="shared" si="268"/>
        <v>42019.959837962961</v>
      </c>
      <c r="T2836" s="16">
        <f t="shared" si="269"/>
        <v>42034.959837962961</v>
      </c>
    </row>
    <row r="2837" spans="1:20" ht="45" x14ac:dyDescent="0.2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1.8709899999999999</v>
      </c>
      <c r="P2837" s="1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6">
        <f t="shared" si="268"/>
        <v>42313.703900462962</v>
      </c>
      <c r="T2837" s="16">
        <f t="shared" si="269"/>
        <v>42343</v>
      </c>
    </row>
    <row r="2838" spans="1:20" ht="45" x14ac:dyDescent="0.2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1.0777777777777777</v>
      </c>
      <c r="P2838" s="1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6">
        <f t="shared" si="268"/>
        <v>42746.261782407411</v>
      </c>
      <c r="T2838" s="16">
        <f t="shared" si="269"/>
        <v>42784.207638888889</v>
      </c>
    </row>
    <row r="2839" spans="1:20" ht="60" x14ac:dyDescent="0.2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</v>
      </c>
      <c r="P2839" s="1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6">
        <f t="shared" si="268"/>
        <v>42307.908379629633</v>
      </c>
      <c r="T2839" s="16">
        <f t="shared" si="269"/>
        <v>42347.950046296297</v>
      </c>
    </row>
    <row r="2840" spans="1:20" ht="45" x14ac:dyDescent="0.2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1.2024999999999999</v>
      </c>
      <c r="P2840" s="1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6">
        <f t="shared" si="268"/>
        <v>41842.607592592591</v>
      </c>
      <c r="T2840" s="16">
        <f t="shared" si="269"/>
        <v>41864.916666666664</v>
      </c>
    </row>
    <row r="2841" spans="1:20" ht="45" x14ac:dyDescent="0.2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1.1142857142857143</v>
      </c>
      <c r="P2841" s="1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6">
        <f t="shared" si="268"/>
        <v>41853.240208333329</v>
      </c>
      <c r="T2841" s="16">
        <f t="shared" si="269"/>
        <v>41876.207638888889</v>
      </c>
    </row>
    <row r="2842" spans="1:20" ht="45" x14ac:dyDescent="0.2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1.04</v>
      </c>
      <c r="P2842" s="1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6">
        <f t="shared" si="268"/>
        <v>42060.035636574074</v>
      </c>
      <c r="T2842" s="16">
        <f t="shared" si="269"/>
        <v>42081.708333333328</v>
      </c>
    </row>
    <row r="2843" spans="1:20" ht="45" x14ac:dyDescent="0.2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0.01</v>
      </c>
      <c r="P2843" s="19">
        <f t="shared" si="265"/>
        <v>10</v>
      </c>
      <c r="Q2843" t="str">
        <f t="shared" si="266"/>
        <v>theater</v>
      </c>
      <c r="R2843" t="str">
        <f t="shared" si="267"/>
        <v>plays</v>
      </c>
      <c r="S2843" s="16">
        <f t="shared" si="268"/>
        <v>42291.739548611105</v>
      </c>
      <c r="T2843" s="16">
        <f t="shared" si="269"/>
        <v>42351.781215277777</v>
      </c>
    </row>
    <row r="2844" spans="1:20" ht="45" x14ac:dyDescent="0.2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s="19">
        <f t="shared" si="265"/>
        <v>0</v>
      </c>
      <c r="Q2844" t="str">
        <f t="shared" si="266"/>
        <v>theater</v>
      </c>
      <c r="R2844" t="str">
        <f t="shared" si="267"/>
        <v>plays</v>
      </c>
      <c r="S2844" s="16">
        <f t="shared" si="268"/>
        <v>41784.952488425923</v>
      </c>
      <c r="T2844" s="16">
        <f t="shared" si="269"/>
        <v>41811.458333333336</v>
      </c>
    </row>
    <row r="2845" spans="1:20" ht="45" x14ac:dyDescent="0.2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s="19">
        <f t="shared" si="265"/>
        <v>0</v>
      </c>
      <c r="Q2845" t="str">
        <f t="shared" si="266"/>
        <v>theater</v>
      </c>
      <c r="R2845" t="str">
        <f t="shared" si="267"/>
        <v>plays</v>
      </c>
      <c r="S2845" s="16">
        <f t="shared" si="268"/>
        <v>42492.737847222219</v>
      </c>
      <c r="T2845" s="16">
        <f t="shared" si="269"/>
        <v>42534.166666666672</v>
      </c>
    </row>
    <row r="2846" spans="1:20" ht="45" x14ac:dyDescent="0.2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5.4545454545454543E-2</v>
      </c>
      <c r="P2846" s="19">
        <f t="shared" si="265"/>
        <v>30</v>
      </c>
      <c r="Q2846" t="str">
        <f t="shared" si="266"/>
        <v>theater</v>
      </c>
      <c r="R2846" t="str">
        <f t="shared" si="267"/>
        <v>plays</v>
      </c>
      <c r="S2846" s="16">
        <f t="shared" si="268"/>
        <v>42709.546064814815</v>
      </c>
      <c r="T2846" s="16">
        <f t="shared" si="269"/>
        <v>42739.546064814815</v>
      </c>
    </row>
    <row r="2847" spans="1:20" ht="45" x14ac:dyDescent="0.2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0.31546666666666667</v>
      </c>
      <c r="P2847" s="1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6">
        <f t="shared" si="268"/>
        <v>42103.016585648147</v>
      </c>
      <c r="T2847" s="16">
        <f t="shared" si="269"/>
        <v>42163.016585648147</v>
      </c>
    </row>
    <row r="2848" spans="1:20" ht="45" x14ac:dyDescent="0.2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s="19">
        <f t="shared" si="265"/>
        <v>0</v>
      </c>
      <c r="Q2848" t="str">
        <f t="shared" si="266"/>
        <v>theater</v>
      </c>
      <c r="R2848" t="str">
        <f t="shared" si="267"/>
        <v>plays</v>
      </c>
      <c r="S2848" s="16">
        <f t="shared" si="268"/>
        <v>42108.692060185189</v>
      </c>
      <c r="T2848" s="16">
        <f t="shared" si="269"/>
        <v>42153.692060185189</v>
      </c>
    </row>
    <row r="2849" spans="1:20" ht="45" x14ac:dyDescent="0.2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s="19">
        <f t="shared" si="265"/>
        <v>0</v>
      </c>
      <c r="Q2849" t="str">
        <f t="shared" si="266"/>
        <v>theater</v>
      </c>
      <c r="R2849" t="str">
        <f t="shared" si="267"/>
        <v>plays</v>
      </c>
      <c r="S2849" s="16">
        <f t="shared" si="268"/>
        <v>42453.806307870371</v>
      </c>
      <c r="T2849" s="16">
        <f t="shared" si="269"/>
        <v>42513.806307870371</v>
      </c>
    </row>
    <row r="2850" spans="1:20" ht="45" x14ac:dyDescent="0.2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2E-3</v>
      </c>
      <c r="P2850" s="1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6">
        <f t="shared" si="268"/>
        <v>42123.648831018523</v>
      </c>
      <c r="T2850" s="16">
        <f t="shared" si="269"/>
        <v>42153.648831018523</v>
      </c>
    </row>
    <row r="2851" spans="1:20" ht="45" x14ac:dyDescent="0.2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0.01</v>
      </c>
      <c r="P2851" s="19">
        <f t="shared" si="265"/>
        <v>5</v>
      </c>
      <c r="Q2851" t="str">
        <f t="shared" si="266"/>
        <v>theater</v>
      </c>
      <c r="R2851" t="str">
        <f t="shared" si="267"/>
        <v>plays</v>
      </c>
      <c r="S2851" s="16">
        <f t="shared" si="268"/>
        <v>42453.428240740745</v>
      </c>
      <c r="T2851" s="16">
        <f t="shared" si="269"/>
        <v>42483.428240740745</v>
      </c>
    </row>
    <row r="2852" spans="1:20" ht="45" x14ac:dyDescent="0.2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3.8875E-2</v>
      </c>
      <c r="P2852" s="1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6">
        <f t="shared" si="268"/>
        <v>41858.007071759261</v>
      </c>
      <c r="T2852" s="16">
        <f t="shared" si="269"/>
        <v>41888.007071759261</v>
      </c>
    </row>
    <row r="2853" spans="1:20" ht="45" x14ac:dyDescent="0.2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s="19">
        <f t="shared" si="265"/>
        <v>0</v>
      </c>
      <c r="Q2853" t="str">
        <f t="shared" si="266"/>
        <v>theater</v>
      </c>
      <c r="R2853" t="str">
        <f t="shared" si="267"/>
        <v>plays</v>
      </c>
      <c r="S2853" s="16">
        <f t="shared" si="268"/>
        <v>42390.002650462964</v>
      </c>
      <c r="T2853" s="16">
        <f t="shared" si="269"/>
        <v>42398.970138888893</v>
      </c>
    </row>
    <row r="2854" spans="1:20" ht="45" x14ac:dyDescent="0.2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1.9E-2</v>
      </c>
      <c r="P2854" s="1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6">
        <f t="shared" si="268"/>
        <v>41781.045173611114</v>
      </c>
      <c r="T2854" s="16">
        <f t="shared" si="269"/>
        <v>41811.045173611114</v>
      </c>
    </row>
    <row r="2855" spans="1:20" ht="45" x14ac:dyDescent="0.2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s="19">
        <f t="shared" si="265"/>
        <v>0</v>
      </c>
      <c r="Q2855" t="str">
        <f t="shared" si="266"/>
        <v>theater</v>
      </c>
      <c r="R2855" t="str">
        <f t="shared" si="267"/>
        <v>plays</v>
      </c>
      <c r="S2855" s="16">
        <f t="shared" si="268"/>
        <v>41836.190937499996</v>
      </c>
      <c r="T2855" s="16">
        <f t="shared" si="269"/>
        <v>41896.190937499996</v>
      </c>
    </row>
    <row r="2856" spans="1:20" ht="45" x14ac:dyDescent="0.2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0.41699999999999998</v>
      </c>
      <c r="P2856" s="1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6">
        <f t="shared" si="268"/>
        <v>42111.71665509259</v>
      </c>
      <c r="T2856" s="16">
        <f t="shared" si="269"/>
        <v>42131.71665509259</v>
      </c>
    </row>
    <row r="2857" spans="1:20" ht="45" x14ac:dyDescent="0.2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0.5</v>
      </c>
      <c r="P2857" s="19">
        <f t="shared" si="265"/>
        <v>60</v>
      </c>
      <c r="Q2857" t="str">
        <f t="shared" si="266"/>
        <v>theater</v>
      </c>
      <c r="R2857" t="str">
        <f t="shared" si="267"/>
        <v>plays</v>
      </c>
      <c r="S2857" s="16">
        <f t="shared" si="268"/>
        <v>42370.007766203707</v>
      </c>
      <c r="T2857" s="16">
        <f t="shared" si="269"/>
        <v>42398.981944444444</v>
      </c>
    </row>
    <row r="2858" spans="1:20" ht="45" x14ac:dyDescent="0.2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4.8666666666666664E-2</v>
      </c>
      <c r="P2858" s="1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6">
        <f t="shared" si="268"/>
        <v>42165.037581018521</v>
      </c>
      <c r="T2858" s="16">
        <f t="shared" si="269"/>
        <v>42224.898611111115</v>
      </c>
    </row>
    <row r="2859" spans="1:20" ht="60" x14ac:dyDescent="0.2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0.19736842105263158</v>
      </c>
      <c r="P2859" s="19">
        <f t="shared" si="265"/>
        <v>500</v>
      </c>
      <c r="Q2859" t="str">
        <f t="shared" si="266"/>
        <v>theater</v>
      </c>
      <c r="R2859" t="str">
        <f t="shared" si="267"/>
        <v>plays</v>
      </c>
      <c r="S2859" s="16">
        <f t="shared" si="268"/>
        <v>42726.920081018514</v>
      </c>
      <c r="T2859" s="16">
        <f t="shared" si="269"/>
        <v>42786.75</v>
      </c>
    </row>
    <row r="2860" spans="1:20" ht="45" x14ac:dyDescent="0.2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s="19">
        <f t="shared" si="265"/>
        <v>0</v>
      </c>
      <c r="Q2860" t="str">
        <f t="shared" si="266"/>
        <v>theater</v>
      </c>
      <c r="R2860" t="str">
        <f t="shared" si="267"/>
        <v>plays</v>
      </c>
      <c r="S2860" s="16">
        <f t="shared" si="268"/>
        <v>41954.545081018514</v>
      </c>
      <c r="T2860" s="16">
        <f t="shared" si="269"/>
        <v>41978.477777777778</v>
      </c>
    </row>
    <row r="2861" spans="1:20" ht="30" x14ac:dyDescent="0.2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1.7500000000000002E-2</v>
      </c>
      <c r="P2861" s="19">
        <f t="shared" si="265"/>
        <v>35</v>
      </c>
      <c r="Q2861" t="str">
        <f t="shared" si="266"/>
        <v>theater</v>
      </c>
      <c r="R2861" t="str">
        <f t="shared" si="267"/>
        <v>plays</v>
      </c>
      <c r="S2861" s="16">
        <f t="shared" si="268"/>
        <v>42233.362314814818</v>
      </c>
      <c r="T2861" s="16">
        <f t="shared" si="269"/>
        <v>42293.362314814818</v>
      </c>
    </row>
    <row r="2862" spans="1:20" ht="45" x14ac:dyDescent="0.2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6.6500000000000004E-2</v>
      </c>
      <c r="P2862" s="1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6">
        <f t="shared" si="268"/>
        <v>42480.800648148142</v>
      </c>
      <c r="T2862" s="16">
        <f t="shared" si="269"/>
        <v>42540.800648148142</v>
      </c>
    </row>
    <row r="2863" spans="1:20" ht="45" x14ac:dyDescent="0.2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0.32</v>
      </c>
      <c r="P2863" s="1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6">
        <f t="shared" si="268"/>
        <v>42257.590833333335</v>
      </c>
      <c r="T2863" s="16">
        <f t="shared" si="269"/>
        <v>42271.590833333335</v>
      </c>
    </row>
    <row r="2864" spans="1:20" ht="45" x14ac:dyDescent="0.2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4.3307086614173228E-3</v>
      </c>
      <c r="P2864" s="1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6">
        <f t="shared" si="268"/>
        <v>41784.789687500001</v>
      </c>
      <c r="T2864" s="16">
        <f t="shared" si="269"/>
        <v>41814.789687500001</v>
      </c>
    </row>
    <row r="2865" spans="1:20" ht="45" x14ac:dyDescent="0.2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4.0000000000000002E-4</v>
      </c>
      <c r="P2865" s="19">
        <f t="shared" si="265"/>
        <v>20</v>
      </c>
      <c r="Q2865" t="str">
        <f t="shared" si="266"/>
        <v>theater</v>
      </c>
      <c r="R2865" t="str">
        <f t="shared" si="267"/>
        <v>plays</v>
      </c>
      <c r="S2865" s="16">
        <f t="shared" si="268"/>
        <v>41831.675034722226</v>
      </c>
      <c r="T2865" s="16">
        <f t="shared" si="269"/>
        <v>41891.675034722226</v>
      </c>
    </row>
    <row r="2866" spans="1:20" x14ac:dyDescent="0.2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1.6E-2</v>
      </c>
      <c r="P2866" s="1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6">
        <f t="shared" si="268"/>
        <v>42172.613506944443</v>
      </c>
      <c r="T2866" s="16">
        <f t="shared" si="269"/>
        <v>42202.554166666669</v>
      </c>
    </row>
    <row r="2867" spans="1:20" ht="45" x14ac:dyDescent="0.2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s="19">
        <f t="shared" si="265"/>
        <v>0</v>
      </c>
      <c r="Q2867" t="str">
        <f t="shared" si="266"/>
        <v>theater</v>
      </c>
      <c r="R2867" t="str">
        <f t="shared" si="267"/>
        <v>plays</v>
      </c>
      <c r="S2867" s="16">
        <f t="shared" si="268"/>
        <v>41950.114108796297</v>
      </c>
      <c r="T2867" s="16">
        <f t="shared" si="269"/>
        <v>42010.114108796297</v>
      </c>
    </row>
    <row r="2868" spans="1:20" ht="45" x14ac:dyDescent="0.2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8.9999999999999993E-3</v>
      </c>
      <c r="P2868" s="19">
        <f t="shared" si="265"/>
        <v>22.5</v>
      </c>
      <c r="Q2868" t="str">
        <f t="shared" si="266"/>
        <v>theater</v>
      </c>
      <c r="R2868" t="str">
        <f t="shared" si="267"/>
        <v>plays</v>
      </c>
      <c r="S2868" s="16">
        <f t="shared" si="268"/>
        <v>42627.955104166671</v>
      </c>
      <c r="T2868" s="16">
        <f t="shared" si="269"/>
        <v>42657.916666666672</v>
      </c>
    </row>
    <row r="2869" spans="1:20" ht="45" x14ac:dyDescent="0.2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0.2016</v>
      </c>
      <c r="P2869" s="19">
        <f t="shared" si="265"/>
        <v>50.4</v>
      </c>
      <c r="Q2869" t="str">
        <f t="shared" si="266"/>
        <v>theater</v>
      </c>
      <c r="R2869" t="str">
        <f t="shared" si="267"/>
        <v>plays</v>
      </c>
      <c r="S2869" s="16">
        <f t="shared" si="268"/>
        <v>42531.195277777777</v>
      </c>
      <c r="T2869" s="16">
        <f t="shared" si="269"/>
        <v>42555.166666666672</v>
      </c>
    </row>
    <row r="2870" spans="1:20" ht="45" x14ac:dyDescent="0.2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0.42011733333333334</v>
      </c>
      <c r="P2870" s="1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6">
        <f t="shared" si="268"/>
        <v>42618.827013888891</v>
      </c>
      <c r="T2870" s="16">
        <f t="shared" si="269"/>
        <v>42648.827013888891</v>
      </c>
    </row>
    <row r="2871" spans="1:20" ht="45" x14ac:dyDescent="0.2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8.8500000000000002E-3</v>
      </c>
      <c r="P2871" s="19">
        <f t="shared" si="265"/>
        <v>35.4</v>
      </c>
      <c r="Q2871" t="str">
        <f t="shared" si="266"/>
        <v>theater</v>
      </c>
      <c r="R2871" t="str">
        <f t="shared" si="267"/>
        <v>plays</v>
      </c>
      <c r="S2871" s="16">
        <f t="shared" si="268"/>
        <v>42540.593530092592</v>
      </c>
      <c r="T2871" s="16">
        <f t="shared" si="269"/>
        <v>42570.593530092592</v>
      </c>
    </row>
    <row r="2872" spans="1:20" ht="45" x14ac:dyDescent="0.2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0.15</v>
      </c>
      <c r="P2872" s="1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6">
        <f t="shared" si="268"/>
        <v>41746.189409722225</v>
      </c>
      <c r="T2872" s="16">
        <f t="shared" si="269"/>
        <v>41776.189409722225</v>
      </c>
    </row>
    <row r="2873" spans="1:20" ht="45" x14ac:dyDescent="0.2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4.6699999999999998E-2</v>
      </c>
      <c r="P2873" s="1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6">
        <f t="shared" si="268"/>
        <v>41974.738576388889</v>
      </c>
      <c r="T2873" s="16">
        <f t="shared" si="269"/>
        <v>41994.738576388889</v>
      </c>
    </row>
    <row r="2874" spans="1:20" ht="30" x14ac:dyDescent="0.2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s="19">
        <f t="shared" si="265"/>
        <v>0</v>
      </c>
      <c r="Q2874" t="str">
        <f t="shared" si="266"/>
        <v>theater</v>
      </c>
      <c r="R2874" t="str">
        <f t="shared" si="267"/>
        <v>plays</v>
      </c>
      <c r="S2874" s="16">
        <f t="shared" si="268"/>
        <v>42115.11618055556</v>
      </c>
      <c r="T2874" s="16">
        <f t="shared" si="269"/>
        <v>42175.11618055556</v>
      </c>
    </row>
    <row r="2875" spans="1:20" ht="45" x14ac:dyDescent="0.2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0.38119999999999998</v>
      </c>
      <c r="P2875" s="1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6">
        <f t="shared" si="268"/>
        <v>42002.817488425921</v>
      </c>
      <c r="T2875" s="16">
        <f t="shared" si="269"/>
        <v>42032.817488425921</v>
      </c>
    </row>
    <row r="2876" spans="1:20" ht="45" x14ac:dyDescent="0.2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5.4199999999999998E-2</v>
      </c>
      <c r="P2876" s="1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6">
        <f t="shared" si="268"/>
        <v>42722.84474537037</v>
      </c>
      <c r="T2876" s="16">
        <f t="shared" si="269"/>
        <v>42752.84474537037</v>
      </c>
    </row>
    <row r="2877" spans="1:20" ht="45" x14ac:dyDescent="0.2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3.5E-4</v>
      </c>
      <c r="P2877" s="1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6">
        <f t="shared" si="268"/>
        <v>42465.128391203703</v>
      </c>
      <c r="T2877" s="16">
        <f t="shared" si="269"/>
        <v>42495.128391203703</v>
      </c>
    </row>
    <row r="2878" spans="1:20" ht="45" x14ac:dyDescent="0.2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s="19">
        <f t="shared" si="265"/>
        <v>0</v>
      </c>
      <c r="Q2878" t="str">
        <f t="shared" si="266"/>
        <v>theater</v>
      </c>
      <c r="R2878" t="str">
        <f t="shared" si="267"/>
        <v>plays</v>
      </c>
      <c r="S2878" s="16">
        <f t="shared" si="268"/>
        <v>42171.743969907402</v>
      </c>
      <c r="T2878" s="16">
        <f t="shared" si="269"/>
        <v>42201.743969907402</v>
      </c>
    </row>
    <row r="2879" spans="1:20" ht="45" x14ac:dyDescent="0.2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0.10833333333333334</v>
      </c>
      <c r="P2879" s="1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6">
        <f t="shared" si="268"/>
        <v>42672.955138888887</v>
      </c>
      <c r="T2879" s="16">
        <f t="shared" si="269"/>
        <v>42704.708333333328</v>
      </c>
    </row>
    <row r="2880" spans="1:20" ht="45" x14ac:dyDescent="0.2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2.1000000000000001E-2</v>
      </c>
      <c r="P2880" s="1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6">
        <f t="shared" si="268"/>
        <v>42128.615682870368</v>
      </c>
      <c r="T2880" s="16">
        <f t="shared" si="269"/>
        <v>42188.615682870368</v>
      </c>
    </row>
    <row r="2881" spans="1:20" ht="45" x14ac:dyDescent="0.2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2.5892857142857141E-3</v>
      </c>
      <c r="P2881" s="19">
        <f t="shared" si="265"/>
        <v>29</v>
      </c>
      <c r="Q2881" t="str">
        <f t="shared" si="266"/>
        <v>theater</v>
      </c>
      <c r="R2881" t="str">
        <f t="shared" si="267"/>
        <v>plays</v>
      </c>
      <c r="S2881" s="16">
        <f t="shared" si="268"/>
        <v>42359.725243055553</v>
      </c>
      <c r="T2881" s="16">
        <f t="shared" si="269"/>
        <v>42389.725243055553</v>
      </c>
    </row>
    <row r="2882" spans="1:20" ht="45" x14ac:dyDescent="0.2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0.23333333333333334</v>
      </c>
      <c r="P2882" s="1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6">
        <f t="shared" si="268"/>
        <v>42192.905694444446</v>
      </c>
      <c r="T2882" s="16">
        <f t="shared" si="269"/>
        <v>42236.711805555555</v>
      </c>
    </row>
    <row r="2883" spans="1:20" ht="45" x14ac:dyDescent="0.2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E2883/D2883</f>
        <v>0</v>
      </c>
      <c r="P2883" s="19">
        <f t="shared" ref="P2883:P2946" si="271">IF(L2883&gt;0,E2883/L2883,0)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6">
        <f t="shared" ref="S2883:S2946" si="274">(((J2883/60)/60)/24)+DATE(1970,1,1)</f>
        <v>41916.597638888888</v>
      </c>
      <c r="T2883" s="16">
        <f t="shared" ref="T2883:T2946" si="275">(((I2883/60)/60)/24)+DATE(1970,1,1)</f>
        <v>41976.639305555553</v>
      </c>
    </row>
    <row r="2884" spans="1:20" ht="45" x14ac:dyDescent="0.2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0.33600000000000002</v>
      </c>
      <c r="P2884" s="19">
        <f t="shared" si="271"/>
        <v>63</v>
      </c>
      <c r="Q2884" t="str">
        <f t="shared" si="272"/>
        <v>theater</v>
      </c>
      <c r="R2884" t="str">
        <f t="shared" si="273"/>
        <v>plays</v>
      </c>
      <c r="S2884" s="16">
        <f t="shared" si="274"/>
        <v>42461.596273148149</v>
      </c>
      <c r="T2884" s="16">
        <f t="shared" si="275"/>
        <v>42491.596273148149</v>
      </c>
    </row>
    <row r="2885" spans="1:20" ht="45" x14ac:dyDescent="0.2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0.1908</v>
      </c>
      <c r="P2885" s="1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6">
        <f t="shared" si="274"/>
        <v>42370.90320601852</v>
      </c>
      <c r="T2885" s="16">
        <f t="shared" si="275"/>
        <v>42406.207638888889</v>
      </c>
    </row>
    <row r="2886" spans="1:20" ht="30" x14ac:dyDescent="0.2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4.1111111111111114E-3</v>
      </c>
      <c r="P2886" s="1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6">
        <f t="shared" si="274"/>
        <v>41948.727256944447</v>
      </c>
      <c r="T2886" s="16">
        <f t="shared" si="275"/>
        <v>41978.727256944447</v>
      </c>
    </row>
    <row r="2887" spans="1:20" ht="30" x14ac:dyDescent="0.2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0.32500000000000001</v>
      </c>
      <c r="P2887" s="19">
        <f t="shared" si="271"/>
        <v>26</v>
      </c>
      <c r="Q2887" t="str">
        <f t="shared" si="272"/>
        <v>theater</v>
      </c>
      <c r="R2887" t="str">
        <f t="shared" si="273"/>
        <v>plays</v>
      </c>
      <c r="S2887" s="16">
        <f t="shared" si="274"/>
        <v>42047.07640046296</v>
      </c>
      <c r="T2887" s="16">
        <f t="shared" si="275"/>
        <v>42077.034733796296</v>
      </c>
    </row>
    <row r="2888" spans="1:20" ht="45" x14ac:dyDescent="0.2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0.05</v>
      </c>
      <c r="P2888" s="19">
        <f t="shared" si="271"/>
        <v>10</v>
      </c>
      <c r="Q2888" t="str">
        <f t="shared" si="272"/>
        <v>theater</v>
      </c>
      <c r="R2888" t="str">
        <f t="shared" si="273"/>
        <v>plays</v>
      </c>
      <c r="S2888" s="16">
        <f t="shared" si="274"/>
        <v>42261.632916666669</v>
      </c>
      <c r="T2888" s="16">
        <f t="shared" si="275"/>
        <v>42266.165972222225</v>
      </c>
    </row>
    <row r="2889" spans="1:20" ht="45" x14ac:dyDescent="0.2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1.6666666666666668E-3</v>
      </c>
      <c r="P2889" s="19">
        <f t="shared" si="271"/>
        <v>5</v>
      </c>
      <c r="Q2889" t="str">
        <f t="shared" si="272"/>
        <v>theater</v>
      </c>
      <c r="R2889" t="str">
        <f t="shared" si="273"/>
        <v>plays</v>
      </c>
      <c r="S2889" s="16">
        <f t="shared" si="274"/>
        <v>41985.427361111113</v>
      </c>
      <c r="T2889" s="16">
        <f t="shared" si="275"/>
        <v>42015.427361111113</v>
      </c>
    </row>
    <row r="2890" spans="1:20" ht="45" x14ac:dyDescent="0.2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s="19">
        <f t="shared" si="271"/>
        <v>0</v>
      </c>
      <c r="Q2890" t="str">
        <f t="shared" si="272"/>
        <v>theater</v>
      </c>
      <c r="R2890" t="str">
        <f t="shared" si="273"/>
        <v>plays</v>
      </c>
      <c r="S2890" s="16">
        <f t="shared" si="274"/>
        <v>41922.535185185188</v>
      </c>
      <c r="T2890" s="16">
        <f t="shared" si="275"/>
        <v>41930.207638888889</v>
      </c>
    </row>
    <row r="2891" spans="1:20" ht="45" x14ac:dyDescent="0.2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0.38066666666666665</v>
      </c>
      <c r="P2891" s="1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6">
        <f t="shared" si="274"/>
        <v>41850.863252314812</v>
      </c>
      <c r="T2891" s="16">
        <f t="shared" si="275"/>
        <v>41880.863252314812</v>
      </c>
    </row>
    <row r="2892" spans="1:20" ht="45" x14ac:dyDescent="0.2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1.0500000000000001E-2</v>
      </c>
      <c r="P2892" s="19">
        <f t="shared" si="271"/>
        <v>7</v>
      </c>
      <c r="Q2892" t="str">
        <f t="shared" si="272"/>
        <v>theater</v>
      </c>
      <c r="R2892" t="str">
        <f t="shared" si="273"/>
        <v>plays</v>
      </c>
      <c r="S2892" s="16">
        <f t="shared" si="274"/>
        <v>41831.742962962962</v>
      </c>
      <c r="T2892" s="16">
        <f t="shared" si="275"/>
        <v>41860.125</v>
      </c>
    </row>
    <row r="2893" spans="1:20" ht="45" x14ac:dyDescent="0.2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2.7300000000000001E-2</v>
      </c>
      <c r="P2893" s="19">
        <f t="shared" si="271"/>
        <v>27.3</v>
      </c>
      <c r="Q2893" t="str">
        <f t="shared" si="272"/>
        <v>theater</v>
      </c>
      <c r="R2893" t="str">
        <f t="shared" si="273"/>
        <v>plays</v>
      </c>
      <c r="S2893" s="16">
        <f t="shared" si="274"/>
        <v>42415.883425925931</v>
      </c>
      <c r="T2893" s="16">
        <f t="shared" si="275"/>
        <v>42475.84175925926</v>
      </c>
    </row>
    <row r="2894" spans="1:20" ht="45" x14ac:dyDescent="0.2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9.0909090909090912E-2</v>
      </c>
      <c r="P2894" s="1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6">
        <f t="shared" si="274"/>
        <v>41869.714166666665</v>
      </c>
      <c r="T2894" s="16">
        <f t="shared" si="275"/>
        <v>41876.875</v>
      </c>
    </row>
    <row r="2895" spans="1:20" x14ac:dyDescent="0.2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5.0000000000000001E-3</v>
      </c>
      <c r="P2895" s="19">
        <f t="shared" si="271"/>
        <v>12.5</v>
      </c>
      <c r="Q2895" t="str">
        <f t="shared" si="272"/>
        <v>theater</v>
      </c>
      <c r="R2895" t="str">
        <f t="shared" si="273"/>
        <v>plays</v>
      </c>
      <c r="S2895" s="16">
        <f t="shared" si="274"/>
        <v>41953.773090277777</v>
      </c>
      <c r="T2895" s="16">
        <f t="shared" si="275"/>
        <v>42013.083333333328</v>
      </c>
    </row>
    <row r="2896" spans="1:20" ht="30" x14ac:dyDescent="0.2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s="19">
        <f t="shared" si="271"/>
        <v>0</v>
      </c>
      <c r="Q2896" t="str">
        <f t="shared" si="272"/>
        <v>theater</v>
      </c>
      <c r="R2896" t="str">
        <f t="shared" si="273"/>
        <v>plays</v>
      </c>
      <c r="S2896" s="16">
        <f t="shared" si="274"/>
        <v>42037.986284722225</v>
      </c>
      <c r="T2896" s="16">
        <f t="shared" si="275"/>
        <v>42097.944618055553</v>
      </c>
    </row>
    <row r="2897" spans="1:20" ht="45" x14ac:dyDescent="0.2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4.5999999999999999E-2</v>
      </c>
      <c r="P2897" s="19">
        <f t="shared" si="271"/>
        <v>5.75</v>
      </c>
      <c r="Q2897" t="str">
        <f t="shared" si="272"/>
        <v>theater</v>
      </c>
      <c r="R2897" t="str">
        <f t="shared" si="273"/>
        <v>plays</v>
      </c>
      <c r="S2897" s="16">
        <f t="shared" si="274"/>
        <v>41811.555462962962</v>
      </c>
      <c r="T2897" s="16">
        <f t="shared" si="275"/>
        <v>41812.875</v>
      </c>
    </row>
    <row r="2898" spans="1:20" ht="45" x14ac:dyDescent="0.2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0.20833333333333334</v>
      </c>
      <c r="P2898" s="1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6">
        <f t="shared" si="274"/>
        <v>42701.908807870372</v>
      </c>
      <c r="T2898" s="16">
        <f t="shared" si="275"/>
        <v>42716.25</v>
      </c>
    </row>
    <row r="2899" spans="1:20" ht="45" x14ac:dyDescent="0.2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4.583333333333333E-2</v>
      </c>
      <c r="P2899" s="1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6">
        <f t="shared" si="274"/>
        <v>42258.646504629629</v>
      </c>
      <c r="T2899" s="16">
        <f t="shared" si="275"/>
        <v>42288.645196759258</v>
      </c>
    </row>
    <row r="2900" spans="1:20" ht="45" x14ac:dyDescent="0.2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4.2133333333333335E-2</v>
      </c>
      <c r="P2900" s="1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6">
        <f t="shared" si="274"/>
        <v>42278.664965277778</v>
      </c>
      <c r="T2900" s="16">
        <f t="shared" si="275"/>
        <v>42308.664965277778</v>
      </c>
    </row>
    <row r="2901" spans="1:20" ht="45" x14ac:dyDescent="0.2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s="19">
        <f t="shared" si="271"/>
        <v>0</v>
      </c>
      <c r="Q2901" t="str">
        <f t="shared" si="272"/>
        <v>theater</v>
      </c>
      <c r="R2901" t="str">
        <f t="shared" si="273"/>
        <v>plays</v>
      </c>
      <c r="S2901" s="16">
        <f t="shared" si="274"/>
        <v>42515.078217592592</v>
      </c>
      <c r="T2901" s="16">
        <f t="shared" si="275"/>
        <v>42575.078217592592</v>
      </c>
    </row>
    <row r="2902" spans="1:20" ht="45" x14ac:dyDescent="0.2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0.61909090909090914</v>
      </c>
      <c r="P2902" s="1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6">
        <f t="shared" si="274"/>
        <v>41830.234166666669</v>
      </c>
      <c r="T2902" s="16">
        <f t="shared" si="275"/>
        <v>41860.234166666669</v>
      </c>
    </row>
    <row r="2903" spans="1:20" ht="45" x14ac:dyDescent="0.2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8.0000000000000002E-3</v>
      </c>
      <c r="P2903" s="19">
        <f t="shared" si="271"/>
        <v>3</v>
      </c>
      <c r="Q2903" t="str">
        <f t="shared" si="272"/>
        <v>theater</v>
      </c>
      <c r="R2903" t="str">
        <f t="shared" si="273"/>
        <v>plays</v>
      </c>
      <c r="S2903" s="16">
        <f t="shared" si="274"/>
        <v>41982.904386574075</v>
      </c>
      <c r="T2903" s="16">
        <f t="shared" si="275"/>
        <v>42042.904386574075</v>
      </c>
    </row>
    <row r="2904" spans="1:20" ht="30" x14ac:dyDescent="0.2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1.6666666666666666E-4</v>
      </c>
      <c r="P2904" s="19">
        <f t="shared" si="271"/>
        <v>25</v>
      </c>
      <c r="Q2904" t="str">
        <f t="shared" si="272"/>
        <v>theater</v>
      </c>
      <c r="R2904" t="str">
        <f t="shared" si="273"/>
        <v>plays</v>
      </c>
      <c r="S2904" s="16">
        <f t="shared" si="274"/>
        <v>42210.439768518518</v>
      </c>
      <c r="T2904" s="16">
        <f t="shared" si="275"/>
        <v>42240.439768518518</v>
      </c>
    </row>
    <row r="2905" spans="1:20" ht="45" x14ac:dyDescent="0.2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7.7999999999999996E-3</v>
      </c>
      <c r="P2905" s="19">
        <f t="shared" si="271"/>
        <v>9.75</v>
      </c>
      <c r="Q2905" t="str">
        <f t="shared" si="272"/>
        <v>theater</v>
      </c>
      <c r="R2905" t="str">
        <f t="shared" si="273"/>
        <v>plays</v>
      </c>
      <c r="S2905" s="16">
        <f t="shared" si="274"/>
        <v>42196.166874999995</v>
      </c>
      <c r="T2905" s="16">
        <f t="shared" si="275"/>
        <v>42256.166874999995</v>
      </c>
    </row>
    <row r="2906" spans="1:20" ht="45" x14ac:dyDescent="0.2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0.05</v>
      </c>
      <c r="P2906" s="1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6">
        <f t="shared" si="274"/>
        <v>41940.967951388891</v>
      </c>
      <c r="T2906" s="16">
        <f t="shared" si="275"/>
        <v>41952.5</v>
      </c>
    </row>
    <row r="2907" spans="1:20" ht="45" x14ac:dyDescent="0.2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0.17771428571428571</v>
      </c>
      <c r="P2907" s="1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6">
        <f t="shared" si="274"/>
        <v>42606.056863425925</v>
      </c>
      <c r="T2907" s="16">
        <f t="shared" si="275"/>
        <v>42620.056863425925</v>
      </c>
    </row>
    <row r="2908" spans="1:20" ht="45" x14ac:dyDescent="0.2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9.4166666666666662E-2</v>
      </c>
      <c r="P2908" s="1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6">
        <f t="shared" si="274"/>
        <v>42199.648912037039</v>
      </c>
      <c r="T2908" s="16">
        <f t="shared" si="275"/>
        <v>42217.041666666672</v>
      </c>
    </row>
    <row r="2909" spans="1:20" ht="45" x14ac:dyDescent="0.2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8.0000000000000004E-4</v>
      </c>
      <c r="P2909" s="19">
        <f t="shared" si="271"/>
        <v>1</v>
      </c>
      <c r="Q2909" t="str">
        <f t="shared" si="272"/>
        <v>theater</v>
      </c>
      <c r="R2909" t="str">
        <f t="shared" si="273"/>
        <v>plays</v>
      </c>
      <c r="S2909" s="16">
        <f t="shared" si="274"/>
        <v>42444.877743055549</v>
      </c>
      <c r="T2909" s="16">
        <f t="shared" si="275"/>
        <v>42504.877743055549</v>
      </c>
    </row>
    <row r="2910" spans="1:20" ht="60" x14ac:dyDescent="0.2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2.75E-2</v>
      </c>
      <c r="P2910" s="19">
        <f t="shared" si="271"/>
        <v>52.8</v>
      </c>
      <c r="Q2910" t="str">
        <f t="shared" si="272"/>
        <v>theater</v>
      </c>
      <c r="R2910" t="str">
        <f t="shared" si="273"/>
        <v>plays</v>
      </c>
      <c r="S2910" s="16">
        <f t="shared" si="274"/>
        <v>42499.731701388882</v>
      </c>
      <c r="T2910" s="16">
        <f t="shared" si="275"/>
        <v>42529.731701388882</v>
      </c>
    </row>
    <row r="2911" spans="1:20" ht="45" x14ac:dyDescent="0.2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1.1111111111111112E-4</v>
      </c>
      <c r="P2911" s="19">
        <f t="shared" si="271"/>
        <v>20</v>
      </c>
      <c r="Q2911" t="str">
        <f t="shared" si="272"/>
        <v>theater</v>
      </c>
      <c r="R2911" t="str">
        <f t="shared" si="273"/>
        <v>plays</v>
      </c>
      <c r="S2911" s="16">
        <f t="shared" si="274"/>
        <v>41929.266215277778</v>
      </c>
      <c r="T2911" s="16">
        <f t="shared" si="275"/>
        <v>41968.823611111111</v>
      </c>
    </row>
    <row r="2912" spans="1:20" ht="45" x14ac:dyDescent="0.2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3.3333333333333335E-5</v>
      </c>
      <c r="P2912" s="19">
        <f t="shared" si="271"/>
        <v>1</v>
      </c>
      <c r="Q2912" t="str">
        <f t="shared" si="272"/>
        <v>theater</v>
      </c>
      <c r="R2912" t="str">
        <f t="shared" si="273"/>
        <v>plays</v>
      </c>
      <c r="S2912" s="16">
        <f t="shared" si="274"/>
        <v>42107.841284722221</v>
      </c>
      <c r="T2912" s="16">
        <f t="shared" si="275"/>
        <v>42167.841284722221</v>
      </c>
    </row>
    <row r="2913" spans="1:20" ht="45" x14ac:dyDescent="0.2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0.36499999999999999</v>
      </c>
      <c r="P2913" s="1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6">
        <f t="shared" si="274"/>
        <v>42142.768819444449</v>
      </c>
      <c r="T2913" s="16">
        <f t="shared" si="275"/>
        <v>42182.768819444449</v>
      </c>
    </row>
    <row r="2914" spans="1:20" ht="45" x14ac:dyDescent="0.2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0.14058171745152354</v>
      </c>
      <c r="P2914" s="1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6">
        <f t="shared" si="274"/>
        <v>42354.131643518514</v>
      </c>
      <c r="T2914" s="16">
        <f t="shared" si="275"/>
        <v>42384.131643518514</v>
      </c>
    </row>
    <row r="2915" spans="1:20" ht="45" x14ac:dyDescent="0.2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2.0000000000000001E-4</v>
      </c>
      <c r="P2915" s="19">
        <f t="shared" si="271"/>
        <v>1</v>
      </c>
      <c r="Q2915" t="str">
        <f t="shared" si="272"/>
        <v>theater</v>
      </c>
      <c r="R2915" t="str">
        <f t="shared" si="273"/>
        <v>plays</v>
      </c>
      <c r="S2915" s="16">
        <f t="shared" si="274"/>
        <v>41828.922905092593</v>
      </c>
      <c r="T2915" s="16">
        <f t="shared" si="275"/>
        <v>41888.922905092593</v>
      </c>
    </row>
    <row r="2916" spans="1:20" ht="30" x14ac:dyDescent="0.2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4.0000000000000003E-5</v>
      </c>
      <c r="P2916" s="19">
        <f t="shared" si="271"/>
        <v>1</v>
      </c>
      <c r="Q2916" t="str">
        <f t="shared" si="272"/>
        <v>theater</v>
      </c>
      <c r="R2916" t="str">
        <f t="shared" si="273"/>
        <v>plays</v>
      </c>
      <c r="S2916" s="16">
        <f t="shared" si="274"/>
        <v>42017.907337962963</v>
      </c>
      <c r="T2916" s="16">
        <f t="shared" si="275"/>
        <v>42077.865671296298</v>
      </c>
    </row>
    <row r="2917" spans="1:20" ht="45" x14ac:dyDescent="0.2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0.61099999999999999</v>
      </c>
      <c r="P2917" s="1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6">
        <f t="shared" si="274"/>
        <v>42415.398032407407</v>
      </c>
      <c r="T2917" s="16">
        <f t="shared" si="275"/>
        <v>42445.356365740736</v>
      </c>
    </row>
    <row r="2918" spans="1:20" ht="30" x14ac:dyDescent="0.2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7.8378378378378383E-2</v>
      </c>
      <c r="P2918" s="1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6">
        <f t="shared" si="274"/>
        <v>41755.476724537039</v>
      </c>
      <c r="T2918" s="16">
        <f t="shared" si="275"/>
        <v>41778.476724537039</v>
      </c>
    </row>
    <row r="2919" spans="1:20" ht="45" x14ac:dyDescent="0.2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0.2185</v>
      </c>
      <c r="P2919" s="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6">
        <f t="shared" si="274"/>
        <v>42245.234340277777</v>
      </c>
      <c r="T2919" s="16">
        <f t="shared" si="275"/>
        <v>42263.234340277777</v>
      </c>
    </row>
    <row r="2920" spans="1:20" ht="45" x14ac:dyDescent="0.2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0.27239999999999998</v>
      </c>
      <c r="P2920" s="1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6">
        <f t="shared" si="274"/>
        <v>42278.629710648151</v>
      </c>
      <c r="T2920" s="16">
        <f t="shared" si="275"/>
        <v>42306.629710648151</v>
      </c>
    </row>
    <row r="2921" spans="1:20" ht="45" x14ac:dyDescent="0.2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8.5000000000000006E-2</v>
      </c>
      <c r="P2921" s="19">
        <f t="shared" si="271"/>
        <v>8.5</v>
      </c>
      <c r="Q2921" t="str">
        <f t="shared" si="272"/>
        <v>theater</v>
      </c>
      <c r="R2921" t="str">
        <f t="shared" si="273"/>
        <v>plays</v>
      </c>
      <c r="S2921" s="16">
        <f t="shared" si="274"/>
        <v>41826.61954861111</v>
      </c>
      <c r="T2921" s="16">
        <f t="shared" si="275"/>
        <v>41856.61954861111</v>
      </c>
    </row>
    <row r="2922" spans="1:20" ht="45" x14ac:dyDescent="0.2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0.26840000000000003</v>
      </c>
      <c r="P2922" s="1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6">
        <f t="shared" si="274"/>
        <v>42058.792476851857</v>
      </c>
      <c r="T2922" s="16">
        <f t="shared" si="275"/>
        <v>42088.750810185185</v>
      </c>
    </row>
    <row r="2923" spans="1:20" ht="30" x14ac:dyDescent="0.2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1.29</v>
      </c>
      <c r="P2923" s="19">
        <f t="shared" si="271"/>
        <v>43</v>
      </c>
      <c r="Q2923" t="str">
        <f t="shared" si="272"/>
        <v>theater</v>
      </c>
      <c r="R2923" t="str">
        <f t="shared" si="273"/>
        <v>musical</v>
      </c>
      <c r="S2923" s="16">
        <f t="shared" si="274"/>
        <v>41877.886620370373</v>
      </c>
      <c r="T2923" s="16">
        <f t="shared" si="275"/>
        <v>41907.886620370373</v>
      </c>
    </row>
    <row r="2924" spans="1:20" ht="45" x14ac:dyDescent="0.2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</v>
      </c>
      <c r="P2924" s="1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6">
        <f t="shared" si="274"/>
        <v>42097.874155092592</v>
      </c>
      <c r="T2924" s="16">
        <f t="shared" si="275"/>
        <v>42142.874155092592</v>
      </c>
    </row>
    <row r="2925" spans="1:20" ht="45" x14ac:dyDescent="0.2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</v>
      </c>
      <c r="P2925" s="19">
        <f t="shared" si="271"/>
        <v>30</v>
      </c>
      <c r="Q2925" t="str">
        <f t="shared" si="272"/>
        <v>theater</v>
      </c>
      <c r="R2925" t="str">
        <f t="shared" si="273"/>
        <v>musical</v>
      </c>
      <c r="S2925" s="16">
        <f t="shared" si="274"/>
        <v>42013.15253472222</v>
      </c>
      <c r="T2925" s="16">
        <f t="shared" si="275"/>
        <v>42028.125</v>
      </c>
    </row>
    <row r="2926" spans="1:20" ht="45" x14ac:dyDescent="0.2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1.032</v>
      </c>
      <c r="P2926" s="1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6">
        <f t="shared" si="274"/>
        <v>42103.556828703702</v>
      </c>
      <c r="T2926" s="16">
        <f t="shared" si="275"/>
        <v>42133.165972222225</v>
      </c>
    </row>
    <row r="2927" spans="1:20" ht="45" x14ac:dyDescent="0.2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1.0244597777777777</v>
      </c>
      <c r="P2927" s="1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6">
        <f t="shared" si="274"/>
        <v>41863.584120370368</v>
      </c>
      <c r="T2927" s="16">
        <f t="shared" si="275"/>
        <v>41893.584120370368</v>
      </c>
    </row>
    <row r="2928" spans="1:20" ht="45" x14ac:dyDescent="0.2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1.25</v>
      </c>
      <c r="P2928" s="19">
        <f t="shared" si="271"/>
        <v>75</v>
      </c>
      <c r="Q2928" t="str">
        <f t="shared" si="272"/>
        <v>theater</v>
      </c>
      <c r="R2928" t="str">
        <f t="shared" si="273"/>
        <v>musical</v>
      </c>
      <c r="S2928" s="16">
        <f t="shared" si="274"/>
        <v>42044.765960648147</v>
      </c>
      <c r="T2928" s="16">
        <f t="shared" si="275"/>
        <v>42058.765960648147</v>
      </c>
    </row>
    <row r="2929" spans="1:20" ht="45" x14ac:dyDescent="0.2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1.3083333333333333</v>
      </c>
      <c r="P2929" s="1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6">
        <f t="shared" si="274"/>
        <v>41806.669317129628</v>
      </c>
      <c r="T2929" s="16">
        <f t="shared" si="275"/>
        <v>41835.208333333336</v>
      </c>
    </row>
    <row r="2930" spans="1:20" ht="30" x14ac:dyDescent="0.2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</v>
      </c>
      <c r="P2930" s="1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6">
        <f t="shared" si="274"/>
        <v>42403.998217592598</v>
      </c>
      <c r="T2930" s="16">
        <f t="shared" si="275"/>
        <v>42433.998217592598</v>
      </c>
    </row>
    <row r="2931" spans="1:20" ht="45" x14ac:dyDescent="0.2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1.02069375</v>
      </c>
      <c r="P2931" s="1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6">
        <f t="shared" si="274"/>
        <v>41754.564328703702</v>
      </c>
      <c r="T2931" s="16">
        <f t="shared" si="275"/>
        <v>41784.564328703702</v>
      </c>
    </row>
    <row r="2932" spans="1:20" ht="45" x14ac:dyDescent="0.2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1.0092000000000001</v>
      </c>
      <c r="P2932" s="1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6">
        <f t="shared" si="274"/>
        <v>42101.584074074075</v>
      </c>
      <c r="T2932" s="16">
        <f t="shared" si="275"/>
        <v>42131.584074074075</v>
      </c>
    </row>
    <row r="2933" spans="1:20" ht="45" x14ac:dyDescent="0.2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1.06</v>
      </c>
      <c r="P2933" s="1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6">
        <f t="shared" si="274"/>
        <v>41872.291238425925</v>
      </c>
      <c r="T2933" s="16">
        <f t="shared" si="275"/>
        <v>41897.255555555559</v>
      </c>
    </row>
    <row r="2934" spans="1:20" ht="45" x14ac:dyDescent="0.2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1.0509677419354839</v>
      </c>
      <c r="P2934" s="1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6">
        <f t="shared" si="274"/>
        <v>42025.164780092593</v>
      </c>
      <c r="T2934" s="16">
        <f t="shared" si="275"/>
        <v>42056.458333333328</v>
      </c>
    </row>
    <row r="2935" spans="1:20" ht="45" x14ac:dyDescent="0.2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1.0276000000000001</v>
      </c>
      <c r="P2935" s="1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6">
        <f t="shared" si="274"/>
        <v>42495.956631944442</v>
      </c>
      <c r="T2935" s="16">
        <f t="shared" si="275"/>
        <v>42525.956631944442</v>
      </c>
    </row>
    <row r="2936" spans="1:20" ht="45" x14ac:dyDescent="0.2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1.08</v>
      </c>
      <c r="P2936" s="1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6">
        <f t="shared" si="274"/>
        <v>41775.636157407411</v>
      </c>
      <c r="T2936" s="16">
        <f t="shared" si="275"/>
        <v>41805.636157407411</v>
      </c>
    </row>
    <row r="2937" spans="1:20" ht="45" x14ac:dyDescent="0.2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1.0088571428571429</v>
      </c>
      <c r="P2937" s="1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6">
        <f t="shared" si="274"/>
        <v>42553.583425925928</v>
      </c>
      <c r="T2937" s="16">
        <f t="shared" si="275"/>
        <v>42611.708333333328</v>
      </c>
    </row>
    <row r="2938" spans="1:20" ht="45" x14ac:dyDescent="0.2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1.28</v>
      </c>
      <c r="P2938" s="1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6">
        <f t="shared" si="274"/>
        <v>41912.650729166664</v>
      </c>
      <c r="T2938" s="16">
        <f t="shared" si="275"/>
        <v>41925.207638888889</v>
      </c>
    </row>
    <row r="2939" spans="1:20" ht="30" x14ac:dyDescent="0.2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1.3333333333333333</v>
      </c>
      <c r="P2939" s="1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6">
        <f t="shared" si="274"/>
        <v>41803.457326388889</v>
      </c>
      <c r="T2939" s="16">
        <f t="shared" si="275"/>
        <v>41833.457326388889</v>
      </c>
    </row>
    <row r="2940" spans="1:20" ht="45" x14ac:dyDescent="0.2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1.0137499999999999</v>
      </c>
      <c r="P2940" s="1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6">
        <f t="shared" si="274"/>
        <v>42004.703865740739</v>
      </c>
      <c r="T2940" s="16">
        <f t="shared" si="275"/>
        <v>42034.703865740739</v>
      </c>
    </row>
    <row r="2941" spans="1:20" ht="45" x14ac:dyDescent="0.2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1.0287500000000001</v>
      </c>
      <c r="P2941" s="1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6">
        <f t="shared" si="274"/>
        <v>41845.809166666666</v>
      </c>
      <c r="T2941" s="16">
        <f t="shared" si="275"/>
        <v>41879.041666666664</v>
      </c>
    </row>
    <row r="2942" spans="1:20" ht="45" x14ac:dyDescent="0.2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1.0724</v>
      </c>
      <c r="P2942" s="1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6">
        <f t="shared" si="274"/>
        <v>41982.773356481484</v>
      </c>
      <c r="T2942" s="16">
        <f t="shared" si="275"/>
        <v>42022.773356481484</v>
      </c>
    </row>
    <row r="2943" spans="1:20" ht="45" x14ac:dyDescent="0.2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4.0000000000000003E-5</v>
      </c>
      <c r="P2943" s="19">
        <f t="shared" si="271"/>
        <v>1</v>
      </c>
      <c r="Q2943" t="str">
        <f t="shared" si="272"/>
        <v>theater</v>
      </c>
      <c r="R2943" t="str">
        <f t="shared" si="273"/>
        <v>spaces</v>
      </c>
      <c r="S2943" s="16">
        <f t="shared" si="274"/>
        <v>42034.960127314815</v>
      </c>
      <c r="T2943" s="16">
        <f t="shared" si="275"/>
        <v>42064.960127314815</v>
      </c>
    </row>
    <row r="2944" spans="1:20" ht="45" x14ac:dyDescent="0.2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0.20424999999999999</v>
      </c>
      <c r="P2944" s="1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6">
        <f t="shared" si="274"/>
        <v>42334.803923611107</v>
      </c>
      <c r="T2944" s="16">
        <f t="shared" si="275"/>
        <v>42354.845833333333</v>
      </c>
    </row>
    <row r="2945" spans="1:20" ht="45" x14ac:dyDescent="0.2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s="19">
        <f t="shared" si="271"/>
        <v>0</v>
      </c>
      <c r="Q2945" t="str">
        <f t="shared" si="272"/>
        <v>theater</v>
      </c>
      <c r="R2945" t="str">
        <f t="shared" si="273"/>
        <v>spaces</v>
      </c>
      <c r="S2945" s="16">
        <f t="shared" si="274"/>
        <v>42077.129398148143</v>
      </c>
      <c r="T2945" s="16">
        <f t="shared" si="275"/>
        <v>42107.129398148143</v>
      </c>
    </row>
    <row r="2946" spans="1:20" ht="30" x14ac:dyDescent="0.2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0.01</v>
      </c>
      <c r="P2946" s="19">
        <f t="shared" si="271"/>
        <v>100</v>
      </c>
      <c r="Q2946" t="str">
        <f t="shared" si="272"/>
        <v>theater</v>
      </c>
      <c r="R2946" t="str">
        <f t="shared" si="273"/>
        <v>spaces</v>
      </c>
      <c r="S2946" s="16">
        <f t="shared" si="274"/>
        <v>42132.9143287037</v>
      </c>
      <c r="T2946" s="16">
        <f t="shared" si="275"/>
        <v>42162.9143287037</v>
      </c>
    </row>
    <row r="2947" spans="1:20" ht="45" x14ac:dyDescent="0.2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E2947/D2947</f>
        <v>0</v>
      </c>
      <c r="P2947" s="19">
        <f t="shared" ref="P2947:P3010" si="277">IF(L2947&gt;0,E2947/L2947,0)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6">
        <f t="shared" ref="S2947:S3010" si="280">(((J2947/60)/60)/24)+DATE(1970,1,1)</f>
        <v>42118.139583333337</v>
      </c>
      <c r="T2947" s="16">
        <f t="shared" ref="T2947:T3010" si="281">(((I2947/60)/60)/24)+DATE(1970,1,1)</f>
        <v>42148.139583333337</v>
      </c>
    </row>
    <row r="2948" spans="1:20" ht="45" x14ac:dyDescent="0.2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1E-3</v>
      </c>
      <c r="P2948" s="19">
        <f t="shared" si="277"/>
        <v>1</v>
      </c>
      <c r="Q2948" t="str">
        <f t="shared" si="278"/>
        <v>theater</v>
      </c>
      <c r="R2948" t="str">
        <f t="shared" si="279"/>
        <v>spaces</v>
      </c>
      <c r="S2948" s="16">
        <f t="shared" si="280"/>
        <v>42567.531157407408</v>
      </c>
      <c r="T2948" s="16">
        <f t="shared" si="281"/>
        <v>42597.531157407408</v>
      </c>
    </row>
    <row r="2949" spans="1:20" ht="45" x14ac:dyDescent="0.2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4.2880000000000001E-2</v>
      </c>
      <c r="P2949" s="1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6">
        <f t="shared" si="280"/>
        <v>42649.562118055561</v>
      </c>
      <c r="T2949" s="16">
        <f t="shared" si="281"/>
        <v>42698.715972222228</v>
      </c>
    </row>
    <row r="2950" spans="1:20" ht="45" x14ac:dyDescent="0.2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4.8000000000000001E-5</v>
      </c>
      <c r="P2950" s="1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6">
        <f t="shared" si="280"/>
        <v>42097.649224537032</v>
      </c>
      <c r="T2950" s="16">
        <f t="shared" si="281"/>
        <v>42157.649224537032</v>
      </c>
    </row>
    <row r="2951" spans="1:20" ht="45" x14ac:dyDescent="0.2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2.5000000000000001E-2</v>
      </c>
      <c r="P2951" s="1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6">
        <f t="shared" si="280"/>
        <v>42297.823113425926</v>
      </c>
      <c r="T2951" s="16">
        <f t="shared" si="281"/>
        <v>42327.864780092597</v>
      </c>
    </row>
    <row r="2952" spans="1:20" ht="45" x14ac:dyDescent="0.2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s="19">
        <f t="shared" si="277"/>
        <v>0</v>
      </c>
      <c r="Q2952" t="str">
        <f t="shared" si="278"/>
        <v>theater</v>
      </c>
      <c r="R2952" t="str">
        <f t="shared" si="279"/>
        <v>spaces</v>
      </c>
      <c r="S2952" s="16">
        <f t="shared" si="280"/>
        <v>42362.36518518519</v>
      </c>
      <c r="T2952" s="16">
        <f t="shared" si="281"/>
        <v>42392.36518518519</v>
      </c>
    </row>
    <row r="2953" spans="1:20" ht="60" x14ac:dyDescent="0.2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2.1919999999999999E-2</v>
      </c>
      <c r="P2953" s="1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6">
        <f t="shared" si="280"/>
        <v>41872.802928240737</v>
      </c>
      <c r="T2953" s="16">
        <f t="shared" si="281"/>
        <v>41917.802928240737</v>
      </c>
    </row>
    <row r="2954" spans="1:20" ht="45" x14ac:dyDescent="0.2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8.0250000000000002E-2</v>
      </c>
      <c r="P2954" s="1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6">
        <f t="shared" si="280"/>
        <v>42628.690266203703</v>
      </c>
      <c r="T2954" s="16">
        <f t="shared" si="281"/>
        <v>42660.166666666672</v>
      </c>
    </row>
    <row r="2955" spans="1:20" ht="45" x14ac:dyDescent="0.2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1.5125E-3</v>
      </c>
      <c r="P2955" s="1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6">
        <f t="shared" si="280"/>
        <v>42255.791909722218</v>
      </c>
      <c r="T2955" s="16">
        <f t="shared" si="281"/>
        <v>42285.791909722218</v>
      </c>
    </row>
    <row r="2956" spans="1:20" ht="45" x14ac:dyDescent="0.2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s="19">
        <f t="shared" si="277"/>
        <v>0</v>
      </c>
      <c r="Q2956" t="str">
        <f t="shared" si="278"/>
        <v>theater</v>
      </c>
      <c r="R2956" t="str">
        <f t="shared" si="279"/>
        <v>spaces</v>
      </c>
      <c r="S2956" s="16">
        <f t="shared" si="280"/>
        <v>42790.583368055552</v>
      </c>
      <c r="T2956" s="16">
        <f t="shared" si="281"/>
        <v>42810.541701388895</v>
      </c>
    </row>
    <row r="2957" spans="1:20" ht="30" x14ac:dyDescent="0.2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0.59583333333333333</v>
      </c>
      <c r="P2957" s="19">
        <f t="shared" si="277"/>
        <v>65</v>
      </c>
      <c r="Q2957" t="str">
        <f t="shared" si="278"/>
        <v>theater</v>
      </c>
      <c r="R2957" t="str">
        <f t="shared" si="279"/>
        <v>spaces</v>
      </c>
      <c r="S2957" s="16">
        <f t="shared" si="280"/>
        <v>42141.741307870368</v>
      </c>
      <c r="T2957" s="16">
        <f t="shared" si="281"/>
        <v>42171.741307870368</v>
      </c>
    </row>
    <row r="2958" spans="1:20" ht="45" x14ac:dyDescent="0.2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0.16734177215189874</v>
      </c>
      <c r="P2958" s="1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6">
        <f t="shared" si="280"/>
        <v>42464.958912037036</v>
      </c>
      <c r="T2958" s="16">
        <f t="shared" si="281"/>
        <v>42494.958912037036</v>
      </c>
    </row>
    <row r="2959" spans="1:20" ht="45" x14ac:dyDescent="0.2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1.8666666666666668E-2</v>
      </c>
      <c r="P2959" s="1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6">
        <f t="shared" si="280"/>
        <v>42031.011249999996</v>
      </c>
      <c r="T2959" s="16">
        <f t="shared" si="281"/>
        <v>42090.969583333332</v>
      </c>
    </row>
    <row r="2960" spans="1:20" ht="45" x14ac:dyDescent="0.2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s="19">
        <f t="shared" si="277"/>
        <v>0</v>
      </c>
      <c r="Q2960" t="str">
        <f t="shared" si="278"/>
        <v>theater</v>
      </c>
      <c r="R2960" t="str">
        <f t="shared" si="279"/>
        <v>spaces</v>
      </c>
      <c r="S2960" s="16">
        <f t="shared" si="280"/>
        <v>42438.779131944444</v>
      </c>
      <c r="T2960" s="16">
        <f t="shared" si="281"/>
        <v>42498.73746527778</v>
      </c>
    </row>
    <row r="2961" spans="1:20" ht="45" x14ac:dyDescent="0.2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s="19">
        <f t="shared" si="277"/>
        <v>0</v>
      </c>
      <c r="Q2961" t="str">
        <f t="shared" si="278"/>
        <v>theater</v>
      </c>
      <c r="R2961" t="str">
        <f t="shared" si="279"/>
        <v>spaces</v>
      </c>
      <c r="S2961" s="16">
        <f t="shared" si="280"/>
        <v>42498.008391203708</v>
      </c>
      <c r="T2961" s="16">
        <f t="shared" si="281"/>
        <v>42528.008391203708</v>
      </c>
    </row>
    <row r="2962" spans="1:20" ht="45" x14ac:dyDescent="0.2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s="19">
        <f t="shared" si="277"/>
        <v>0</v>
      </c>
      <c r="Q2962" t="str">
        <f t="shared" si="278"/>
        <v>theater</v>
      </c>
      <c r="R2962" t="str">
        <f t="shared" si="279"/>
        <v>spaces</v>
      </c>
      <c r="S2962" s="16">
        <f t="shared" si="280"/>
        <v>41863.757210648146</v>
      </c>
      <c r="T2962" s="16">
        <f t="shared" si="281"/>
        <v>41893.757210648146</v>
      </c>
    </row>
    <row r="2963" spans="1:20" ht="45" x14ac:dyDescent="0.2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1.0962000000000001</v>
      </c>
      <c r="P2963" s="1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6">
        <f t="shared" si="280"/>
        <v>42061.212488425925</v>
      </c>
      <c r="T2963" s="16">
        <f t="shared" si="281"/>
        <v>42089.166666666672</v>
      </c>
    </row>
    <row r="2964" spans="1:20" ht="45" x14ac:dyDescent="0.2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1.218</v>
      </c>
      <c r="P2964" s="19">
        <f t="shared" si="277"/>
        <v>60.9</v>
      </c>
      <c r="Q2964" t="str">
        <f t="shared" si="278"/>
        <v>theater</v>
      </c>
      <c r="R2964" t="str">
        <f t="shared" si="279"/>
        <v>plays</v>
      </c>
      <c r="S2964" s="16">
        <f t="shared" si="280"/>
        <v>42036.24428240741</v>
      </c>
      <c r="T2964" s="16">
        <f t="shared" si="281"/>
        <v>42064.290972222225</v>
      </c>
    </row>
    <row r="2965" spans="1:20" ht="60" x14ac:dyDescent="0.2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1.0685</v>
      </c>
      <c r="P2965" s="1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6">
        <f t="shared" si="280"/>
        <v>42157.470185185186</v>
      </c>
      <c r="T2965" s="16">
        <f t="shared" si="281"/>
        <v>42187.470185185186</v>
      </c>
    </row>
    <row r="2966" spans="1:20" ht="45" x14ac:dyDescent="0.2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1.0071379999999999</v>
      </c>
      <c r="P2966" s="1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6">
        <f t="shared" si="280"/>
        <v>41827.909942129627</v>
      </c>
      <c r="T2966" s="16">
        <f t="shared" si="281"/>
        <v>41857.897222222222</v>
      </c>
    </row>
    <row r="2967" spans="1:20" ht="45" x14ac:dyDescent="0.2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1.0900000000000001</v>
      </c>
      <c r="P2967" s="1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6">
        <f t="shared" si="280"/>
        <v>42162.729548611111</v>
      </c>
      <c r="T2967" s="16">
        <f t="shared" si="281"/>
        <v>42192.729548611111</v>
      </c>
    </row>
    <row r="2968" spans="1:20" ht="45" x14ac:dyDescent="0.2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1.1363000000000001</v>
      </c>
      <c r="P2968" s="1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6">
        <f t="shared" si="280"/>
        <v>42233.738564814819</v>
      </c>
      <c r="T2968" s="16">
        <f t="shared" si="281"/>
        <v>42263.738564814819</v>
      </c>
    </row>
    <row r="2969" spans="1:20" ht="30" x14ac:dyDescent="0.2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1.1392</v>
      </c>
      <c r="P2969" s="1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6">
        <f t="shared" si="280"/>
        <v>42042.197824074072</v>
      </c>
      <c r="T2969" s="16">
        <f t="shared" si="281"/>
        <v>42072.156157407408</v>
      </c>
    </row>
    <row r="2970" spans="1:20" ht="30" x14ac:dyDescent="0.2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1.06</v>
      </c>
      <c r="P2970" s="1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6">
        <f t="shared" si="280"/>
        <v>42585.523842592593</v>
      </c>
      <c r="T2970" s="16">
        <f t="shared" si="281"/>
        <v>42599.165972222225</v>
      </c>
    </row>
    <row r="2971" spans="1:20" ht="45" x14ac:dyDescent="0.2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1.625</v>
      </c>
      <c r="P2971" s="1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6">
        <f t="shared" si="280"/>
        <v>42097.786493055552</v>
      </c>
      <c r="T2971" s="16">
        <f t="shared" si="281"/>
        <v>42127.952083333337</v>
      </c>
    </row>
    <row r="2972" spans="1:20" ht="45" x14ac:dyDescent="0.2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1.06</v>
      </c>
      <c r="P2972" s="1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6">
        <f t="shared" si="280"/>
        <v>41808.669571759259</v>
      </c>
      <c r="T2972" s="16">
        <f t="shared" si="281"/>
        <v>41838.669571759259</v>
      </c>
    </row>
    <row r="2973" spans="1:20" ht="45" x14ac:dyDescent="0.2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1.0015624999999999</v>
      </c>
      <c r="P2973" s="1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6">
        <f t="shared" si="280"/>
        <v>41852.658310185187</v>
      </c>
      <c r="T2973" s="16">
        <f t="shared" si="281"/>
        <v>41882.658310185187</v>
      </c>
    </row>
    <row r="2974" spans="1:20" ht="30" x14ac:dyDescent="0.2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1.0535000000000001</v>
      </c>
      <c r="P2974" s="1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6">
        <f t="shared" si="280"/>
        <v>42694.110185185185</v>
      </c>
      <c r="T2974" s="16">
        <f t="shared" si="281"/>
        <v>42709.041666666672</v>
      </c>
    </row>
    <row r="2975" spans="1:20" ht="45" x14ac:dyDescent="0.2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1.748</v>
      </c>
      <c r="P2975" s="1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6">
        <f t="shared" si="280"/>
        <v>42341.818379629629</v>
      </c>
      <c r="T2975" s="16">
        <f t="shared" si="281"/>
        <v>42370.166666666672</v>
      </c>
    </row>
    <row r="2976" spans="1:20" ht="45" x14ac:dyDescent="0.2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1.02</v>
      </c>
      <c r="P2976" s="1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6">
        <f t="shared" si="280"/>
        <v>41880.061006944445</v>
      </c>
      <c r="T2976" s="16">
        <f t="shared" si="281"/>
        <v>41908.065972222219</v>
      </c>
    </row>
    <row r="2977" spans="1:20" ht="45" x14ac:dyDescent="0.2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1.00125</v>
      </c>
      <c r="P2977" s="1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6">
        <f t="shared" si="280"/>
        <v>41941.683865740742</v>
      </c>
      <c r="T2977" s="16">
        <f t="shared" si="281"/>
        <v>41970.125</v>
      </c>
    </row>
    <row r="2978" spans="1:20" ht="45" x14ac:dyDescent="0.2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1.7142857142857142</v>
      </c>
      <c r="P2978" s="1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6">
        <f t="shared" si="280"/>
        <v>42425.730671296296</v>
      </c>
      <c r="T2978" s="16">
        <f t="shared" si="281"/>
        <v>42442.5</v>
      </c>
    </row>
    <row r="2979" spans="1:20" ht="60" x14ac:dyDescent="0.2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1.1356666666666666</v>
      </c>
      <c r="P2979" s="1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6">
        <f t="shared" si="280"/>
        <v>42026.88118055556</v>
      </c>
      <c r="T2979" s="16">
        <f t="shared" si="281"/>
        <v>42086.093055555553</v>
      </c>
    </row>
    <row r="2980" spans="1:20" ht="45" x14ac:dyDescent="0.2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1.2946666666666666</v>
      </c>
      <c r="P2980" s="1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6">
        <f t="shared" si="280"/>
        <v>41922.640590277777</v>
      </c>
      <c r="T2980" s="16">
        <f t="shared" si="281"/>
        <v>41932.249305555553</v>
      </c>
    </row>
    <row r="2981" spans="1:20" ht="45" x14ac:dyDescent="0.2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1.014</v>
      </c>
      <c r="P2981" s="1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6">
        <f t="shared" si="280"/>
        <v>41993.824340277773</v>
      </c>
      <c r="T2981" s="16">
        <f t="shared" si="281"/>
        <v>42010.25</v>
      </c>
    </row>
    <row r="2982" spans="1:20" ht="45" x14ac:dyDescent="0.2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1.0916666666666666</v>
      </c>
      <c r="P2982" s="1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6">
        <f t="shared" si="280"/>
        <v>42219.915856481486</v>
      </c>
      <c r="T2982" s="16">
        <f t="shared" si="281"/>
        <v>42240.083333333328</v>
      </c>
    </row>
    <row r="2983" spans="1:20" ht="45" x14ac:dyDescent="0.2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1.28925</v>
      </c>
      <c r="P2983" s="1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6">
        <f t="shared" si="280"/>
        <v>42225.559675925921</v>
      </c>
      <c r="T2983" s="16">
        <f t="shared" si="281"/>
        <v>42270.559675925921</v>
      </c>
    </row>
    <row r="2984" spans="1:20" ht="30" x14ac:dyDescent="0.2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1.0206</v>
      </c>
      <c r="P2984" s="1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6">
        <f t="shared" si="280"/>
        <v>42381.686840277776</v>
      </c>
      <c r="T2984" s="16">
        <f t="shared" si="281"/>
        <v>42411.686840277776</v>
      </c>
    </row>
    <row r="2985" spans="1:20" ht="45" x14ac:dyDescent="0.2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1.465395775862069</v>
      </c>
      <c r="P2985" s="1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6">
        <f t="shared" si="280"/>
        <v>41894.632361111115</v>
      </c>
      <c r="T2985" s="16">
        <f t="shared" si="281"/>
        <v>41954.674027777779</v>
      </c>
    </row>
    <row r="2986" spans="1:20" ht="45" x14ac:dyDescent="0.2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1.00352</v>
      </c>
      <c r="P2986" s="1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6">
        <f t="shared" si="280"/>
        <v>42576.278715277775</v>
      </c>
      <c r="T2986" s="16">
        <f t="shared" si="281"/>
        <v>42606.278715277775</v>
      </c>
    </row>
    <row r="2987" spans="1:20" ht="45" x14ac:dyDescent="0.2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1.2164999999999999</v>
      </c>
      <c r="P2987" s="1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6">
        <f t="shared" si="280"/>
        <v>42654.973703703698</v>
      </c>
      <c r="T2987" s="16">
        <f t="shared" si="281"/>
        <v>42674.166666666672</v>
      </c>
    </row>
    <row r="2988" spans="1:20" ht="45" x14ac:dyDescent="0.2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1.0549999999999999</v>
      </c>
      <c r="P2988" s="1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6">
        <f t="shared" si="280"/>
        <v>42431.500069444446</v>
      </c>
      <c r="T2988" s="16">
        <f t="shared" si="281"/>
        <v>42491.458402777775</v>
      </c>
    </row>
    <row r="2989" spans="1:20" ht="45" x14ac:dyDescent="0.2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1.1040080000000001</v>
      </c>
      <c r="P2989" s="1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6">
        <f t="shared" si="280"/>
        <v>42627.307303240741</v>
      </c>
      <c r="T2989" s="16">
        <f t="shared" si="281"/>
        <v>42656</v>
      </c>
    </row>
    <row r="2990" spans="1:20" ht="45" x14ac:dyDescent="0.2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</v>
      </c>
      <c r="P2990" s="1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6">
        <f t="shared" si="280"/>
        <v>42511.362048611118</v>
      </c>
      <c r="T2990" s="16">
        <f t="shared" si="281"/>
        <v>42541.362048611118</v>
      </c>
    </row>
    <row r="2991" spans="1:20" x14ac:dyDescent="0.2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1.76535</v>
      </c>
      <c r="P2991" s="1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6">
        <f t="shared" si="280"/>
        <v>42337.02039351852</v>
      </c>
      <c r="T2991" s="16">
        <f t="shared" si="281"/>
        <v>42359.207638888889</v>
      </c>
    </row>
    <row r="2992" spans="1:20" ht="45" x14ac:dyDescent="0.2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</v>
      </c>
      <c r="P2992" s="1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6">
        <f t="shared" si="280"/>
        <v>42341.57430555555</v>
      </c>
      <c r="T2992" s="16">
        <f t="shared" si="281"/>
        <v>42376.57430555555</v>
      </c>
    </row>
    <row r="2993" spans="1:20" ht="45" x14ac:dyDescent="0.2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1.0329411764705883</v>
      </c>
      <c r="P2993" s="1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6">
        <f t="shared" si="280"/>
        <v>42740.837152777778</v>
      </c>
      <c r="T2993" s="16">
        <f t="shared" si="281"/>
        <v>42762.837152777778</v>
      </c>
    </row>
    <row r="2994" spans="1:20" ht="45" x14ac:dyDescent="0.2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1.0449999999999999</v>
      </c>
      <c r="P2994" s="1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6">
        <f t="shared" si="280"/>
        <v>42622.767476851848</v>
      </c>
      <c r="T2994" s="16">
        <f t="shared" si="281"/>
        <v>42652.767476851848</v>
      </c>
    </row>
    <row r="2995" spans="1:20" x14ac:dyDescent="0.2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1.0029999999999999</v>
      </c>
      <c r="P2995" s="1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6">
        <f t="shared" si="280"/>
        <v>42390.838738425926</v>
      </c>
      <c r="T2995" s="16">
        <f t="shared" si="281"/>
        <v>42420.838738425926</v>
      </c>
    </row>
    <row r="2996" spans="1:20" ht="45" x14ac:dyDescent="0.2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4.577466666666667</v>
      </c>
      <c r="P2996" s="1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6">
        <f t="shared" si="280"/>
        <v>41885.478842592594</v>
      </c>
      <c r="T2996" s="16">
        <f t="shared" si="281"/>
        <v>41915.478842592594</v>
      </c>
    </row>
    <row r="2997" spans="1:20" ht="45" x14ac:dyDescent="0.2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1.0496000000000001</v>
      </c>
      <c r="P2997" s="1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6">
        <f t="shared" si="280"/>
        <v>42724.665173611109</v>
      </c>
      <c r="T2997" s="16">
        <f t="shared" si="281"/>
        <v>42754.665173611109</v>
      </c>
    </row>
    <row r="2998" spans="1:20" ht="30" x14ac:dyDescent="0.2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1.7194285714285715</v>
      </c>
      <c r="P2998" s="1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6">
        <f t="shared" si="280"/>
        <v>42090.912500000006</v>
      </c>
      <c r="T2998" s="16">
        <f t="shared" si="281"/>
        <v>42150.912500000006</v>
      </c>
    </row>
    <row r="2999" spans="1:20" ht="45" x14ac:dyDescent="0.2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1.0373000000000001</v>
      </c>
      <c r="P2999" s="1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6">
        <f t="shared" si="280"/>
        <v>42775.733715277776</v>
      </c>
      <c r="T2999" s="16">
        <f t="shared" si="281"/>
        <v>42793.207638888889</v>
      </c>
    </row>
    <row r="3000" spans="1:20" ht="45" x14ac:dyDescent="0.2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1.0302899999999999</v>
      </c>
      <c r="P3000" s="1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6">
        <f t="shared" si="280"/>
        <v>41778.193622685183</v>
      </c>
      <c r="T3000" s="16">
        <f t="shared" si="281"/>
        <v>41806.184027777781</v>
      </c>
    </row>
    <row r="3001" spans="1:20" ht="45" x14ac:dyDescent="0.2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1.1888888888888889</v>
      </c>
      <c r="P3001" s="1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6">
        <f t="shared" si="280"/>
        <v>42780.740277777775</v>
      </c>
      <c r="T3001" s="16">
        <f t="shared" si="281"/>
        <v>42795.083333333328</v>
      </c>
    </row>
    <row r="3002" spans="1:20" ht="45" x14ac:dyDescent="0.2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</v>
      </c>
      <c r="P3002" s="1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6">
        <f t="shared" si="280"/>
        <v>42752.827199074076</v>
      </c>
      <c r="T3002" s="16">
        <f t="shared" si="281"/>
        <v>42766.75</v>
      </c>
    </row>
    <row r="3003" spans="1:20" ht="45" x14ac:dyDescent="0.2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3.1869988910451896</v>
      </c>
      <c r="P3003" s="1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6">
        <f t="shared" si="280"/>
        <v>42534.895625000005</v>
      </c>
      <c r="T3003" s="16">
        <f t="shared" si="281"/>
        <v>42564.895625000005</v>
      </c>
    </row>
    <row r="3004" spans="1:20" ht="30" x14ac:dyDescent="0.2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1.0850614285714286</v>
      </c>
      <c r="P3004" s="1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6">
        <f t="shared" si="280"/>
        <v>41239.83625</v>
      </c>
      <c r="T3004" s="16">
        <f t="shared" si="281"/>
        <v>41269.83625</v>
      </c>
    </row>
    <row r="3005" spans="1:20" ht="45" x14ac:dyDescent="0.2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1.0116666666666667</v>
      </c>
      <c r="P3005" s="1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6">
        <f t="shared" si="280"/>
        <v>42398.849259259259</v>
      </c>
      <c r="T3005" s="16">
        <f t="shared" si="281"/>
        <v>42430.249305555553</v>
      </c>
    </row>
    <row r="3006" spans="1:20" ht="45" x14ac:dyDescent="0.2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1.12815</v>
      </c>
      <c r="P3006" s="1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6">
        <f t="shared" si="280"/>
        <v>41928.881064814814</v>
      </c>
      <c r="T3006" s="16">
        <f t="shared" si="281"/>
        <v>41958.922731481478</v>
      </c>
    </row>
    <row r="3007" spans="1:20" ht="45" x14ac:dyDescent="0.2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1.2049622641509434</v>
      </c>
      <c r="P3007" s="1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6">
        <f t="shared" si="280"/>
        <v>41888.674826388888</v>
      </c>
      <c r="T3007" s="16">
        <f t="shared" si="281"/>
        <v>41918.674826388888</v>
      </c>
    </row>
    <row r="3008" spans="1:20" ht="30" x14ac:dyDescent="0.2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1.0774999999999999</v>
      </c>
      <c r="P3008" s="1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6">
        <f t="shared" si="280"/>
        <v>41957.756840277783</v>
      </c>
      <c r="T3008" s="16">
        <f t="shared" si="281"/>
        <v>41987.756840277783</v>
      </c>
    </row>
    <row r="3009" spans="1:20" ht="30" x14ac:dyDescent="0.2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1.8</v>
      </c>
      <c r="P3009" s="19">
        <f t="shared" si="277"/>
        <v>54</v>
      </c>
      <c r="Q3009" t="str">
        <f t="shared" si="278"/>
        <v>theater</v>
      </c>
      <c r="R3009" t="str">
        <f t="shared" si="279"/>
        <v>spaces</v>
      </c>
      <c r="S3009" s="16">
        <f t="shared" si="280"/>
        <v>42098.216238425928</v>
      </c>
      <c r="T3009" s="16">
        <f t="shared" si="281"/>
        <v>42119.216238425928</v>
      </c>
    </row>
    <row r="3010" spans="1:20" ht="45" x14ac:dyDescent="0.2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1.0116666666666667</v>
      </c>
      <c r="P3010" s="1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6">
        <f t="shared" si="280"/>
        <v>42360.212025462963</v>
      </c>
      <c r="T3010" s="16">
        <f t="shared" si="281"/>
        <v>42390.212025462963</v>
      </c>
    </row>
    <row r="3011" spans="1:20" ht="45" x14ac:dyDescent="0.2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E3011/D3011</f>
        <v>1.19756</v>
      </c>
      <c r="P3011" s="19">
        <f t="shared" ref="P3011:P3074" si="283">IF(L3011&gt;0,E3011/L3011,0)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6">
        <f t="shared" ref="S3011:S3074" si="286">(((J3011/60)/60)/24)+DATE(1970,1,1)</f>
        <v>41939.569907407407</v>
      </c>
      <c r="T3011" s="16">
        <f t="shared" ref="T3011:T3074" si="287">(((I3011/60)/60)/24)+DATE(1970,1,1)</f>
        <v>41969.611574074079</v>
      </c>
    </row>
    <row r="3012" spans="1:20" ht="45" x14ac:dyDescent="0.2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1.58</v>
      </c>
      <c r="P3012" s="19">
        <f t="shared" si="283"/>
        <v>158</v>
      </c>
      <c r="Q3012" t="str">
        <f t="shared" si="284"/>
        <v>theater</v>
      </c>
      <c r="R3012" t="str">
        <f t="shared" si="285"/>
        <v>spaces</v>
      </c>
      <c r="S3012" s="16">
        <f t="shared" si="286"/>
        <v>41996.832395833335</v>
      </c>
      <c r="T3012" s="16">
        <f t="shared" si="287"/>
        <v>42056.832395833335</v>
      </c>
    </row>
    <row r="3013" spans="1:20" ht="45" x14ac:dyDescent="0.2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1.2366666666666666</v>
      </c>
      <c r="P3013" s="1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6">
        <f t="shared" si="286"/>
        <v>42334.468935185185</v>
      </c>
      <c r="T3013" s="16">
        <f t="shared" si="287"/>
        <v>42361.957638888889</v>
      </c>
    </row>
    <row r="3014" spans="1:20" ht="45" x14ac:dyDescent="0.2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1.1712499999999999</v>
      </c>
      <c r="P3014" s="1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6">
        <f t="shared" si="286"/>
        <v>42024.702893518523</v>
      </c>
      <c r="T3014" s="16">
        <f t="shared" si="287"/>
        <v>42045.702893518523</v>
      </c>
    </row>
    <row r="3015" spans="1:20" ht="45" x14ac:dyDescent="0.2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1.5696000000000001</v>
      </c>
      <c r="P3015" s="1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6">
        <f t="shared" si="286"/>
        <v>42146.836215277777</v>
      </c>
      <c r="T3015" s="16">
        <f t="shared" si="287"/>
        <v>42176.836215277777</v>
      </c>
    </row>
    <row r="3016" spans="1:20" ht="45" x14ac:dyDescent="0.2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1.13104</v>
      </c>
      <c r="P3016" s="1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6">
        <f t="shared" si="286"/>
        <v>41920.123611111114</v>
      </c>
      <c r="T3016" s="16">
        <f t="shared" si="287"/>
        <v>41948.208333333336</v>
      </c>
    </row>
    <row r="3017" spans="1:20" ht="45" x14ac:dyDescent="0.2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1.0317647058823529</v>
      </c>
      <c r="P3017" s="1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6">
        <f t="shared" si="286"/>
        <v>41785.72729166667</v>
      </c>
      <c r="T3017" s="16">
        <f t="shared" si="287"/>
        <v>41801.166666666664</v>
      </c>
    </row>
    <row r="3018" spans="1:20" ht="45" x14ac:dyDescent="0.2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1.0261176470588236</v>
      </c>
      <c r="P3018" s="1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6">
        <f t="shared" si="286"/>
        <v>41778.548055555555</v>
      </c>
      <c r="T3018" s="16">
        <f t="shared" si="287"/>
        <v>41838.548055555555</v>
      </c>
    </row>
    <row r="3019" spans="1:20" ht="45" x14ac:dyDescent="0.2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1.0584090909090909</v>
      </c>
      <c r="P3019" s="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6">
        <f t="shared" si="286"/>
        <v>41841.850034722222</v>
      </c>
      <c r="T3019" s="16">
        <f t="shared" si="287"/>
        <v>41871.850034722222</v>
      </c>
    </row>
    <row r="3020" spans="1:20" ht="45" x14ac:dyDescent="0.2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1.0071428571428571</v>
      </c>
      <c r="P3020" s="1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6">
        <f t="shared" si="286"/>
        <v>42163.29833333334</v>
      </c>
      <c r="T3020" s="16">
        <f t="shared" si="287"/>
        <v>42205.916666666672</v>
      </c>
    </row>
    <row r="3021" spans="1:20" ht="45" x14ac:dyDescent="0.2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1.2123333333333333</v>
      </c>
      <c r="P3021" s="1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6">
        <f t="shared" si="286"/>
        <v>41758.833564814813</v>
      </c>
      <c r="T3021" s="16">
        <f t="shared" si="287"/>
        <v>41786.125</v>
      </c>
    </row>
    <row r="3022" spans="1:20" ht="45" x14ac:dyDescent="0.2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1.0057142857142858</v>
      </c>
      <c r="P3022" s="1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6">
        <f t="shared" si="286"/>
        <v>42170.846446759257</v>
      </c>
      <c r="T3022" s="16">
        <f t="shared" si="287"/>
        <v>42230.846446759257</v>
      </c>
    </row>
    <row r="3023" spans="1:20" ht="45" x14ac:dyDescent="0.2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1.1602222222222223</v>
      </c>
      <c r="P3023" s="1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6">
        <f t="shared" si="286"/>
        <v>42660.618854166663</v>
      </c>
      <c r="T3023" s="16">
        <f t="shared" si="287"/>
        <v>42696.249305555553</v>
      </c>
    </row>
    <row r="3024" spans="1:20" ht="45" x14ac:dyDescent="0.2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1.0087999999999999</v>
      </c>
      <c r="P3024" s="1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6">
        <f t="shared" si="286"/>
        <v>42564.95380787037</v>
      </c>
      <c r="T3024" s="16">
        <f t="shared" si="287"/>
        <v>42609.95380787037</v>
      </c>
    </row>
    <row r="3025" spans="1:20" ht="45" x14ac:dyDescent="0.2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1.03</v>
      </c>
      <c r="P3025" s="1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6">
        <f t="shared" si="286"/>
        <v>42121.675763888896</v>
      </c>
      <c r="T3025" s="16">
        <f t="shared" si="287"/>
        <v>42166.675763888896</v>
      </c>
    </row>
    <row r="3026" spans="1:20" ht="45" x14ac:dyDescent="0.2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2.4641999999999999</v>
      </c>
      <c r="P3026" s="1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6">
        <f t="shared" si="286"/>
        <v>41158.993923611109</v>
      </c>
      <c r="T3026" s="16">
        <f t="shared" si="287"/>
        <v>41188.993923611109</v>
      </c>
    </row>
    <row r="3027" spans="1:20" ht="30" x14ac:dyDescent="0.2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3.0219999999999998</v>
      </c>
      <c r="P3027" s="1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6">
        <f t="shared" si="286"/>
        <v>41761.509409722225</v>
      </c>
      <c r="T3027" s="16">
        <f t="shared" si="287"/>
        <v>41789.666666666664</v>
      </c>
    </row>
    <row r="3028" spans="1:20" ht="45" x14ac:dyDescent="0.2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1.4333333333333333</v>
      </c>
      <c r="P3028" s="1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6">
        <f t="shared" si="286"/>
        <v>42783.459398148145</v>
      </c>
      <c r="T3028" s="16">
        <f t="shared" si="287"/>
        <v>42797.459398148145</v>
      </c>
    </row>
    <row r="3029" spans="1:20" ht="30" x14ac:dyDescent="0.2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1.3144</v>
      </c>
      <c r="P3029" s="1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6">
        <f t="shared" si="286"/>
        <v>42053.704293981486</v>
      </c>
      <c r="T3029" s="16">
        <f t="shared" si="287"/>
        <v>42083.662627314814</v>
      </c>
    </row>
    <row r="3030" spans="1:20" ht="30" x14ac:dyDescent="0.2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1.6801999999999999</v>
      </c>
      <c r="P3030" s="1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6">
        <f t="shared" si="286"/>
        <v>42567.264178240745</v>
      </c>
      <c r="T3030" s="16">
        <f t="shared" si="287"/>
        <v>42597.264178240745</v>
      </c>
    </row>
    <row r="3031" spans="1:20" ht="45" x14ac:dyDescent="0.2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1.0967666666666667</v>
      </c>
      <c r="P3031" s="1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6">
        <f t="shared" si="286"/>
        <v>41932.708877314813</v>
      </c>
      <c r="T3031" s="16">
        <f t="shared" si="287"/>
        <v>41961.190972222219</v>
      </c>
    </row>
    <row r="3032" spans="1:20" ht="45" x14ac:dyDescent="0.2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1.0668571428571429</v>
      </c>
      <c r="P3032" s="1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6">
        <f t="shared" si="286"/>
        <v>42233.747349537036</v>
      </c>
      <c r="T3032" s="16">
        <f t="shared" si="287"/>
        <v>42263.747349537036</v>
      </c>
    </row>
    <row r="3033" spans="1:20" ht="60" x14ac:dyDescent="0.2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</v>
      </c>
      <c r="P3033" s="1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6">
        <f t="shared" si="286"/>
        <v>42597.882488425923</v>
      </c>
      <c r="T3033" s="16">
        <f t="shared" si="287"/>
        <v>42657.882488425923</v>
      </c>
    </row>
    <row r="3034" spans="1:20" ht="45" x14ac:dyDescent="0.2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1.272</v>
      </c>
      <c r="P3034" s="1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6">
        <f t="shared" si="286"/>
        <v>42228.044664351852</v>
      </c>
      <c r="T3034" s="16">
        <f t="shared" si="287"/>
        <v>42258.044664351852</v>
      </c>
    </row>
    <row r="3035" spans="1:20" ht="45" x14ac:dyDescent="0.2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1.4653333333333334</v>
      </c>
      <c r="P3035" s="1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6">
        <f t="shared" si="286"/>
        <v>42570.110243055555</v>
      </c>
      <c r="T3035" s="16">
        <f t="shared" si="287"/>
        <v>42600.110243055555</v>
      </c>
    </row>
    <row r="3036" spans="1:20" ht="60" x14ac:dyDescent="0.2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1.1253599999999999</v>
      </c>
      <c r="P3036" s="1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6">
        <f t="shared" si="286"/>
        <v>42644.535358796296</v>
      </c>
      <c r="T3036" s="16">
        <f t="shared" si="287"/>
        <v>42675.165972222225</v>
      </c>
    </row>
    <row r="3037" spans="1:20" ht="30" x14ac:dyDescent="0.2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1.0878684000000001</v>
      </c>
      <c r="P3037" s="1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6">
        <f t="shared" si="286"/>
        <v>41368.560289351852</v>
      </c>
      <c r="T3037" s="16">
        <f t="shared" si="287"/>
        <v>41398.560289351852</v>
      </c>
    </row>
    <row r="3038" spans="1:20" ht="45" x14ac:dyDescent="0.2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1.26732</v>
      </c>
      <c r="P3038" s="1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6">
        <f t="shared" si="286"/>
        <v>41466.785231481481</v>
      </c>
      <c r="T3038" s="16">
        <f t="shared" si="287"/>
        <v>41502.499305555553</v>
      </c>
    </row>
    <row r="3039" spans="1:20" ht="60" x14ac:dyDescent="0.2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2.1320000000000001</v>
      </c>
      <c r="P3039" s="1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6">
        <f t="shared" si="286"/>
        <v>40378.893206018518</v>
      </c>
      <c r="T3039" s="16">
        <f t="shared" si="287"/>
        <v>40453.207638888889</v>
      </c>
    </row>
    <row r="3040" spans="1:20" ht="45" x14ac:dyDescent="0.2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1.0049999999999999</v>
      </c>
      <c r="P3040" s="1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6">
        <f t="shared" si="286"/>
        <v>42373.252280092594</v>
      </c>
      <c r="T3040" s="16">
        <f t="shared" si="287"/>
        <v>42433.252280092594</v>
      </c>
    </row>
    <row r="3041" spans="1:20" ht="45" x14ac:dyDescent="0.2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1.0871389999999999</v>
      </c>
      <c r="P3041" s="1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6">
        <f t="shared" si="286"/>
        <v>41610.794421296298</v>
      </c>
      <c r="T3041" s="16">
        <f t="shared" si="287"/>
        <v>41637.332638888889</v>
      </c>
    </row>
    <row r="3042" spans="1:20" ht="45" x14ac:dyDescent="0.2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1.075</v>
      </c>
      <c r="P3042" s="1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6">
        <f t="shared" si="286"/>
        <v>42177.791909722218</v>
      </c>
      <c r="T3042" s="16">
        <f t="shared" si="287"/>
        <v>42181.958333333328</v>
      </c>
    </row>
    <row r="3043" spans="1:20" ht="30" x14ac:dyDescent="0.2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1.1048192771084338</v>
      </c>
      <c r="P3043" s="1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6">
        <f t="shared" si="286"/>
        <v>42359.868611111116</v>
      </c>
      <c r="T3043" s="16">
        <f t="shared" si="287"/>
        <v>42389.868611111116</v>
      </c>
    </row>
    <row r="3044" spans="1:20" ht="45" x14ac:dyDescent="0.2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1.28</v>
      </c>
      <c r="P3044" s="1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6">
        <f t="shared" si="286"/>
        <v>42253.688043981485</v>
      </c>
      <c r="T3044" s="16">
        <f t="shared" si="287"/>
        <v>42283.688043981485</v>
      </c>
    </row>
    <row r="3045" spans="1:20" ht="45" x14ac:dyDescent="0.2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1.1000666666666667</v>
      </c>
      <c r="P3045" s="1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6">
        <f t="shared" si="286"/>
        <v>42083.070590277777</v>
      </c>
      <c r="T3045" s="16">
        <f t="shared" si="287"/>
        <v>42110.118055555555</v>
      </c>
    </row>
    <row r="3046" spans="1:20" ht="45" x14ac:dyDescent="0.2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1.0934166666666667</v>
      </c>
      <c r="P3046" s="1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6">
        <f t="shared" si="286"/>
        <v>42387.7268287037</v>
      </c>
      <c r="T3046" s="16">
        <f t="shared" si="287"/>
        <v>42402.7268287037</v>
      </c>
    </row>
    <row r="3047" spans="1:20" ht="45" x14ac:dyDescent="0.2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1.3270650000000002</v>
      </c>
      <c r="P3047" s="1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6">
        <f t="shared" si="286"/>
        <v>41843.155729166669</v>
      </c>
      <c r="T3047" s="16">
        <f t="shared" si="287"/>
        <v>41873.155729166669</v>
      </c>
    </row>
    <row r="3048" spans="1:20" ht="45" x14ac:dyDescent="0.2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1.9084810126582279</v>
      </c>
      <c r="P3048" s="1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6">
        <f t="shared" si="286"/>
        <v>41862.803078703706</v>
      </c>
      <c r="T3048" s="16">
        <f t="shared" si="287"/>
        <v>41892.202777777777</v>
      </c>
    </row>
    <row r="3049" spans="1:20" ht="45" x14ac:dyDescent="0.2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1.49</v>
      </c>
      <c r="P3049" s="1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6">
        <f t="shared" si="286"/>
        <v>42443.989050925928</v>
      </c>
      <c r="T3049" s="16">
        <f t="shared" si="287"/>
        <v>42487.552777777775</v>
      </c>
    </row>
    <row r="3050" spans="1:20" ht="45" x14ac:dyDescent="0.2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1.6639999999999999</v>
      </c>
      <c r="P3050" s="1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6">
        <f t="shared" si="286"/>
        <v>41975.901180555549</v>
      </c>
      <c r="T3050" s="16">
        <f t="shared" si="287"/>
        <v>42004.890277777777</v>
      </c>
    </row>
    <row r="3051" spans="1:20" ht="45" x14ac:dyDescent="0.2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1.0666666666666667</v>
      </c>
      <c r="P3051" s="1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6">
        <f t="shared" si="286"/>
        <v>42139.014525462961</v>
      </c>
      <c r="T3051" s="16">
        <f t="shared" si="287"/>
        <v>42169.014525462961</v>
      </c>
    </row>
    <row r="3052" spans="1:20" ht="30" x14ac:dyDescent="0.2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1.06</v>
      </c>
      <c r="P3052" s="1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6">
        <f t="shared" si="286"/>
        <v>42465.16851851852</v>
      </c>
      <c r="T3052" s="16">
        <f t="shared" si="287"/>
        <v>42495.16851851852</v>
      </c>
    </row>
    <row r="3053" spans="1:20" ht="45" x14ac:dyDescent="0.2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0.23628571428571429</v>
      </c>
      <c r="P3053" s="1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6">
        <f t="shared" si="286"/>
        <v>42744.416030092587</v>
      </c>
      <c r="T3053" s="16">
        <f t="shared" si="287"/>
        <v>42774.416030092587</v>
      </c>
    </row>
    <row r="3054" spans="1:20" ht="30" x14ac:dyDescent="0.2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1.5E-3</v>
      </c>
      <c r="P3054" s="1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6">
        <f t="shared" si="286"/>
        <v>42122.670069444444</v>
      </c>
      <c r="T3054" s="16">
        <f t="shared" si="287"/>
        <v>42152.665972222225</v>
      </c>
    </row>
    <row r="3055" spans="1:20" ht="45" x14ac:dyDescent="0.2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4.0000000000000001E-3</v>
      </c>
      <c r="P3055" s="1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6">
        <f t="shared" si="286"/>
        <v>41862.761724537035</v>
      </c>
      <c r="T3055" s="16">
        <f t="shared" si="287"/>
        <v>41914.165972222225</v>
      </c>
    </row>
    <row r="3056" spans="1:20" ht="45" x14ac:dyDescent="0.2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s="19">
        <f t="shared" si="283"/>
        <v>0</v>
      </c>
      <c r="Q3056" t="str">
        <f t="shared" si="284"/>
        <v>theater</v>
      </c>
      <c r="R3056" t="str">
        <f t="shared" si="285"/>
        <v>spaces</v>
      </c>
      <c r="S3056" s="16">
        <f t="shared" si="286"/>
        <v>42027.832800925928</v>
      </c>
      <c r="T3056" s="16">
        <f t="shared" si="287"/>
        <v>42065.044444444444</v>
      </c>
    </row>
    <row r="3057" spans="1:20" ht="45" x14ac:dyDescent="0.2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5.0000000000000002E-5</v>
      </c>
      <c r="P3057" s="19">
        <f t="shared" si="283"/>
        <v>1</v>
      </c>
      <c r="Q3057" t="str">
        <f t="shared" si="284"/>
        <v>theater</v>
      </c>
      <c r="R3057" t="str">
        <f t="shared" si="285"/>
        <v>spaces</v>
      </c>
      <c r="S3057" s="16">
        <f t="shared" si="286"/>
        <v>41953.95821759259</v>
      </c>
      <c r="T3057" s="16">
        <f t="shared" si="287"/>
        <v>42013.95821759259</v>
      </c>
    </row>
    <row r="3058" spans="1:20" ht="45" x14ac:dyDescent="0.2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s="19">
        <f t="shared" si="283"/>
        <v>0</v>
      </c>
      <c r="Q3058" t="str">
        <f t="shared" si="284"/>
        <v>theater</v>
      </c>
      <c r="R3058" t="str">
        <f t="shared" si="285"/>
        <v>spaces</v>
      </c>
      <c r="S3058" s="16">
        <f t="shared" si="286"/>
        <v>41851.636388888888</v>
      </c>
      <c r="T3058" s="16">
        <f t="shared" si="287"/>
        <v>41911.636388888888</v>
      </c>
    </row>
    <row r="3059" spans="1:20" ht="45" x14ac:dyDescent="0.2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s="19">
        <f t="shared" si="283"/>
        <v>0</v>
      </c>
      <c r="Q3059" t="str">
        <f t="shared" si="284"/>
        <v>theater</v>
      </c>
      <c r="R3059" t="str">
        <f t="shared" si="285"/>
        <v>spaces</v>
      </c>
      <c r="S3059" s="16">
        <f t="shared" si="286"/>
        <v>42433.650590277779</v>
      </c>
      <c r="T3059" s="16">
        <f t="shared" si="287"/>
        <v>42463.608923611115</v>
      </c>
    </row>
    <row r="3060" spans="1:20" ht="45" x14ac:dyDescent="0.2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1.6666666666666666E-4</v>
      </c>
      <c r="P3060" s="19">
        <f t="shared" si="283"/>
        <v>1</v>
      </c>
      <c r="Q3060" t="str">
        <f t="shared" si="284"/>
        <v>theater</v>
      </c>
      <c r="R3060" t="str">
        <f t="shared" si="285"/>
        <v>spaces</v>
      </c>
      <c r="S3060" s="16">
        <f t="shared" si="286"/>
        <v>42460.374305555553</v>
      </c>
      <c r="T3060" s="16">
        <f t="shared" si="287"/>
        <v>42510.374305555553</v>
      </c>
    </row>
    <row r="3061" spans="1:20" ht="45" x14ac:dyDescent="0.2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3.0066666666666665E-2</v>
      </c>
      <c r="P3061" s="19">
        <f t="shared" si="283"/>
        <v>41</v>
      </c>
      <c r="Q3061" t="str">
        <f t="shared" si="284"/>
        <v>theater</v>
      </c>
      <c r="R3061" t="str">
        <f t="shared" si="285"/>
        <v>spaces</v>
      </c>
      <c r="S3061" s="16">
        <f t="shared" si="286"/>
        <v>41829.935717592591</v>
      </c>
      <c r="T3061" s="16">
        <f t="shared" si="287"/>
        <v>41859.935717592591</v>
      </c>
    </row>
    <row r="3062" spans="1:20" ht="30" x14ac:dyDescent="0.2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1.5227272727272728E-3</v>
      </c>
      <c r="P3062" s="1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6">
        <f t="shared" si="286"/>
        <v>42245.274699074071</v>
      </c>
      <c r="T3062" s="16">
        <f t="shared" si="287"/>
        <v>42275.274699074071</v>
      </c>
    </row>
    <row r="3063" spans="1:20" x14ac:dyDescent="0.2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s="19">
        <f t="shared" si="283"/>
        <v>0</v>
      </c>
      <c r="Q3063" t="str">
        <f t="shared" si="284"/>
        <v>theater</v>
      </c>
      <c r="R3063" t="str">
        <f t="shared" si="285"/>
        <v>spaces</v>
      </c>
      <c r="S3063" s="16">
        <f t="shared" si="286"/>
        <v>41834.784120370372</v>
      </c>
      <c r="T3063" s="16">
        <f t="shared" si="287"/>
        <v>41864.784120370372</v>
      </c>
    </row>
    <row r="3064" spans="1:20" ht="45" x14ac:dyDescent="0.2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0.66839999999999999</v>
      </c>
      <c r="P3064" s="1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6">
        <f t="shared" si="286"/>
        <v>42248.535787037035</v>
      </c>
      <c r="T3064" s="16">
        <f t="shared" si="287"/>
        <v>42277.75</v>
      </c>
    </row>
    <row r="3065" spans="1:20" ht="30" x14ac:dyDescent="0.2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0.19566666666666666</v>
      </c>
      <c r="P3065" s="1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6">
        <f t="shared" si="286"/>
        <v>42630.922893518517</v>
      </c>
      <c r="T3065" s="16">
        <f t="shared" si="287"/>
        <v>42665.922893518517</v>
      </c>
    </row>
    <row r="3066" spans="1:20" ht="30" x14ac:dyDescent="0.2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0.11294666666666667</v>
      </c>
      <c r="P3066" s="1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6">
        <f t="shared" si="286"/>
        <v>42299.130162037036</v>
      </c>
      <c r="T3066" s="16">
        <f t="shared" si="287"/>
        <v>42330.290972222225</v>
      </c>
    </row>
    <row r="3067" spans="1:20" ht="45" x14ac:dyDescent="0.2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4.0000000000000002E-4</v>
      </c>
      <c r="P3067" s="19">
        <f t="shared" si="283"/>
        <v>5</v>
      </c>
      <c r="Q3067" t="str">
        <f t="shared" si="284"/>
        <v>theater</v>
      </c>
      <c r="R3067" t="str">
        <f t="shared" si="285"/>
        <v>spaces</v>
      </c>
      <c r="S3067" s="16">
        <f t="shared" si="286"/>
        <v>41825.055231481485</v>
      </c>
      <c r="T3067" s="16">
        <f t="shared" si="287"/>
        <v>41850.055231481485</v>
      </c>
    </row>
    <row r="3068" spans="1:20" ht="45" x14ac:dyDescent="0.2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0.11985714285714286</v>
      </c>
      <c r="P3068" s="1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6">
        <f t="shared" si="286"/>
        <v>42531.228437500002</v>
      </c>
      <c r="T3068" s="16">
        <f t="shared" si="287"/>
        <v>42561.228437500002</v>
      </c>
    </row>
    <row r="3069" spans="1:20" ht="45" x14ac:dyDescent="0.2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2.5000000000000001E-2</v>
      </c>
      <c r="P3069" s="19">
        <f t="shared" si="283"/>
        <v>200</v>
      </c>
      <c r="Q3069" t="str">
        <f t="shared" si="284"/>
        <v>theater</v>
      </c>
      <c r="R3069" t="str">
        <f t="shared" si="285"/>
        <v>spaces</v>
      </c>
      <c r="S3069" s="16">
        <f t="shared" si="286"/>
        <v>42226.938414351855</v>
      </c>
      <c r="T3069" s="16">
        <f t="shared" si="287"/>
        <v>42256.938414351855</v>
      </c>
    </row>
    <row r="3070" spans="1:20" ht="45" x14ac:dyDescent="0.2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6.9999999999999999E-4</v>
      </c>
      <c r="P3070" s="1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6">
        <f t="shared" si="286"/>
        <v>42263.691574074073</v>
      </c>
      <c r="T3070" s="16">
        <f t="shared" si="287"/>
        <v>42293.691574074073</v>
      </c>
    </row>
    <row r="3071" spans="1:20" ht="45" x14ac:dyDescent="0.2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0.14099999999999999</v>
      </c>
      <c r="P3071" s="1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6">
        <f t="shared" si="286"/>
        <v>41957.833726851852</v>
      </c>
      <c r="T3071" s="16">
        <f t="shared" si="287"/>
        <v>41987.833726851852</v>
      </c>
    </row>
    <row r="3072" spans="1:20" ht="30" x14ac:dyDescent="0.2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3.3399999999999999E-2</v>
      </c>
      <c r="P3072" s="1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6">
        <f t="shared" si="286"/>
        <v>42690.733437499999</v>
      </c>
      <c r="T3072" s="16">
        <f t="shared" si="287"/>
        <v>42711.733437499999</v>
      </c>
    </row>
    <row r="3073" spans="1:20" ht="45" x14ac:dyDescent="0.2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0.59775</v>
      </c>
      <c r="P3073" s="1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6">
        <f t="shared" si="286"/>
        <v>42097.732418981483</v>
      </c>
      <c r="T3073" s="16">
        <f t="shared" si="287"/>
        <v>42115.249305555553</v>
      </c>
    </row>
    <row r="3074" spans="1:20" ht="45" x14ac:dyDescent="0.2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1.6666666666666666E-4</v>
      </c>
      <c r="P3074" s="19">
        <f t="shared" si="283"/>
        <v>1</v>
      </c>
      <c r="Q3074" t="str">
        <f t="shared" si="284"/>
        <v>theater</v>
      </c>
      <c r="R3074" t="str">
        <f t="shared" si="285"/>
        <v>spaces</v>
      </c>
      <c r="S3074" s="16">
        <f t="shared" si="286"/>
        <v>42658.690532407403</v>
      </c>
      <c r="T3074" s="16">
        <f t="shared" si="287"/>
        <v>42673.073611111111</v>
      </c>
    </row>
    <row r="3075" spans="1:20" ht="45" x14ac:dyDescent="0.2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E3075/D3075</f>
        <v>2.3035714285714285E-4</v>
      </c>
      <c r="P3075" s="19">
        <f t="shared" ref="P3075:P3138" si="289">IF(L3075&gt;0,E3075/L3075,0)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6">
        <f t="shared" ref="S3075:S3138" si="292">(((J3075/60)/60)/24)+DATE(1970,1,1)</f>
        <v>42111.684027777781</v>
      </c>
      <c r="T3075" s="16">
        <f t="shared" ref="T3075:T3138" si="293">(((I3075/60)/60)/24)+DATE(1970,1,1)</f>
        <v>42169.804861111115</v>
      </c>
    </row>
    <row r="3076" spans="1:20" ht="60" x14ac:dyDescent="0.2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8.8000000000000003E-4</v>
      </c>
      <c r="P3076" s="1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6">
        <f t="shared" si="292"/>
        <v>42409.571284722217</v>
      </c>
      <c r="T3076" s="16">
        <f t="shared" si="293"/>
        <v>42439.571284722217</v>
      </c>
    </row>
    <row r="3077" spans="1:20" ht="45" x14ac:dyDescent="0.2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8.6400000000000005E-2</v>
      </c>
      <c r="P3077" s="1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6">
        <f t="shared" si="292"/>
        <v>42551.102314814809</v>
      </c>
      <c r="T3077" s="16">
        <f t="shared" si="293"/>
        <v>42601.102314814809</v>
      </c>
    </row>
    <row r="3078" spans="1:20" ht="30" x14ac:dyDescent="0.2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0.15060000000000001</v>
      </c>
      <c r="P3078" s="1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6">
        <f t="shared" si="292"/>
        <v>42226.651886574073</v>
      </c>
      <c r="T3078" s="16">
        <f t="shared" si="293"/>
        <v>42286.651886574073</v>
      </c>
    </row>
    <row r="3079" spans="1:20" ht="45" x14ac:dyDescent="0.2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4.7727272727272731E-3</v>
      </c>
      <c r="P3079" s="1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6">
        <f t="shared" si="292"/>
        <v>42766.956921296296</v>
      </c>
      <c r="T3079" s="16">
        <f t="shared" si="293"/>
        <v>42796.956921296296</v>
      </c>
    </row>
    <row r="3080" spans="1:20" ht="45" x14ac:dyDescent="0.2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1.1833333333333333E-3</v>
      </c>
      <c r="P3080" s="1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6">
        <f t="shared" si="292"/>
        <v>42031.138831018514</v>
      </c>
      <c r="T3080" s="16">
        <f t="shared" si="293"/>
        <v>42061.138831018514</v>
      </c>
    </row>
    <row r="3081" spans="1:20" ht="45" x14ac:dyDescent="0.2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8.4173998587352451E-3</v>
      </c>
      <c r="P3081" s="1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6">
        <f t="shared" si="292"/>
        <v>42055.713368055556</v>
      </c>
      <c r="T3081" s="16">
        <f t="shared" si="293"/>
        <v>42085.671701388885</v>
      </c>
    </row>
    <row r="3082" spans="1:20" ht="45" x14ac:dyDescent="0.2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1.8799999999999999E-4</v>
      </c>
      <c r="P3082" s="1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6">
        <f t="shared" si="292"/>
        <v>41940.028287037036</v>
      </c>
      <c r="T3082" s="16">
        <f t="shared" si="293"/>
        <v>42000.0699537037</v>
      </c>
    </row>
    <row r="3083" spans="1:20" ht="45" x14ac:dyDescent="0.2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2.1029999999999998E-3</v>
      </c>
      <c r="P3083" s="1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6">
        <f t="shared" si="292"/>
        <v>42237.181608796294</v>
      </c>
      <c r="T3083" s="16">
        <f t="shared" si="293"/>
        <v>42267.181608796294</v>
      </c>
    </row>
    <row r="3084" spans="1:20" ht="45" x14ac:dyDescent="0.2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s="19">
        <f t="shared" si="289"/>
        <v>0</v>
      </c>
      <c r="Q3084" t="str">
        <f t="shared" si="290"/>
        <v>theater</v>
      </c>
      <c r="R3084" t="str">
        <f t="shared" si="291"/>
        <v>spaces</v>
      </c>
      <c r="S3084" s="16">
        <f t="shared" si="292"/>
        <v>42293.922986111109</v>
      </c>
      <c r="T3084" s="16">
        <f t="shared" si="293"/>
        <v>42323.96465277778</v>
      </c>
    </row>
    <row r="3085" spans="1:20" ht="60" x14ac:dyDescent="0.2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2.8E-3</v>
      </c>
      <c r="P3085" s="1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6">
        <f t="shared" si="292"/>
        <v>41853.563402777778</v>
      </c>
      <c r="T3085" s="16">
        <f t="shared" si="293"/>
        <v>41883.208333333336</v>
      </c>
    </row>
    <row r="3086" spans="1:20" ht="45" x14ac:dyDescent="0.2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0.11579206701157921</v>
      </c>
      <c r="P3086" s="1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6">
        <f t="shared" si="292"/>
        <v>42100.723738425921</v>
      </c>
      <c r="T3086" s="16">
        <f t="shared" si="293"/>
        <v>42129.783333333333</v>
      </c>
    </row>
    <row r="3087" spans="1:20" ht="45" x14ac:dyDescent="0.2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2.4400000000000002E-2</v>
      </c>
      <c r="P3087" s="1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6">
        <f t="shared" si="292"/>
        <v>42246.883784722217</v>
      </c>
      <c r="T3087" s="16">
        <f t="shared" si="293"/>
        <v>42276.883784722217</v>
      </c>
    </row>
    <row r="3088" spans="1:20" ht="45" x14ac:dyDescent="0.2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2.5000000000000001E-3</v>
      </c>
      <c r="P3088" s="1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6">
        <f t="shared" si="292"/>
        <v>42173.67082175926</v>
      </c>
      <c r="T3088" s="16">
        <f t="shared" si="293"/>
        <v>42233.67082175926</v>
      </c>
    </row>
    <row r="3089" spans="1:20" ht="45" x14ac:dyDescent="0.2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6.2500000000000003E-3</v>
      </c>
      <c r="P3089" s="1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6">
        <f t="shared" si="292"/>
        <v>42665.150347222225</v>
      </c>
      <c r="T3089" s="16">
        <f t="shared" si="293"/>
        <v>42725.192013888889</v>
      </c>
    </row>
    <row r="3090" spans="1:20" ht="30" x14ac:dyDescent="0.2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1.9384615384615384E-3</v>
      </c>
      <c r="P3090" s="19">
        <f t="shared" si="289"/>
        <v>42</v>
      </c>
      <c r="Q3090" t="str">
        <f t="shared" si="290"/>
        <v>theater</v>
      </c>
      <c r="R3090" t="str">
        <f t="shared" si="291"/>
        <v>spaces</v>
      </c>
      <c r="S3090" s="16">
        <f t="shared" si="292"/>
        <v>41981.57230324074</v>
      </c>
      <c r="T3090" s="16">
        <f t="shared" si="293"/>
        <v>42012.570138888885</v>
      </c>
    </row>
    <row r="3091" spans="1:20" ht="30" x14ac:dyDescent="0.2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0.23416000000000001</v>
      </c>
      <c r="P3091" s="1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6">
        <f t="shared" si="292"/>
        <v>42528.542627314819</v>
      </c>
      <c r="T3091" s="16">
        <f t="shared" si="293"/>
        <v>42560.082638888889</v>
      </c>
    </row>
    <row r="3092" spans="1:20" ht="45" x14ac:dyDescent="0.2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5.080888888888889E-2</v>
      </c>
      <c r="P3092" s="1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6">
        <f t="shared" si="292"/>
        <v>42065.818807870368</v>
      </c>
      <c r="T3092" s="16">
        <f t="shared" si="293"/>
        <v>42125.777141203704</v>
      </c>
    </row>
    <row r="3093" spans="1:20" ht="45" x14ac:dyDescent="0.2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0.15920000000000001</v>
      </c>
      <c r="P3093" s="1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6">
        <f t="shared" si="292"/>
        <v>42566.948414351849</v>
      </c>
      <c r="T3093" s="16">
        <f t="shared" si="293"/>
        <v>42596.948414351849</v>
      </c>
    </row>
    <row r="3094" spans="1:20" ht="45" x14ac:dyDescent="0.2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1.1831900000000001E-2</v>
      </c>
      <c r="P3094" s="1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6">
        <f t="shared" si="292"/>
        <v>42255.619351851856</v>
      </c>
      <c r="T3094" s="16">
        <f t="shared" si="293"/>
        <v>42292.916666666672</v>
      </c>
    </row>
    <row r="3095" spans="1:20" ht="45" x14ac:dyDescent="0.2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0.22750000000000001</v>
      </c>
      <c r="P3095" s="1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6">
        <f t="shared" si="292"/>
        <v>41760.909039351849</v>
      </c>
      <c r="T3095" s="16">
        <f t="shared" si="293"/>
        <v>41791.165972222225</v>
      </c>
    </row>
    <row r="3096" spans="1:20" ht="30" x14ac:dyDescent="0.2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2.5000000000000001E-4</v>
      </c>
      <c r="P3096" s="19">
        <f t="shared" si="289"/>
        <v>25</v>
      </c>
      <c r="Q3096" t="str">
        <f t="shared" si="290"/>
        <v>theater</v>
      </c>
      <c r="R3096" t="str">
        <f t="shared" si="291"/>
        <v>spaces</v>
      </c>
      <c r="S3096" s="16">
        <f t="shared" si="292"/>
        <v>42207.795787037037</v>
      </c>
      <c r="T3096" s="16">
        <f t="shared" si="293"/>
        <v>42267.795787037037</v>
      </c>
    </row>
    <row r="3097" spans="1:20" ht="45" x14ac:dyDescent="0.2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3.351206434316354E-3</v>
      </c>
      <c r="P3097" s="19">
        <f t="shared" si="289"/>
        <v>50</v>
      </c>
      <c r="Q3097" t="str">
        <f t="shared" si="290"/>
        <v>theater</v>
      </c>
      <c r="R3097" t="str">
        <f t="shared" si="291"/>
        <v>spaces</v>
      </c>
      <c r="S3097" s="16">
        <f t="shared" si="292"/>
        <v>42523.025231481486</v>
      </c>
      <c r="T3097" s="16">
        <f t="shared" si="293"/>
        <v>42583.025231481486</v>
      </c>
    </row>
    <row r="3098" spans="1:20" ht="45" x14ac:dyDescent="0.2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3.9750000000000001E-2</v>
      </c>
      <c r="P3098" s="1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6">
        <f t="shared" si="292"/>
        <v>42114.825532407413</v>
      </c>
      <c r="T3098" s="16">
        <f t="shared" si="293"/>
        <v>42144.825532407413</v>
      </c>
    </row>
    <row r="3099" spans="1:20" ht="45" x14ac:dyDescent="0.2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0.17150000000000001</v>
      </c>
      <c r="P3099" s="1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6">
        <f t="shared" si="292"/>
        <v>42629.503483796296</v>
      </c>
      <c r="T3099" s="16">
        <f t="shared" si="293"/>
        <v>42650.583333333328</v>
      </c>
    </row>
    <row r="3100" spans="1:20" ht="45" x14ac:dyDescent="0.2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3.608004104669061E-2</v>
      </c>
      <c r="P3100" s="1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6">
        <f t="shared" si="292"/>
        <v>42359.792233796295</v>
      </c>
      <c r="T3100" s="16">
        <f t="shared" si="293"/>
        <v>42408.01180555555</v>
      </c>
    </row>
    <row r="3101" spans="1:20" ht="45" x14ac:dyDescent="0.2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0.13900000000000001</v>
      </c>
      <c r="P3101" s="1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6">
        <f t="shared" si="292"/>
        <v>42382.189710648148</v>
      </c>
      <c r="T3101" s="16">
        <f t="shared" si="293"/>
        <v>42412.189710648148</v>
      </c>
    </row>
    <row r="3102" spans="1:20" ht="45" x14ac:dyDescent="0.2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0.15225</v>
      </c>
      <c r="P3102" s="1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6">
        <f t="shared" si="292"/>
        <v>41902.622395833336</v>
      </c>
      <c r="T3102" s="16">
        <f t="shared" si="293"/>
        <v>41932.622395833336</v>
      </c>
    </row>
    <row r="3103" spans="1:20" ht="45" x14ac:dyDescent="0.2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0.12</v>
      </c>
      <c r="P3103" s="19">
        <f t="shared" si="289"/>
        <v>25</v>
      </c>
      <c r="Q3103" t="str">
        <f t="shared" si="290"/>
        <v>theater</v>
      </c>
      <c r="R3103" t="str">
        <f t="shared" si="291"/>
        <v>spaces</v>
      </c>
      <c r="S3103" s="16">
        <f t="shared" si="292"/>
        <v>42171.383530092593</v>
      </c>
      <c r="T3103" s="16">
        <f t="shared" si="293"/>
        <v>42201.330555555556</v>
      </c>
    </row>
    <row r="3104" spans="1:20" ht="45" x14ac:dyDescent="0.2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0.391125</v>
      </c>
      <c r="P3104" s="1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6">
        <f t="shared" si="292"/>
        <v>42555.340486111112</v>
      </c>
      <c r="T3104" s="16">
        <f t="shared" si="293"/>
        <v>42605.340486111112</v>
      </c>
    </row>
    <row r="3105" spans="1:20" ht="30" x14ac:dyDescent="0.2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2.6829268292682929E-3</v>
      </c>
      <c r="P3105" s="19">
        <f t="shared" si="289"/>
        <v>5.5</v>
      </c>
      <c r="Q3105" t="str">
        <f t="shared" si="290"/>
        <v>theater</v>
      </c>
      <c r="R3105" t="str">
        <f t="shared" si="291"/>
        <v>spaces</v>
      </c>
      <c r="S3105" s="16">
        <f t="shared" si="292"/>
        <v>42107.156319444446</v>
      </c>
      <c r="T3105" s="16">
        <f t="shared" si="293"/>
        <v>42167.156319444446</v>
      </c>
    </row>
    <row r="3106" spans="1:20" ht="45" x14ac:dyDescent="0.2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0.29625000000000001</v>
      </c>
      <c r="P3106" s="19">
        <f t="shared" si="289"/>
        <v>237</v>
      </c>
      <c r="Q3106" t="str">
        <f t="shared" si="290"/>
        <v>theater</v>
      </c>
      <c r="R3106" t="str">
        <f t="shared" si="291"/>
        <v>spaces</v>
      </c>
      <c r="S3106" s="16">
        <f t="shared" si="292"/>
        <v>42006.908692129626</v>
      </c>
      <c r="T3106" s="16">
        <f t="shared" si="293"/>
        <v>42038.083333333328</v>
      </c>
    </row>
    <row r="3107" spans="1:20" ht="45" x14ac:dyDescent="0.2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0.4236099230111206</v>
      </c>
      <c r="P3107" s="1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6">
        <f t="shared" si="292"/>
        <v>41876.718935185185</v>
      </c>
      <c r="T3107" s="16">
        <f t="shared" si="293"/>
        <v>41931.208333333336</v>
      </c>
    </row>
    <row r="3108" spans="1:20" ht="45" x14ac:dyDescent="0.2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4.1000000000000002E-2</v>
      </c>
      <c r="P3108" s="1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6">
        <f t="shared" si="292"/>
        <v>42241.429120370376</v>
      </c>
      <c r="T3108" s="16">
        <f t="shared" si="293"/>
        <v>42263.916666666672</v>
      </c>
    </row>
    <row r="3109" spans="1:20" ht="45" x14ac:dyDescent="0.2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0.197625</v>
      </c>
      <c r="P3109" s="1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6">
        <f t="shared" si="292"/>
        <v>42128.814247685179</v>
      </c>
      <c r="T3109" s="16">
        <f t="shared" si="293"/>
        <v>42135.814247685179</v>
      </c>
    </row>
    <row r="3110" spans="1:20" x14ac:dyDescent="0.2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5.1999999999999995E-4</v>
      </c>
      <c r="P3110" s="19">
        <f t="shared" si="289"/>
        <v>13</v>
      </c>
      <c r="Q3110" t="str">
        <f t="shared" si="290"/>
        <v>theater</v>
      </c>
      <c r="R3110" t="str">
        <f t="shared" si="291"/>
        <v>spaces</v>
      </c>
      <c r="S3110" s="16">
        <f t="shared" si="292"/>
        <v>42062.680486111116</v>
      </c>
      <c r="T3110" s="16">
        <f t="shared" si="293"/>
        <v>42122.638819444444</v>
      </c>
    </row>
    <row r="3111" spans="1:20" ht="45" x14ac:dyDescent="0.2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0.25030188679245285</v>
      </c>
      <c r="P3111" s="1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6">
        <f t="shared" si="292"/>
        <v>41844.125115740739</v>
      </c>
      <c r="T3111" s="16">
        <f t="shared" si="293"/>
        <v>41879.125115740739</v>
      </c>
    </row>
    <row r="3112" spans="1:20" ht="45" x14ac:dyDescent="0.2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4.0000000000000002E-4</v>
      </c>
      <c r="P3112" s="19">
        <f t="shared" si="289"/>
        <v>10</v>
      </c>
      <c r="Q3112" t="str">
        <f t="shared" si="290"/>
        <v>theater</v>
      </c>
      <c r="R3112" t="str">
        <f t="shared" si="291"/>
        <v>spaces</v>
      </c>
      <c r="S3112" s="16">
        <f t="shared" si="292"/>
        <v>42745.031469907408</v>
      </c>
      <c r="T3112" s="16">
        <f t="shared" si="293"/>
        <v>42785.031469907408</v>
      </c>
    </row>
    <row r="3113" spans="1:20" ht="30" x14ac:dyDescent="0.2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0.26640000000000003</v>
      </c>
      <c r="P3113" s="1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6">
        <f t="shared" si="292"/>
        <v>41885.595138888886</v>
      </c>
      <c r="T3113" s="16">
        <f t="shared" si="293"/>
        <v>41916.595138888886</v>
      </c>
    </row>
    <row r="3114" spans="1:20" ht="45" x14ac:dyDescent="0.2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4.7363636363636365E-2</v>
      </c>
      <c r="P3114" s="1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6">
        <f t="shared" si="292"/>
        <v>42615.121921296297</v>
      </c>
      <c r="T3114" s="16">
        <f t="shared" si="293"/>
        <v>42675.121921296297</v>
      </c>
    </row>
    <row r="3115" spans="1:20" ht="45" x14ac:dyDescent="0.2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4.2435339894712751E-2</v>
      </c>
      <c r="P3115" s="1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6">
        <f t="shared" si="292"/>
        <v>42081.731273148151</v>
      </c>
      <c r="T3115" s="16">
        <f t="shared" si="293"/>
        <v>42111.731273148151</v>
      </c>
    </row>
    <row r="3116" spans="1:20" ht="45" x14ac:dyDescent="0.2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s="19">
        <f t="shared" si="289"/>
        <v>0</v>
      </c>
      <c r="Q3116" t="str">
        <f t="shared" si="290"/>
        <v>theater</v>
      </c>
      <c r="R3116" t="str">
        <f t="shared" si="291"/>
        <v>spaces</v>
      </c>
      <c r="S3116" s="16">
        <f t="shared" si="292"/>
        <v>41843.632523148146</v>
      </c>
      <c r="T3116" s="16">
        <f t="shared" si="293"/>
        <v>41903.632523148146</v>
      </c>
    </row>
    <row r="3117" spans="1:20" ht="45" x14ac:dyDescent="0.2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0.03</v>
      </c>
      <c r="P3117" s="19">
        <f t="shared" si="289"/>
        <v>300</v>
      </c>
      <c r="Q3117" t="str">
        <f t="shared" si="290"/>
        <v>theater</v>
      </c>
      <c r="R3117" t="str">
        <f t="shared" si="291"/>
        <v>spaces</v>
      </c>
      <c r="S3117" s="16">
        <f t="shared" si="292"/>
        <v>42496.447071759263</v>
      </c>
      <c r="T3117" s="16">
        <f t="shared" si="293"/>
        <v>42526.447071759263</v>
      </c>
    </row>
    <row r="3118" spans="1:20" ht="45" x14ac:dyDescent="0.2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0.57333333333333336</v>
      </c>
      <c r="P3118" s="19">
        <f t="shared" si="289"/>
        <v>43</v>
      </c>
      <c r="Q3118" t="str">
        <f t="shared" si="290"/>
        <v>theater</v>
      </c>
      <c r="R3118" t="str">
        <f t="shared" si="291"/>
        <v>spaces</v>
      </c>
      <c r="S3118" s="16">
        <f t="shared" si="292"/>
        <v>42081.515335648146</v>
      </c>
      <c r="T3118" s="16">
        <f t="shared" si="293"/>
        <v>42095.515335648146</v>
      </c>
    </row>
    <row r="3119" spans="1:20" ht="45" x14ac:dyDescent="0.2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1E-3</v>
      </c>
      <c r="P3119" s="19">
        <f t="shared" si="289"/>
        <v>1</v>
      </c>
      <c r="Q3119" t="str">
        <f t="shared" si="290"/>
        <v>theater</v>
      </c>
      <c r="R3119" t="str">
        <f t="shared" si="291"/>
        <v>spaces</v>
      </c>
      <c r="S3119" s="16">
        <f t="shared" si="292"/>
        <v>42509.374537037031</v>
      </c>
      <c r="T3119" s="16">
        <f t="shared" si="293"/>
        <v>42517.55</v>
      </c>
    </row>
    <row r="3120" spans="1:20" ht="30" x14ac:dyDescent="0.2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3.0999999999999999E-3</v>
      </c>
      <c r="P3120" s="19">
        <f t="shared" si="289"/>
        <v>775</v>
      </c>
      <c r="Q3120" t="str">
        <f t="shared" si="290"/>
        <v>theater</v>
      </c>
      <c r="R3120" t="str">
        <f t="shared" si="291"/>
        <v>spaces</v>
      </c>
      <c r="S3120" s="16">
        <f t="shared" si="292"/>
        <v>42534.649571759262</v>
      </c>
      <c r="T3120" s="16">
        <f t="shared" si="293"/>
        <v>42553.649571759262</v>
      </c>
    </row>
    <row r="3121" spans="1:20" ht="45" x14ac:dyDescent="0.2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5.0000000000000001E-4</v>
      </c>
      <c r="P3121" s="19">
        <f t="shared" si="289"/>
        <v>5</v>
      </c>
      <c r="Q3121" t="str">
        <f t="shared" si="290"/>
        <v>theater</v>
      </c>
      <c r="R3121" t="str">
        <f t="shared" si="291"/>
        <v>spaces</v>
      </c>
      <c r="S3121" s="16">
        <f t="shared" si="292"/>
        <v>42060.04550925926</v>
      </c>
      <c r="T3121" s="16">
        <f t="shared" si="293"/>
        <v>42090.003842592589</v>
      </c>
    </row>
    <row r="3122" spans="1:20" ht="30" x14ac:dyDescent="0.2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9.8461538461538464E-5</v>
      </c>
      <c r="P3122" s="1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6">
        <f t="shared" si="292"/>
        <v>42435.942083333335</v>
      </c>
      <c r="T3122" s="16">
        <f t="shared" si="293"/>
        <v>42495.900416666671</v>
      </c>
    </row>
    <row r="3123" spans="1:20" ht="30" x14ac:dyDescent="0.2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6.6666666666666671E-3</v>
      </c>
      <c r="P3123" s="19">
        <f t="shared" si="289"/>
        <v>10</v>
      </c>
      <c r="Q3123" t="str">
        <f t="shared" si="290"/>
        <v>theater</v>
      </c>
      <c r="R3123" t="str">
        <f t="shared" si="291"/>
        <v>spaces</v>
      </c>
      <c r="S3123" s="16">
        <f t="shared" si="292"/>
        <v>41848.679803240739</v>
      </c>
      <c r="T3123" s="16">
        <f t="shared" si="293"/>
        <v>41908.679803240739</v>
      </c>
    </row>
    <row r="3124" spans="1:20" x14ac:dyDescent="0.2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0.58291457286432158</v>
      </c>
      <c r="P3124" s="19">
        <f t="shared" si="289"/>
        <v>58</v>
      </c>
      <c r="Q3124" t="str">
        <f t="shared" si="290"/>
        <v>theater</v>
      </c>
      <c r="R3124" t="str">
        <f t="shared" si="291"/>
        <v>spaces</v>
      </c>
      <c r="S3124" s="16">
        <f t="shared" si="292"/>
        <v>42678.932083333333</v>
      </c>
      <c r="T3124" s="16">
        <f t="shared" si="293"/>
        <v>42683.973750000005</v>
      </c>
    </row>
    <row r="3125" spans="1:20" ht="45" x14ac:dyDescent="0.2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0.68153600000000003</v>
      </c>
      <c r="P3125" s="1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6">
        <f t="shared" si="292"/>
        <v>42530.993032407408</v>
      </c>
      <c r="T3125" s="16">
        <f t="shared" si="293"/>
        <v>42560.993032407408</v>
      </c>
    </row>
    <row r="3126" spans="1:20" ht="30" x14ac:dyDescent="0.2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3.2499999999999997E-5</v>
      </c>
      <c r="P3126" s="19">
        <f t="shared" si="289"/>
        <v>6.5</v>
      </c>
      <c r="Q3126" t="str">
        <f t="shared" si="290"/>
        <v>theater</v>
      </c>
      <c r="R3126" t="str">
        <f t="shared" si="291"/>
        <v>spaces</v>
      </c>
      <c r="S3126" s="16">
        <f t="shared" si="292"/>
        <v>41977.780104166668</v>
      </c>
      <c r="T3126" s="16">
        <f t="shared" si="293"/>
        <v>42037.780104166668</v>
      </c>
    </row>
    <row r="3127" spans="1:20" x14ac:dyDescent="0.2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s="19">
        <f t="shared" si="289"/>
        <v>0</v>
      </c>
      <c r="Q3127" t="str">
        <f t="shared" si="290"/>
        <v>theater</v>
      </c>
      <c r="R3127" t="str">
        <f t="shared" si="291"/>
        <v>spaces</v>
      </c>
      <c r="S3127" s="16">
        <f t="shared" si="292"/>
        <v>42346.20685185185</v>
      </c>
      <c r="T3127" s="16">
        <f t="shared" si="293"/>
        <v>42376.20685185185</v>
      </c>
    </row>
    <row r="3128" spans="1:20" ht="75" x14ac:dyDescent="0.2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4.1599999999999998E-2</v>
      </c>
      <c r="P3128" s="1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6">
        <f t="shared" si="292"/>
        <v>42427.01807870371</v>
      </c>
      <c r="T3128" s="16">
        <f t="shared" si="293"/>
        <v>42456.976412037038</v>
      </c>
    </row>
    <row r="3129" spans="1:20" ht="45" x14ac:dyDescent="0.2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s="19">
        <f t="shared" si="289"/>
        <v>0</v>
      </c>
      <c r="Q3129" t="str">
        <f t="shared" si="290"/>
        <v>theater</v>
      </c>
      <c r="R3129" t="str">
        <f t="shared" si="291"/>
        <v>spaces</v>
      </c>
      <c r="S3129" s="16">
        <f t="shared" si="292"/>
        <v>42034.856817129628</v>
      </c>
      <c r="T3129" s="16">
        <f t="shared" si="293"/>
        <v>42064.856817129628</v>
      </c>
    </row>
    <row r="3130" spans="1:20" ht="45" x14ac:dyDescent="0.2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1.0860666666666667</v>
      </c>
      <c r="P3130" s="1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6">
        <f t="shared" si="292"/>
        <v>42780.825706018513</v>
      </c>
      <c r="T3130" s="16">
        <f t="shared" si="293"/>
        <v>42810.784039351856</v>
      </c>
    </row>
    <row r="3131" spans="1:20" ht="45" x14ac:dyDescent="0.2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8.0000000000000002E-3</v>
      </c>
      <c r="P3131" s="19">
        <f t="shared" si="289"/>
        <v>10</v>
      </c>
      <c r="Q3131" t="str">
        <f t="shared" si="290"/>
        <v>theater</v>
      </c>
      <c r="R3131" t="str">
        <f t="shared" si="291"/>
        <v>plays</v>
      </c>
      <c r="S3131" s="16">
        <f t="shared" si="292"/>
        <v>42803.842812499999</v>
      </c>
      <c r="T3131" s="16">
        <f t="shared" si="293"/>
        <v>42843.801145833335</v>
      </c>
    </row>
    <row r="3132" spans="1:20" ht="30" x14ac:dyDescent="0.2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3.7499999999999999E-2</v>
      </c>
      <c r="P3132" s="1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6">
        <f t="shared" si="292"/>
        <v>42808.640231481477</v>
      </c>
      <c r="T3132" s="16">
        <f t="shared" si="293"/>
        <v>42839.207638888889</v>
      </c>
    </row>
    <row r="3133" spans="1:20" ht="30" x14ac:dyDescent="0.2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0.15731707317073171</v>
      </c>
      <c r="P3133" s="1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6">
        <f t="shared" si="292"/>
        <v>42803.579224537039</v>
      </c>
      <c r="T3133" s="16">
        <f t="shared" si="293"/>
        <v>42833.537557870368</v>
      </c>
    </row>
    <row r="3134" spans="1:20" ht="30" x14ac:dyDescent="0.2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3.3333333333333332E-4</v>
      </c>
      <c r="P3134" s="19">
        <f t="shared" si="289"/>
        <v>10</v>
      </c>
      <c r="Q3134" t="str">
        <f t="shared" si="290"/>
        <v>theater</v>
      </c>
      <c r="R3134" t="str">
        <f t="shared" si="291"/>
        <v>plays</v>
      </c>
      <c r="S3134" s="16">
        <f t="shared" si="292"/>
        <v>42786.350231481483</v>
      </c>
      <c r="T3134" s="16">
        <f t="shared" si="293"/>
        <v>42846.308564814812</v>
      </c>
    </row>
    <row r="3135" spans="1:20" ht="45" x14ac:dyDescent="0.2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1.08</v>
      </c>
      <c r="P3135" s="1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6">
        <f t="shared" si="292"/>
        <v>42788.565208333333</v>
      </c>
      <c r="T3135" s="16">
        <f t="shared" si="293"/>
        <v>42818.523541666669</v>
      </c>
    </row>
    <row r="3136" spans="1:20" ht="45" x14ac:dyDescent="0.2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0.22500000000000001</v>
      </c>
      <c r="P3136" s="1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6">
        <f t="shared" si="292"/>
        <v>42800.720127314817</v>
      </c>
      <c r="T3136" s="16">
        <f t="shared" si="293"/>
        <v>42821.678460648152</v>
      </c>
    </row>
    <row r="3137" spans="1:20" ht="45" x14ac:dyDescent="0.2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0.20849420849420849</v>
      </c>
      <c r="P3137" s="1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6">
        <f t="shared" si="292"/>
        <v>42807.151863425926</v>
      </c>
      <c r="T3137" s="16">
        <f t="shared" si="293"/>
        <v>42829.151863425926</v>
      </c>
    </row>
    <row r="3138" spans="1:20" ht="45" x14ac:dyDescent="0.2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1.278</v>
      </c>
      <c r="P3138" s="1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6">
        <f t="shared" si="292"/>
        <v>42789.462430555555</v>
      </c>
      <c r="T3138" s="16">
        <f t="shared" si="293"/>
        <v>42825.957638888889</v>
      </c>
    </row>
    <row r="3139" spans="1:20" ht="30" x14ac:dyDescent="0.2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E3139/D3139</f>
        <v>3.3333333333333333E-2</v>
      </c>
      <c r="P3139" s="19">
        <f t="shared" ref="P3139:P3202" si="295">IF(L3139&gt;0,E3139/L3139,0)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6">
        <f t="shared" ref="S3139:S3202" si="298">(((J3139/60)/60)/24)+DATE(1970,1,1)</f>
        <v>42807.885057870371</v>
      </c>
      <c r="T3139" s="16">
        <f t="shared" ref="T3139:T3202" si="299">(((I3139/60)/60)/24)+DATE(1970,1,1)</f>
        <v>42858.8</v>
      </c>
    </row>
    <row r="3140" spans="1:20" ht="60" x14ac:dyDescent="0.2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s="19">
        <f t="shared" si="295"/>
        <v>0</v>
      </c>
      <c r="Q3140" t="str">
        <f t="shared" si="296"/>
        <v>theater</v>
      </c>
      <c r="R3140" t="str">
        <f t="shared" si="297"/>
        <v>plays</v>
      </c>
      <c r="S3140" s="16">
        <f t="shared" si="298"/>
        <v>42809.645914351851</v>
      </c>
      <c r="T3140" s="16">
        <f t="shared" si="299"/>
        <v>42828.645914351851</v>
      </c>
    </row>
    <row r="3141" spans="1:20" ht="45" x14ac:dyDescent="0.2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5.3999999999999999E-2</v>
      </c>
      <c r="P3141" s="19">
        <f t="shared" si="295"/>
        <v>450</v>
      </c>
      <c r="Q3141" t="str">
        <f t="shared" si="296"/>
        <v>theater</v>
      </c>
      <c r="R3141" t="str">
        <f t="shared" si="297"/>
        <v>plays</v>
      </c>
      <c r="S3141" s="16">
        <f t="shared" si="298"/>
        <v>42785.270370370374</v>
      </c>
      <c r="T3141" s="16">
        <f t="shared" si="299"/>
        <v>42819.189583333333</v>
      </c>
    </row>
    <row r="3142" spans="1:20" ht="45" x14ac:dyDescent="0.2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9.5999999999999992E-3</v>
      </c>
      <c r="P3142" s="19">
        <f t="shared" si="295"/>
        <v>24</v>
      </c>
      <c r="Q3142" t="str">
        <f t="shared" si="296"/>
        <v>theater</v>
      </c>
      <c r="R3142" t="str">
        <f t="shared" si="297"/>
        <v>plays</v>
      </c>
      <c r="S3142" s="16">
        <f t="shared" si="298"/>
        <v>42802.718784722223</v>
      </c>
      <c r="T3142" s="16">
        <f t="shared" si="299"/>
        <v>42832.677118055552</v>
      </c>
    </row>
    <row r="3143" spans="1:20" ht="60" x14ac:dyDescent="0.2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0.51600000000000001</v>
      </c>
      <c r="P3143" s="1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6">
        <f t="shared" si="298"/>
        <v>42800.753333333334</v>
      </c>
      <c r="T3143" s="16">
        <f t="shared" si="299"/>
        <v>42841.833333333328</v>
      </c>
    </row>
    <row r="3144" spans="1:20" ht="45" x14ac:dyDescent="0.2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1.6363636363636365E-2</v>
      </c>
      <c r="P3144" s="19">
        <f t="shared" si="295"/>
        <v>15</v>
      </c>
      <c r="Q3144" t="str">
        <f t="shared" si="296"/>
        <v>theater</v>
      </c>
      <c r="R3144" t="str">
        <f t="shared" si="297"/>
        <v>plays</v>
      </c>
      <c r="S3144" s="16">
        <f t="shared" si="298"/>
        <v>42783.513182870374</v>
      </c>
      <c r="T3144" s="16">
        <f t="shared" si="299"/>
        <v>42813.471516203703</v>
      </c>
    </row>
    <row r="3145" spans="1:20" ht="60" x14ac:dyDescent="0.2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s="19">
        <f t="shared" si="295"/>
        <v>0</v>
      </c>
      <c r="Q3145" t="str">
        <f t="shared" si="296"/>
        <v>theater</v>
      </c>
      <c r="R3145" t="str">
        <f t="shared" si="297"/>
        <v>plays</v>
      </c>
      <c r="S3145" s="16">
        <f t="shared" si="298"/>
        <v>42808.358287037037</v>
      </c>
      <c r="T3145" s="16">
        <f t="shared" si="299"/>
        <v>42834.358287037037</v>
      </c>
    </row>
    <row r="3146" spans="1:20" ht="45" x14ac:dyDescent="0.2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0.754</v>
      </c>
      <c r="P3146" s="1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6">
        <f t="shared" si="298"/>
        <v>42796.538275462968</v>
      </c>
      <c r="T3146" s="16">
        <f t="shared" si="299"/>
        <v>42813.25</v>
      </c>
    </row>
    <row r="3147" spans="1:20" ht="30" x14ac:dyDescent="0.2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s="19">
        <f t="shared" si="295"/>
        <v>0</v>
      </c>
      <c r="Q3147" t="str">
        <f t="shared" si="296"/>
        <v>theater</v>
      </c>
      <c r="R3147" t="str">
        <f t="shared" si="297"/>
        <v>plays</v>
      </c>
      <c r="S3147" s="16">
        <f t="shared" si="298"/>
        <v>42762.040902777779</v>
      </c>
      <c r="T3147" s="16">
        <f t="shared" si="299"/>
        <v>42821.999236111107</v>
      </c>
    </row>
    <row r="3148" spans="1:20" ht="30" x14ac:dyDescent="0.2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0.105</v>
      </c>
      <c r="P3148" s="1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6">
        <f t="shared" si="298"/>
        <v>42796.682476851856</v>
      </c>
      <c r="T3148" s="16">
        <f t="shared" si="299"/>
        <v>42841.640810185185</v>
      </c>
    </row>
    <row r="3149" spans="1:20" ht="45" x14ac:dyDescent="0.2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1.1752499999999999</v>
      </c>
      <c r="P3149" s="1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6">
        <f t="shared" si="298"/>
        <v>41909.969386574077</v>
      </c>
      <c r="T3149" s="16">
        <f t="shared" si="299"/>
        <v>41950.011053240742</v>
      </c>
    </row>
    <row r="3150" spans="1:20" ht="30" x14ac:dyDescent="0.2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1.3116666666666668</v>
      </c>
      <c r="P3150" s="1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6">
        <f t="shared" si="298"/>
        <v>41891.665324074071</v>
      </c>
      <c r="T3150" s="16">
        <f t="shared" si="299"/>
        <v>41913.166666666664</v>
      </c>
    </row>
    <row r="3151" spans="1:20" ht="45" x14ac:dyDescent="0.2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1.04</v>
      </c>
      <c r="P3151" s="19">
        <f t="shared" si="295"/>
        <v>52</v>
      </c>
      <c r="Q3151" t="str">
        <f t="shared" si="296"/>
        <v>theater</v>
      </c>
      <c r="R3151" t="str">
        <f t="shared" si="297"/>
        <v>plays</v>
      </c>
      <c r="S3151" s="16">
        <f t="shared" si="298"/>
        <v>41226.017361111109</v>
      </c>
      <c r="T3151" s="16">
        <f t="shared" si="299"/>
        <v>41250.083333333336</v>
      </c>
    </row>
    <row r="3152" spans="1:20" ht="60" x14ac:dyDescent="0.2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1.01</v>
      </c>
      <c r="P3152" s="1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6">
        <f t="shared" si="298"/>
        <v>40478.263923611114</v>
      </c>
      <c r="T3152" s="16">
        <f t="shared" si="299"/>
        <v>40568.166666666664</v>
      </c>
    </row>
    <row r="3153" spans="1:20" ht="30" x14ac:dyDescent="0.2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1.004</v>
      </c>
      <c r="P3153" s="1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6">
        <f t="shared" si="298"/>
        <v>41862.83997685185</v>
      </c>
      <c r="T3153" s="16">
        <f t="shared" si="299"/>
        <v>41892.83997685185</v>
      </c>
    </row>
    <row r="3154" spans="1:20" ht="45" x14ac:dyDescent="0.2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1.0595454545454546</v>
      </c>
      <c r="P3154" s="1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6">
        <f t="shared" si="298"/>
        <v>41550.867673611108</v>
      </c>
      <c r="T3154" s="16">
        <f t="shared" si="299"/>
        <v>41580.867673611108</v>
      </c>
    </row>
    <row r="3155" spans="1:20" ht="45" x14ac:dyDescent="0.2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3.3558333333333334</v>
      </c>
      <c r="P3155" s="1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6">
        <f t="shared" si="298"/>
        <v>40633.154363425929</v>
      </c>
      <c r="T3155" s="16">
        <f t="shared" si="299"/>
        <v>40664.207638888889</v>
      </c>
    </row>
    <row r="3156" spans="1:20" ht="45" x14ac:dyDescent="0.2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1.1292857142857142</v>
      </c>
      <c r="P3156" s="1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6">
        <f t="shared" si="298"/>
        <v>40970.875671296293</v>
      </c>
      <c r="T3156" s="16">
        <f t="shared" si="299"/>
        <v>41000.834004629629</v>
      </c>
    </row>
    <row r="3157" spans="1:20" ht="45" x14ac:dyDescent="0.2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1.885046</v>
      </c>
      <c r="P3157" s="1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6">
        <f t="shared" si="298"/>
        <v>41233.499131944445</v>
      </c>
      <c r="T3157" s="16">
        <f t="shared" si="299"/>
        <v>41263.499131944445</v>
      </c>
    </row>
    <row r="3158" spans="1:20" ht="45" x14ac:dyDescent="0.2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1.0181818181818181</v>
      </c>
      <c r="P3158" s="1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6">
        <f t="shared" si="298"/>
        <v>41026.953055555554</v>
      </c>
      <c r="T3158" s="16">
        <f t="shared" si="299"/>
        <v>41061.953055555554</v>
      </c>
    </row>
    <row r="3159" spans="1:20" ht="30" x14ac:dyDescent="0.2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1.01</v>
      </c>
      <c r="P3159" s="1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6">
        <f t="shared" si="298"/>
        <v>41829.788252314815</v>
      </c>
      <c r="T3159" s="16">
        <f t="shared" si="299"/>
        <v>41839.208333333336</v>
      </c>
    </row>
    <row r="3160" spans="1:20" ht="30" x14ac:dyDescent="0.2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1.1399999999999999</v>
      </c>
      <c r="P3160" s="1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6">
        <f t="shared" si="298"/>
        <v>41447.839722222219</v>
      </c>
      <c r="T3160" s="16">
        <f t="shared" si="299"/>
        <v>41477.839722222219</v>
      </c>
    </row>
    <row r="3161" spans="1:20" ht="30" x14ac:dyDescent="0.2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1.3348133333333334</v>
      </c>
      <c r="P3161" s="1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6">
        <f t="shared" si="298"/>
        <v>40884.066678240742</v>
      </c>
      <c r="T3161" s="16">
        <f t="shared" si="299"/>
        <v>40926.958333333336</v>
      </c>
    </row>
    <row r="3162" spans="1:20" ht="45" x14ac:dyDescent="0.2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1.0153333333333334</v>
      </c>
      <c r="P3162" s="1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6">
        <f t="shared" si="298"/>
        <v>41841.26489583333</v>
      </c>
      <c r="T3162" s="16">
        <f t="shared" si="299"/>
        <v>41864.207638888889</v>
      </c>
    </row>
    <row r="3163" spans="1:20" ht="45" x14ac:dyDescent="0.2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1.0509999999999999</v>
      </c>
      <c r="P3163" s="1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6">
        <f t="shared" si="298"/>
        <v>41897.536134259259</v>
      </c>
      <c r="T3163" s="16">
        <f t="shared" si="299"/>
        <v>41927.536134259259</v>
      </c>
    </row>
    <row r="3164" spans="1:20" ht="45" x14ac:dyDescent="0.2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1.2715000000000001</v>
      </c>
      <c r="P3164" s="1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6">
        <f t="shared" si="298"/>
        <v>41799.685902777775</v>
      </c>
      <c r="T3164" s="16">
        <f t="shared" si="299"/>
        <v>41827.083333333336</v>
      </c>
    </row>
    <row r="3165" spans="1:20" ht="45" x14ac:dyDescent="0.2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1.1115384615384616</v>
      </c>
      <c r="P3165" s="1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6">
        <f t="shared" si="298"/>
        <v>41775.753761574073</v>
      </c>
      <c r="T3165" s="16">
        <f t="shared" si="299"/>
        <v>41805.753761574073</v>
      </c>
    </row>
    <row r="3166" spans="1:20" ht="45" x14ac:dyDescent="0.2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1.0676000000000001</v>
      </c>
      <c r="P3166" s="1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6">
        <f t="shared" si="298"/>
        <v>41766.80572916667</v>
      </c>
      <c r="T3166" s="16">
        <f t="shared" si="299"/>
        <v>41799.80572916667</v>
      </c>
    </row>
    <row r="3167" spans="1:20" ht="45" x14ac:dyDescent="0.2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1.6266666666666667</v>
      </c>
      <c r="P3167" s="1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6">
        <f t="shared" si="298"/>
        <v>40644.159259259257</v>
      </c>
      <c r="T3167" s="16">
        <f t="shared" si="299"/>
        <v>40666.165972222225</v>
      </c>
    </row>
    <row r="3168" spans="1:20" ht="45" x14ac:dyDescent="0.2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1.6022808571428573</v>
      </c>
      <c r="P3168" s="1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6">
        <f t="shared" si="298"/>
        <v>41940.69158564815</v>
      </c>
      <c r="T3168" s="16">
        <f t="shared" si="299"/>
        <v>41969.332638888889</v>
      </c>
    </row>
    <row r="3169" spans="1:20" ht="30" x14ac:dyDescent="0.2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1.1616666666666666</v>
      </c>
      <c r="P3169" s="1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6">
        <f t="shared" si="298"/>
        <v>41839.175706018519</v>
      </c>
      <c r="T3169" s="16">
        <f t="shared" si="299"/>
        <v>41853.175706018519</v>
      </c>
    </row>
    <row r="3170" spans="1:20" ht="45" x14ac:dyDescent="0.2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1.242</v>
      </c>
      <c r="P3170" s="1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6">
        <f t="shared" si="298"/>
        <v>41772.105937500004</v>
      </c>
      <c r="T3170" s="16">
        <f t="shared" si="299"/>
        <v>41803.916666666664</v>
      </c>
    </row>
    <row r="3171" spans="1:20" ht="30" x14ac:dyDescent="0.2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1.030125</v>
      </c>
      <c r="P3171" s="1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6">
        <f t="shared" si="298"/>
        <v>41591.737974537034</v>
      </c>
      <c r="T3171" s="16">
        <f t="shared" si="299"/>
        <v>41621.207638888889</v>
      </c>
    </row>
    <row r="3172" spans="1:20" ht="30" x14ac:dyDescent="0.2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1.1225000000000001</v>
      </c>
      <c r="P3172" s="1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6">
        <f t="shared" si="298"/>
        <v>41789.080370370371</v>
      </c>
      <c r="T3172" s="16">
        <f t="shared" si="299"/>
        <v>41822.166666666664</v>
      </c>
    </row>
    <row r="3173" spans="1:20" ht="45" x14ac:dyDescent="0.2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1.0881428571428571</v>
      </c>
      <c r="P3173" s="1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6">
        <f t="shared" si="298"/>
        <v>42466.608310185184</v>
      </c>
      <c r="T3173" s="16">
        <f t="shared" si="299"/>
        <v>42496.608310185184</v>
      </c>
    </row>
    <row r="3174" spans="1:20" ht="45" x14ac:dyDescent="0.2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1.1499999999999999</v>
      </c>
      <c r="P3174" s="1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6">
        <f t="shared" si="298"/>
        <v>40923.729953703703</v>
      </c>
      <c r="T3174" s="16">
        <f t="shared" si="299"/>
        <v>40953.729953703703</v>
      </c>
    </row>
    <row r="3175" spans="1:20" ht="45" x14ac:dyDescent="0.2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1.03</v>
      </c>
      <c r="P3175" s="1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6">
        <f t="shared" si="298"/>
        <v>41878.878379629627</v>
      </c>
      <c r="T3175" s="16">
        <f t="shared" si="299"/>
        <v>41908.878379629627</v>
      </c>
    </row>
    <row r="3176" spans="1:20" ht="45" x14ac:dyDescent="0.2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1.0113333333333334</v>
      </c>
      <c r="P3176" s="1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6">
        <f t="shared" si="298"/>
        <v>41862.864675925928</v>
      </c>
      <c r="T3176" s="16">
        <f t="shared" si="299"/>
        <v>41876.864675925928</v>
      </c>
    </row>
    <row r="3177" spans="1:20" ht="45" x14ac:dyDescent="0.2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1.0955999999999999</v>
      </c>
      <c r="P3177" s="19">
        <f t="shared" si="295"/>
        <v>91.3</v>
      </c>
      <c r="Q3177" t="str">
        <f t="shared" si="296"/>
        <v>theater</v>
      </c>
      <c r="R3177" t="str">
        <f t="shared" si="297"/>
        <v>plays</v>
      </c>
      <c r="S3177" s="16">
        <f t="shared" si="298"/>
        <v>40531.886886574073</v>
      </c>
      <c r="T3177" s="16">
        <f t="shared" si="299"/>
        <v>40591.886886574073</v>
      </c>
    </row>
    <row r="3178" spans="1:20" ht="45" x14ac:dyDescent="0.2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1.148421052631579</v>
      </c>
      <c r="P3178" s="1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6">
        <f t="shared" si="298"/>
        <v>41477.930914351848</v>
      </c>
      <c r="T3178" s="16">
        <f t="shared" si="299"/>
        <v>41504.625</v>
      </c>
    </row>
    <row r="3179" spans="1:20" ht="45" x14ac:dyDescent="0.2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1.1739999999999999</v>
      </c>
      <c r="P3179" s="1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6">
        <f t="shared" si="298"/>
        <v>41781.666770833333</v>
      </c>
      <c r="T3179" s="16">
        <f t="shared" si="299"/>
        <v>41811.666770833333</v>
      </c>
    </row>
    <row r="3180" spans="1:20" ht="45" x14ac:dyDescent="0.2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1.7173333333333334</v>
      </c>
      <c r="P3180" s="1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6">
        <f t="shared" si="298"/>
        <v>41806.605034722219</v>
      </c>
      <c r="T3180" s="16">
        <f t="shared" si="299"/>
        <v>41836.605034722219</v>
      </c>
    </row>
    <row r="3181" spans="1:20" ht="30" x14ac:dyDescent="0.2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1.1416238095238094</v>
      </c>
      <c r="P3181" s="1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6">
        <f t="shared" si="298"/>
        <v>41375.702210648145</v>
      </c>
      <c r="T3181" s="16">
        <f t="shared" si="299"/>
        <v>41400.702210648145</v>
      </c>
    </row>
    <row r="3182" spans="1:20" ht="45" x14ac:dyDescent="0.2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1.1975</v>
      </c>
      <c r="P3182" s="1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6">
        <f t="shared" si="298"/>
        <v>41780.412604166668</v>
      </c>
      <c r="T3182" s="16">
        <f t="shared" si="299"/>
        <v>41810.412604166668</v>
      </c>
    </row>
    <row r="3183" spans="1:20" ht="45" x14ac:dyDescent="0.2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1.0900000000000001</v>
      </c>
      <c r="P3183" s="1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6">
        <f t="shared" si="298"/>
        <v>41779.310034722221</v>
      </c>
      <c r="T3183" s="16">
        <f t="shared" si="299"/>
        <v>41805.666666666664</v>
      </c>
    </row>
    <row r="3184" spans="1:20" ht="60" x14ac:dyDescent="0.2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1.0088571428571429</v>
      </c>
      <c r="P3184" s="1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6">
        <f t="shared" si="298"/>
        <v>40883.949317129627</v>
      </c>
      <c r="T3184" s="16">
        <f t="shared" si="299"/>
        <v>40939.708333333336</v>
      </c>
    </row>
    <row r="3185" spans="1:20" ht="45" x14ac:dyDescent="0.2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1.0900000000000001</v>
      </c>
      <c r="P3185" s="1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6">
        <f t="shared" si="298"/>
        <v>41491.79478009259</v>
      </c>
      <c r="T3185" s="16">
        <f t="shared" si="299"/>
        <v>41509.79478009259</v>
      </c>
    </row>
    <row r="3186" spans="1:20" ht="45" x14ac:dyDescent="0.2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1.0720930232558139</v>
      </c>
      <c r="P3186" s="1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6">
        <f t="shared" si="298"/>
        <v>41791.993414351848</v>
      </c>
      <c r="T3186" s="16">
        <f t="shared" si="299"/>
        <v>41821.993414351848</v>
      </c>
    </row>
    <row r="3187" spans="1:20" ht="45" x14ac:dyDescent="0.2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</v>
      </c>
      <c r="P3187" s="1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6">
        <f t="shared" si="298"/>
        <v>41829.977326388893</v>
      </c>
      <c r="T3187" s="16">
        <f t="shared" si="299"/>
        <v>41836.977326388893</v>
      </c>
    </row>
    <row r="3188" spans="1:20" ht="45" x14ac:dyDescent="0.2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1.0218750000000001</v>
      </c>
      <c r="P3188" s="1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6">
        <f t="shared" si="298"/>
        <v>41868.924050925925</v>
      </c>
      <c r="T3188" s="16">
        <f t="shared" si="299"/>
        <v>41898.875</v>
      </c>
    </row>
    <row r="3189" spans="1:20" ht="45" x14ac:dyDescent="0.2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1.1629333333333334</v>
      </c>
      <c r="P3189" s="1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6">
        <f t="shared" si="298"/>
        <v>41835.666354166664</v>
      </c>
      <c r="T3189" s="16">
        <f t="shared" si="299"/>
        <v>41855.666354166664</v>
      </c>
    </row>
    <row r="3190" spans="1:20" ht="45" x14ac:dyDescent="0.2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0.65</v>
      </c>
      <c r="P3190" s="1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6">
        <f t="shared" si="298"/>
        <v>42144.415532407409</v>
      </c>
      <c r="T3190" s="16">
        <f t="shared" si="299"/>
        <v>42165.415532407409</v>
      </c>
    </row>
    <row r="3191" spans="1:20" ht="45" x14ac:dyDescent="0.2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0.12327272727272727</v>
      </c>
      <c r="P3191" s="1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6">
        <f t="shared" si="298"/>
        <v>42118.346435185187</v>
      </c>
      <c r="T3191" s="16">
        <f t="shared" si="299"/>
        <v>42148.346435185187</v>
      </c>
    </row>
    <row r="3192" spans="1:20" ht="30" x14ac:dyDescent="0.2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s="19">
        <f t="shared" si="295"/>
        <v>0</v>
      </c>
      <c r="Q3192" t="str">
        <f t="shared" si="296"/>
        <v>theater</v>
      </c>
      <c r="R3192" t="str">
        <f t="shared" si="297"/>
        <v>musical</v>
      </c>
      <c r="S3192" s="16">
        <f t="shared" si="298"/>
        <v>42683.151331018518</v>
      </c>
      <c r="T3192" s="16">
        <f t="shared" si="299"/>
        <v>42713.192997685182</v>
      </c>
    </row>
    <row r="3193" spans="1:20" ht="45" x14ac:dyDescent="0.2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4.0266666666666666E-2</v>
      </c>
      <c r="P3193" s="1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6">
        <f t="shared" si="298"/>
        <v>42538.755428240736</v>
      </c>
      <c r="T3193" s="16">
        <f t="shared" si="299"/>
        <v>42598.755428240736</v>
      </c>
    </row>
    <row r="3194" spans="1:20" ht="45" x14ac:dyDescent="0.2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1.0200000000000001E-2</v>
      </c>
      <c r="P3194" s="1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6">
        <f t="shared" si="298"/>
        <v>42018.94049768518</v>
      </c>
      <c r="T3194" s="16">
        <f t="shared" si="299"/>
        <v>42063.916666666672</v>
      </c>
    </row>
    <row r="3195" spans="1:20" ht="45" x14ac:dyDescent="0.2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0.1174</v>
      </c>
      <c r="P3195" s="1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6">
        <f t="shared" si="298"/>
        <v>42010.968240740738</v>
      </c>
      <c r="T3195" s="16">
        <f t="shared" si="299"/>
        <v>42055.968240740738</v>
      </c>
    </row>
    <row r="3196" spans="1:20" ht="45" x14ac:dyDescent="0.2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s="19">
        <f t="shared" si="295"/>
        <v>0</v>
      </c>
      <c r="Q3196" t="str">
        <f t="shared" si="296"/>
        <v>theater</v>
      </c>
      <c r="R3196" t="str">
        <f t="shared" si="297"/>
        <v>musical</v>
      </c>
      <c r="S3196" s="16">
        <f t="shared" si="298"/>
        <v>42182.062476851846</v>
      </c>
      <c r="T3196" s="16">
        <f t="shared" si="299"/>
        <v>42212.062476851846</v>
      </c>
    </row>
    <row r="3197" spans="1:20" ht="45" x14ac:dyDescent="0.2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0.59142857142857141</v>
      </c>
      <c r="P3197" s="1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6">
        <f t="shared" si="298"/>
        <v>42017.594236111108</v>
      </c>
      <c r="T3197" s="16">
        <f t="shared" si="299"/>
        <v>42047.594236111108</v>
      </c>
    </row>
    <row r="3198" spans="1:20" ht="45" x14ac:dyDescent="0.2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5.9999999999999995E-4</v>
      </c>
      <c r="P3198" s="1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6">
        <f t="shared" si="298"/>
        <v>42157.598090277781</v>
      </c>
      <c r="T3198" s="16">
        <f t="shared" si="299"/>
        <v>42217.583333333328</v>
      </c>
    </row>
    <row r="3199" spans="1:20" ht="30" x14ac:dyDescent="0.2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0.1145</v>
      </c>
      <c r="P3199" s="1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6">
        <f t="shared" si="298"/>
        <v>42009.493263888886</v>
      </c>
      <c r="T3199" s="16">
        <f t="shared" si="299"/>
        <v>42039.493263888886</v>
      </c>
    </row>
    <row r="3200" spans="1:20" ht="45" x14ac:dyDescent="0.2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3.6666666666666666E-3</v>
      </c>
      <c r="P3200" s="1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6">
        <f t="shared" si="298"/>
        <v>42013.424502314811</v>
      </c>
      <c r="T3200" s="16">
        <f t="shared" si="299"/>
        <v>42051.424502314811</v>
      </c>
    </row>
    <row r="3201" spans="1:20" ht="45" x14ac:dyDescent="0.2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0.52159999999999995</v>
      </c>
      <c r="P3201" s="1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6">
        <f t="shared" si="298"/>
        <v>41858.761782407404</v>
      </c>
      <c r="T3201" s="16">
        <f t="shared" si="299"/>
        <v>41888.875</v>
      </c>
    </row>
    <row r="3202" spans="1:20" ht="45" x14ac:dyDescent="0.2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2.0000000000000002E-5</v>
      </c>
      <c r="P3202" s="19">
        <f t="shared" si="295"/>
        <v>1</v>
      </c>
      <c r="Q3202" t="str">
        <f t="shared" si="296"/>
        <v>theater</v>
      </c>
      <c r="R3202" t="str">
        <f t="shared" si="297"/>
        <v>musical</v>
      </c>
      <c r="S3202" s="16">
        <f t="shared" si="298"/>
        <v>42460.320613425924</v>
      </c>
      <c r="T3202" s="16">
        <f t="shared" si="299"/>
        <v>42490.231944444444</v>
      </c>
    </row>
    <row r="3203" spans="1:20" ht="45" x14ac:dyDescent="0.2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E3203/D3203</f>
        <v>1.2500000000000001E-2</v>
      </c>
      <c r="P3203" s="19">
        <f t="shared" ref="P3203:P3266" si="301">IF(L3203&gt;0,E3203/L3203,0)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6">
        <f t="shared" ref="S3203:S3266" si="304">(((J3203/60)/60)/24)+DATE(1970,1,1)</f>
        <v>41861.767094907409</v>
      </c>
      <c r="T3203" s="16">
        <f t="shared" ref="T3203:T3266" si="305">(((I3203/60)/60)/24)+DATE(1970,1,1)</f>
        <v>41882.767094907409</v>
      </c>
    </row>
    <row r="3204" spans="1:20" ht="45" x14ac:dyDescent="0.2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0.54520000000000002</v>
      </c>
      <c r="P3204" s="1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6">
        <f t="shared" si="304"/>
        <v>42293.853541666671</v>
      </c>
      <c r="T3204" s="16">
        <f t="shared" si="305"/>
        <v>42352.249305555553</v>
      </c>
    </row>
    <row r="3205" spans="1:20" ht="30" x14ac:dyDescent="0.2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0.25</v>
      </c>
      <c r="P3205" s="1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6">
        <f t="shared" si="304"/>
        <v>42242.988680555558</v>
      </c>
      <c r="T3205" s="16">
        <f t="shared" si="305"/>
        <v>42272.988680555558</v>
      </c>
    </row>
    <row r="3206" spans="1:20" ht="45" x14ac:dyDescent="0.2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s="19">
        <f t="shared" si="301"/>
        <v>0</v>
      </c>
      <c r="Q3206" t="str">
        <f t="shared" si="302"/>
        <v>theater</v>
      </c>
      <c r="R3206" t="str">
        <f t="shared" si="303"/>
        <v>musical</v>
      </c>
      <c r="S3206" s="16">
        <f t="shared" si="304"/>
        <v>42172.686099537037</v>
      </c>
      <c r="T3206" s="16">
        <f t="shared" si="305"/>
        <v>42202.676388888889</v>
      </c>
    </row>
    <row r="3207" spans="1:20" ht="45" x14ac:dyDescent="0.2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3.4125000000000003E-2</v>
      </c>
      <c r="P3207" s="1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6">
        <f t="shared" si="304"/>
        <v>42095.374675925923</v>
      </c>
      <c r="T3207" s="16">
        <f t="shared" si="305"/>
        <v>42125.374675925923</v>
      </c>
    </row>
    <row r="3208" spans="1:20" ht="45" x14ac:dyDescent="0.2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s="19">
        <f t="shared" si="301"/>
        <v>0</v>
      </c>
      <c r="Q3208" t="str">
        <f t="shared" si="302"/>
        <v>theater</v>
      </c>
      <c r="R3208" t="str">
        <f t="shared" si="303"/>
        <v>musical</v>
      </c>
      <c r="S3208" s="16">
        <f t="shared" si="304"/>
        <v>42236.276053240741</v>
      </c>
      <c r="T3208" s="16">
        <f t="shared" si="305"/>
        <v>42266.276053240741</v>
      </c>
    </row>
    <row r="3209" spans="1:20" ht="45" x14ac:dyDescent="0.2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0.46363636363636362</v>
      </c>
      <c r="P3209" s="1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6">
        <f t="shared" si="304"/>
        <v>42057.277858796297</v>
      </c>
      <c r="T3209" s="16">
        <f t="shared" si="305"/>
        <v>42117.236192129625</v>
      </c>
    </row>
    <row r="3210" spans="1:20" ht="45" x14ac:dyDescent="0.2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1.0349999999999999</v>
      </c>
      <c r="P3210" s="1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6">
        <f t="shared" si="304"/>
        <v>41827.605057870373</v>
      </c>
      <c r="T3210" s="16">
        <f t="shared" si="305"/>
        <v>41848.605057870373</v>
      </c>
    </row>
    <row r="3211" spans="1:20" ht="45" x14ac:dyDescent="0.2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1.1932315789473684</v>
      </c>
      <c r="P3211" s="1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6">
        <f t="shared" si="304"/>
        <v>41778.637245370373</v>
      </c>
      <c r="T3211" s="16">
        <f t="shared" si="305"/>
        <v>41810.958333333336</v>
      </c>
    </row>
    <row r="3212" spans="1:20" ht="45" x14ac:dyDescent="0.2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1.2576666666666667</v>
      </c>
      <c r="P3212" s="1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6">
        <f t="shared" si="304"/>
        <v>41013.936562499999</v>
      </c>
      <c r="T3212" s="16">
        <f t="shared" si="305"/>
        <v>41061.165972222225</v>
      </c>
    </row>
    <row r="3213" spans="1:20" ht="45" x14ac:dyDescent="0.2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1.1974347826086957</v>
      </c>
      <c r="P3213" s="1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6">
        <f t="shared" si="304"/>
        <v>41834.586574074077</v>
      </c>
      <c r="T3213" s="16">
        <f t="shared" si="305"/>
        <v>41866.083333333336</v>
      </c>
    </row>
    <row r="3214" spans="1:20" ht="30" x14ac:dyDescent="0.2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1.2625</v>
      </c>
      <c r="P3214" s="1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6">
        <f t="shared" si="304"/>
        <v>41829.795729166668</v>
      </c>
      <c r="T3214" s="16">
        <f t="shared" si="305"/>
        <v>41859.795729166668</v>
      </c>
    </row>
    <row r="3215" spans="1:20" ht="45" x14ac:dyDescent="0.2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1.0011666666666668</v>
      </c>
      <c r="P3215" s="1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6">
        <f t="shared" si="304"/>
        <v>42171.763414351852</v>
      </c>
      <c r="T3215" s="16">
        <f t="shared" si="305"/>
        <v>42211.763414351852</v>
      </c>
    </row>
    <row r="3216" spans="1:20" ht="45" x14ac:dyDescent="0.2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1.0213333333333334</v>
      </c>
      <c r="P3216" s="1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6">
        <f t="shared" si="304"/>
        <v>42337.792511574073</v>
      </c>
      <c r="T3216" s="16">
        <f t="shared" si="305"/>
        <v>42374.996527777781</v>
      </c>
    </row>
    <row r="3217" spans="1:20" ht="60" x14ac:dyDescent="0.2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1.0035142857142858</v>
      </c>
      <c r="P3217" s="1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6">
        <f t="shared" si="304"/>
        <v>42219.665173611109</v>
      </c>
      <c r="T3217" s="16">
        <f t="shared" si="305"/>
        <v>42257.165972222225</v>
      </c>
    </row>
    <row r="3218" spans="1:20" ht="45" x14ac:dyDescent="0.2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1.0004999999999999</v>
      </c>
      <c r="P3218" s="1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6">
        <f t="shared" si="304"/>
        <v>42165.462627314817</v>
      </c>
      <c r="T3218" s="16">
        <f t="shared" si="305"/>
        <v>42196.604166666672</v>
      </c>
    </row>
    <row r="3219" spans="1:20" ht="30" x14ac:dyDescent="0.2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1.1602222222222223</v>
      </c>
      <c r="P3219" s="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6">
        <f t="shared" si="304"/>
        <v>42648.546111111107</v>
      </c>
      <c r="T3219" s="16">
        <f t="shared" si="305"/>
        <v>42678.546111111107</v>
      </c>
    </row>
    <row r="3220" spans="1:20" ht="45" x14ac:dyDescent="0.2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1.0209999999999999</v>
      </c>
      <c r="P3220" s="1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6">
        <f t="shared" si="304"/>
        <v>41971.002152777779</v>
      </c>
      <c r="T3220" s="16">
        <f t="shared" si="305"/>
        <v>42004</v>
      </c>
    </row>
    <row r="3221" spans="1:20" ht="30" x14ac:dyDescent="0.2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1.0011000000000001</v>
      </c>
      <c r="P3221" s="1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6">
        <f t="shared" si="304"/>
        <v>42050.983182870375</v>
      </c>
      <c r="T3221" s="16">
        <f t="shared" si="305"/>
        <v>42085.941516203704</v>
      </c>
    </row>
    <row r="3222" spans="1:20" ht="30" x14ac:dyDescent="0.2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1.0084</v>
      </c>
      <c r="P3222" s="1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6">
        <f t="shared" si="304"/>
        <v>42772.833379629628</v>
      </c>
      <c r="T3222" s="16">
        <f t="shared" si="305"/>
        <v>42806.875</v>
      </c>
    </row>
    <row r="3223" spans="1:20" ht="45" x14ac:dyDescent="0.2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1.0342499999999999</v>
      </c>
      <c r="P3223" s="1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6">
        <f t="shared" si="304"/>
        <v>42155.696793981479</v>
      </c>
      <c r="T3223" s="16">
        <f t="shared" si="305"/>
        <v>42190.696793981479</v>
      </c>
    </row>
    <row r="3224" spans="1:20" ht="30" x14ac:dyDescent="0.2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1.248</v>
      </c>
      <c r="P3224" s="1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6">
        <f t="shared" si="304"/>
        <v>42270.582141203704</v>
      </c>
      <c r="T3224" s="16">
        <f t="shared" si="305"/>
        <v>42301.895138888889</v>
      </c>
    </row>
    <row r="3225" spans="1:20" ht="30" x14ac:dyDescent="0.2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1.0951612903225807</v>
      </c>
      <c r="P3225" s="1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6">
        <f t="shared" si="304"/>
        <v>42206.835370370376</v>
      </c>
      <c r="T3225" s="16">
        <f t="shared" si="305"/>
        <v>42236.835370370376</v>
      </c>
    </row>
    <row r="3226" spans="1:20" ht="45" x14ac:dyDescent="0.2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1.0203333333333333</v>
      </c>
      <c r="P3226" s="1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6">
        <f t="shared" si="304"/>
        <v>42697.850844907407</v>
      </c>
      <c r="T3226" s="16">
        <f t="shared" si="305"/>
        <v>42745.208333333328</v>
      </c>
    </row>
    <row r="3227" spans="1:20" ht="45" x14ac:dyDescent="0.2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1.0235000000000001</v>
      </c>
      <c r="P3227" s="1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6">
        <f t="shared" si="304"/>
        <v>42503.559467592597</v>
      </c>
      <c r="T3227" s="16">
        <f t="shared" si="305"/>
        <v>42524.875</v>
      </c>
    </row>
    <row r="3228" spans="1:20" ht="45" x14ac:dyDescent="0.2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1.0416666666666667</v>
      </c>
      <c r="P3228" s="1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6">
        <f t="shared" si="304"/>
        <v>42277.583472222221</v>
      </c>
      <c r="T3228" s="16">
        <f t="shared" si="305"/>
        <v>42307.583472222221</v>
      </c>
    </row>
    <row r="3229" spans="1:20" ht="45" x14ac:dyDescent="0.2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1.25</v>
      </c>
      <c r="P3229" s="19">
        <f t="shared" si="301"/>
        <v>50</v>
      </c>
      <c r="Q3229" t="str">
        <f t="shared" si="302"/>
        <v>theater</v>
      </c>
      <c r="R3229" t="str">
        <f t="shared" si="303"/>
        <v>plays</v>
      </c>
      <c r="S3229" s="16">
        <f t="shared" si="304"/>
        <v>42722.882361111115</v>
      </c>
      <c r="T3229" s="16">
        <f t="shared" si="305"/>
        <v>42752.882361111115</v>
      </c>
    </row>
    <row r="3230" spans="1:20" x14ac:dyDescent="0.2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1.0234285714285714</v>
      </c>
      <c r="P3230" s="1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6">
        <f t="shared" si="304"/>
        <v>42323.70930555556</v>
      </c>
      <c r="T3230" s="16">
        <f t="shared" si="305"/>
        <v>42355.207638888889</v>
      </c>
    </row>
    <row r="3231" spans="1:20" ht="45" x14ac:dyDescent="0.2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1.0786500000000001</v>
      </c>
      <c r="P3231" s="1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6">
        <f t="shared" si="304"/>
        <v>41933.291643518518</v>
      </c>
      <c r="T3231" s="16">
        <f t="shared" si="305"/>
        <v>41963.333310185189</v>
      </c>
    </row>
    <row r="3232" spans="1:20" ht="45" x14ac:dyDescent="0.2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1.0988461538461538</v>
      </c>
      <c r="P3232" s="1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6">
        <f t="shared" si="304"/>
        <v>41898.168125000004</v>
      </c>
      <c r="T3232" s="16">
        <f t="shared" si="305"/>
        <v>41913.165972222225</v>
      </c>
    </row>
    <row r="3233" spans="1:20" ht="45" x14ac:dyDescent="0.2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1.61</v>
      </c>
      <c r="P3233" s="19">
        <f t="shared" si="301"/>
        <v>57.5</v>
      </c>
      <c r="Q3233" t="str">
        <f t="shared" si="302"/>
        <v>theater</v>
      </c>
      <c r="R3233" t="str">
        <f t="shared" si="303"/>
        <v>plays</v>
      </c>
      <c r="S3233" s="16">
        <f t="shared" si="304"/>
        <v>42446.943831018521</v>
      </c>
      <c r="T3233" s="16">
        <f t="shared" si="305"/>
        <v>42476.943831018521</v>
      </c>
    </row>
    <row r="3234" spans="1:20" ht="45" x14ac:dyDescent="0.2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1.3120000000000001</v>
      </c>
      <c r="P3234" s="1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6">
        <f t="shared" si="304"/>
        <v>42463.81385416667</v>
      </c>
      <c r="T3234" s="16">
        <f t="shared" si="305"/>
        <v>42494.165972222225</v>
      </c>
    </row>
    <row r="3235" spans="1:20" ht="45" x14ac:dyDescent="0.2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1.1879999999999999</v>
      </c>
      <c r="P3235" s="1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6">
        <f t="shared" si="304"/>
        <v>42766.805034722223</v>
      </c>
      <c r="T3235" s="16">
        <f t="shared" si="305"/>
        <v>42796.805034722223</v>
      </c>
    </row>
    <row r="3236" spans="1:20" ht="45" x14ac:dyDescent="0.2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1.0039275000000001</v>
      </c>
      <c r="P3236" s="1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6">
        <f t="shared" si="304"/>
        <v>42734.789444444439</v>
      </c>
      <c r="T3236" s="16">
        <f t="shared" si="305"/>
        <v>42767.979861111111</v>
      </c>
    </row>
    <row r="3237" spans="1:20" ht="45" x14ac:dyDescent="0.2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1.0320666666666667</v>
      </c>
      <c r="P3237" s="1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6">
        <f t="shared" si="304"/>
        <v>42522.347812499997</v>
      </c>
      <c r="T3237" s="16">
        <f t="shared" si="305"/>
        <v>42552.347812499997</v>
      </c>
    </row>
    <row r="3238" spans="1:20" ht="45" x14ac:dyDescent="0.2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1.006</v>
      </c>
      <c r="P3238" s="1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6">
        <f t="shared" si="304"/>
        <v>42702.917048611111</v>
      </c>
      <c r="T3238" s="16">
        <f t="shared" si="305"/>
        <v>42732.917048611111</v>
      </c>
    </row>
    <row r="3239" spans="1:20" ht="30" x14ac:dyDescent="0.2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1.0078754285714286</v>
      </c>
      <c r="P3239" s="1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6">
        <f t="shared" si="304"/>
        <v>42252.474351851852</v>
      </c>
      <c r="T3239" s="16">
        <f t="shared" si="305"/>
        <v>42276.165972222225</v>
      </c>
    </row>
    <row r="3240" spans="1:20" ht="45" x14ac:dyDescent="0.2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1.1232142857142857</v>
      </c>
      <c r="P3240" s="1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6">
        <f t="shared" si="304"/>
        <v>42156.510393518518</v>
      </c>
      <c r="T3240" s="16">
        <f t="shared" si="305"/>
        <v>42186.510393518518</v>
      </c>
    </row>
    <row r="3241" spans="1:20" ht="45" x14ac:dyDescent="0.2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1.0591914022517912</v>
      </c>
      <c r="P3241" s="1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6">
        <f t="shared" si="304"/>
        <v>42278.089039351849</v>
      </c>
      <c r="T3241" s="16">
        <f t="shared" si="305"/>
        <v>42302.999305555553</v>
      </c>
    </row>
    <row r="3242" spans="1:20" ht="45" x14ac:dyDescent="0.2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1.0056666666666667</v>
      </c>
      <c r="P3242" s="1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6">
        <f t="shared" si="304"/>
        <v>42754.693842592591</v>
      </c>
      <c r="T3242" s="16">
        <f t="shared" si="305"/>
        <v>42782.958333333328</v>
      </c>
    </row>
    <row r="3243" spans="1:20" ht="60" x14ac:dyDescent="0.2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1.1530588235294117</v>
      </c>
      <c r="P3243" s="1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6">
        <f t="shared" si="304"/>
        <v>41893.324884259258</v>
      </c>
      <c r="T3243" s="16">
        <f t="shared" si="305"/>
        <v>41926.290972222225</v>
      </c>
    </row>
    <row r="3244" spans="1:20" ht="30" x14ac:dyDescent="0.2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1.273042</v>
      </c>
      <c r="P3244" s="1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6">
        <f t="shared" si="304"/>
        <v>41871.755694444444</v>
      </c>
      <c r="T3244" s="16">
        <f t="shared" si="305"/>
        <v>41901.755694444444</v>
      </c>
    </row>
    <row r="3245" spans="1:20" ht="45" x14ac:dyDescent="0.2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1.028375</v>
      </c>
      <c r="P3245" s="1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6">
        <f t="shared" si="304"/>
        <v>42262.096782407403</v>
      </c>
      <c r="T3245" s="16">
        <f t="shared" si="305"/>
        <v>42286</v>
      </c>
    </row>
    <row r="3246" spans="1:20" ht="45" x14ac:dyDescent="0.2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1.0293749999999999</v>
      </c>
      <c r="P3246" s="1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6">
        <f t="shared" si="304"/>
        <v>42675.694236111114</v>
      </c>
      <c r="T3246" s="16">
        <f t="shared" si="305"/>
        <v>42705.735902777778</v>
      </c>
    </row>
    <row r="3247" spans="1:20" ht="45" x14ac:dyDescent="0.2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1.043047619047619</v>
      </c>
      <c r="P3247" s="1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6">
        <f t="shared" si="304"/>
        <v>42135.60020833333</v>
      </c>
      <c r="T3247" s="16">
        <f t="shared" si="305"/>
        <v>42167.083333333328</v>
      </c>
    </row>
    <row r="3248" spans="1:20" ht="45" x14ac:dyDescent="0.2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1.1122000000000001</v>
      </c>
      <c r="P3248" s="1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6">
        <f t="shared" si="304"/>
        <v>42230.472222222219</v>
      </c>
      <c r="T3248" s="16">
        <f t="shared" si="305"/>
        <v>42259.165972222225</v>
      </c>
    </row>
    <row r="3249" spans="1:20" ht="45" x14ac:dyDescent="0.2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1.0586</v>
      </c>
      <c r="P3249" s="1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6">
        <f t="shared" si="304"/>
        <v>42167.434166666666</v>
      </c>
      <c r="T3249" s="16">
        <f t="shared" si="305"/>
        <v>42197.434166666666</v>
      </c>
    </row>
    <row r="3250" spans="1:20" ht="30" x14ac:dyDescent="0.2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1.0079166666666666</v>
      </c>
      <c r="P3250" s="1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6">
        <f t="shared" si="304"/>
        <v>42068.888391203705</v>
      </c>
      <c r="T3250" s="16">
        <f t="shared" si="305"/>
        <v>42098.846724537041</v>
      </c>
    </row>
    <row r="3251" spans="1:20" ht="45" x14ac:dyDescent="0.2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1.0492727272727274</v>
      </c>
      <c r="P3251" s="1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6">
        <f t="shared" si="304"/>
        <v>42145.746689814812</v>
      </c>
      <c r="T3251" s="16">
        <f t="shared" si="305"/>
        <v>42175.746689814812</v>
      </c>
    </row>
    <row r="3252" spans="1:20" ht="45" x14ac:dyDescent="0.2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1.01552</v>
      </c>
      <c r="P3252" s="1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6">
        <f t="shared" si="304"/>
        <v>41918.742175925923</v>
      </c>
      <c r="T3252" s="16">
        <f t="shared" si="305"/>
        <v>41948.783842592595</v>
      </c>
    </row>
    <row r="3253" spans="1:20" ht="45" x14ac:dyDescent="0.2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1.1073333333333333</v>
      </c>
      <c r="P3253" s="1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6">
        <f t="shared" si="304"/>
        <v>42146.731087962966</v>
      </c>
      <c r="T3253" s="16">
        <f t="shared" si="305"/>
        <v>42176.731087962966</v>
      </c>
    </row>
    <row r="3254" spans="1:20" ht="30" x14ac:dyDescent="0.2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1.2782222222222221</v>
      </c>
      <c r="P3254" s="1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6">
        <f t="shared" si="304"/>
        <v>42590.472685185188</v>
      </c>
      <c r="T3254" s="16">
        <f t="shared" si="305"/>
        <v>42620.472685185188</v>
      </c>
    </row>
    <row r="3255" spans="1:20" ht="45" x14ac:dyDescent="0.2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1.0182500000000001</v>
      </c>
      <c r="P3255" s="1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6">
        <f t="shared" si="304"/>
        <v>42602.576712962968</v>
      </c>
      <c r="T3255" s="16">
        <f t="shared" si="305"/>
        <v>42621.15625</v>
      </c>
    </row>
    <row r="3256" spans="1:20" ht="45" x14ac:dyDescent="0.2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1.012576923076923</v>
      </c>
      <c r="P3256" s="1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6">
        <f t="shared" si="304"/>
        <v>42059.085752314815</v>
      </c>
      <c r="T3256" s="16">
        <f t="shared" si="305"/>
        <v>42089.044085648144</v>
      </c>
    </row>
    <row r="3257" spans="1:20" ht="45" x14ac:dyDescent="0.2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1.75</v>
      </c>
      <c r="P3257" s="1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6">
        <f t="shared" si="304"/>
        <v>41889.768229166664</v>
      </c>
      <c r="T3257" s="16">
        <f t="shared" si="305"/>
        <v>41919.768229166664</v>
      </c>
    </row>
    <row r="3258" spans="1:20" ht="45" x14ac:dyDescent="0.2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1.2806</v>
      </c>
      <c r="P3258" s="1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6">
        <f t="shared" si="304"/>
        <v>42144.573807870373</v>
      </c>
      <c r="T3258" s="16">
        <f t="shared" si="305"/>
        <v>42166.165972222225</v>
      </c>
    </row>
    <row r="3259" spans="1:20" ht="45" x14ac:dyDescent="0.2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1.0629949999999999</v>
      </c>
      <c r="P3259" s="1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6">
        <f t="shared" si="304"/>
        <v>42758.559629629628</v>
      </c>
      <c r="T3259" s="16">
        <f t="shared" si="305"/>
        <v>42788.559629629628</v>
      </c>
    </row>
    <row r="3260" spans="1:20" ht="30" x14ac:dyDescent="0.2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1.052142857142857</v>
      </c>
      <c r="P3260" s="19">
        <f t="shared" si="301"/>
        <v>98.2</v>
      </c>
      <c r="Q3260" t="str">
        <f t="shared" si="302"/>
        <v>theater</v>
      </c>
      <c r="R3260" t="str">
        <f t="shared" si="303"/>
        <v>plays</v>
      </c>
      <c r="S3260" s="16">
        <f t="shared" si="304"/>
        <v>41982.887280092589</v>
      </c>
      <c r="T3260" s="16">
        <f t="shared" si="305"/>
        <v>42012.887280092589</v>
      </c>
    </row>
    <row r="3261" spans="1:20" ht="45" x14ac:dyDescent="0.2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1.0616782608695652</v>
      </c>
      <c r="P3261" s="1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6">
        <f t="shared" si="304"/>
        <v>42614.760937500003</v>
      </c>
      <c r="T3261" s="16">
        <f t="shared" si="305"/>
        <v>42644.165972222225</v>
      </c>
    </row>
    <row r="3262" spans="1:20" ht="45" x14ac:dyDescent="0.2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1.0924</v>
      </c>
      <c r="P3262" s="1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6">
        <f t="shared" si="304"/>
        <v>42303.672662037032</v>
      </c>
      <c r="T3262" s="16">
        <f t="shared" si="305"/>
        <v>42338.714328703703</v>
      </c>
    </row>
    <row r="3263" spans="1:20" ht="45" x14ac:dyDescent="0.2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1.0045454545454546</v>
      </c>
      <c r="P3263" s="1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6">
        <f t="shared" si="304"/>
        <v>42171.725416666668</v>
      </c>
      <c r="T3263" s="16">
        <f t="shared" si="305"/>
        <v>42201.725416666668</v>
      </c>
    </row>
    <row r="3264" spans="1:20" ht="30" x14ac:dyDescent="0.2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1.0304098360655738</v>
      </c>
      <c r="P3264" s="1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6">
        <f t="shared" si="304"/>
        <v>41964.315532407403</v>
      </c>
      <c r="T3264" s="16">
        <f t="shared" si="305"/>
        <v>41995.166666666672</v>
      </c>
    </row>
    <row r="3265" spans="1:20" ht="30" x14ac:dyDescent="0.2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1.121664</v>
      </c>
      <c r="P3265" s="1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6">
        <f t="shared" si="304"/>
        <v>42284.516064814816</v>
      </c>
      <c r="T3265" s="16">
        <f t="shared" si="305"/>
        <v>42307.875</v>
      </c>
    </row>
    <row r="3266" spans="1:20" ht="30" x14ac:dyDescent="0.2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1.03</v>
      </c>
      <c r="P3266" s="1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6">
        <f t="shared" si="304"/>
        <v>42016.800208333334</v>
      </c>
      <c r="T3266" s="16">
        <f t="shared" si="305"/>
        <v>42032.916666666672</v>
      </c>
    </row>
    <row r="3267" spans="1:20" ht="45" x14ac:dyDescent="0.2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E3267/D3267</f>
        <v>1.64</v>
      </c>
      <c r="P3267" s="19">
        <f t="shared" ref="P3267:P3330" si="307">IF(L3267&gt;0,E3267/L3267,0)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6">
        <f t="shared" ref="S3267:S3330" si="310">(((J3267/60)/60)/24)+DATE(1970,1,1)</f>
        <v>42311.711979166663</v>
      </c>
      <c r="T3267" s="16">
        <f t="shared" ref="T3267:T3330" si="311">(((I3267/60)/60)/24)+DATE(1970,1,1)</f>
        <v>42341.708333333328</v>
      </c>
    </row>
    <row r="3268" spans="1:20" ht="45" x14ac:dyDescent="0.2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1.3128333333333333</v>
      </c>
      <c r="P3268" s="1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6">
        <f t="shared" si="310"/>
        <v>42136.536134259266</v>
      </c>
      <c r="T3268" s="16">
        <f t="shared" si="311"/>
        <v>42167.875</v>
      </c>
    </row>
    <row r="3269" spans="1:20" ht="45" x14ac:dyDescent="0.2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1.0209999999999999</v>
      </c>
      <c r="P3269" s="1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6">
        <f t="shared" si="310"/>
        <v>42172.757638888885</v>
      </c>
      <c r="T3269" s="16">
        <f t="shared" si="311"/>
        <v>42202.757638888885</v>
      </c>
    </row>
    <row r="3270" spans="1:20" ht="45" x14ac:dyDescent="0.2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1.28</v>
      </c>
      <c r="P3270" s="1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6">
        <f t="shared" si="310"/>
        <v>42590.90425925926</v>
      </c>
      <c r="T3270" s="16">
        <f t="shared" si="311"/>
        <v>42606.90425925926</v>
      </c>
    </row>
    <row r="3271" spans="1:20" ht="45" x14ac:dyDescent="0.2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1.0149999999999999</v>
      </c>
      <c r="P3271" s="19">
        <f t="shared" si="307"/>
        <v>116</v>
      </c>
      <c r="Q3271" t="str">
        <f t="shared" si="308"/>
        <v>theater</v>
      </c>
      <c r="R3271" t="str">
        <f t="shared" si="309"/>
        <v>plays</v>
      </c>
      <c r="S3271" s="16">
        <f t="shared" si="310"/>
        <v>42137.395798611105</v>
      </c>
      <c r="T3271" s="16">
        <f t="shared" si="311"/>
        <v>42171.458333333328</v>
      </c>
    </row>
    <row r="3272" spans="1:20" ht="45" x14ac:dyDescent="0.2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1.0166666666666666</v>
      </c>
      <c r="P3272" s="19">
        <f t="shared" si="307"/>
        <v>61</v>
      </c>
      <c r="Q3272" t="str">
        <f t="shared" si="308"/>
        <v>theater</v>
      </c>
      <c r="R3272" t="str">
        <f t="shared" si="309"/>
        <v>plays</v>
      </c>
      <c r="S3272" s="16">
        <f t="shared" si="310"/>
        <v>42167.533159722225</v>
      </c>
      <c r="T3272" s="16">
        <f t="shared" si="311"/>
        <v>42197.533159722225</v>
      </c>
    </row>
    <row r="3273" spans="1:20" x14ac:dyDescent="0.2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1.3</v>
      </c>
      <c r="P3273" s="1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6">
        <f t="shared" si="310"/>
        <v>41915.437210648146</v>
      </c>
      <c r="T3273" s="16">
        <f t="shared" si="311"/>
        <v>41945.478877314818</v>
      </c>
    </row>
    <row r="3274" spans="1:20" ht="45" x14ac:dyDescent="0.2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1.5443</v>
      </c>
      <c r="P3274" s="1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6">
        <f t="shared" si="310"/>
        <v>42284.500104166669</v>
      </c>
      <c r="T3274" s="16">
        <f t="shared" si="311"/>
        <v>42314.541770833333</v>
      </c>
    </row>
    <row r="3275" spans="1:20" ht="45" x14ac:dyDescent="0.2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1.0740000000000001</v>
      </c>
      <c r="P3275" s="1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6">
        <f t="shared" si="310"/>
        <v>42611.801412037035</v>
      </c>
      <c r="T3275" s="16">
        <f t="shared" si="311"/>
        <v>42627.791666666672</v>
      </c>
    </row>
    <row r="3276" spans="1:20" ht="45" x14ac:dyDescent="0.2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1.0132258064516129</v>
      </c>
      <c r="P3276" s="1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6">
        <f t="shared" si="310"/>
        <v>42400.704537037032</v>
      </c>
      <c r="T3276" s="16">
        <f t="shared" si="311"/>
        <v>42444.875</v>
      </c>
    </row>
    <row r="3277" spans="1:20" ht="45" x14ac:dyDescent="0.2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1.0027777777777778</v>
      </c>
      <c r="P3277" s="1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6">
        <f t="shared" si="310"/>
        <v>42017.88045138889</v>
      </c>
      <c r="T3277" s="16">
        <f t="shared" si="311"/>
        <v>42044.1875</v>
      </c>
    </row>
    <row r="3278" spans="1:20" ht="45" x14ac:dyDescent="0.2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1.1684444444444444</v>
      </c>
      <c r="P3278" s="1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6">
        <f t="shared" si="310"/>
        <v>42426.949988425928</v>
      </c>
      <c r="T3278" s="16">
        <f t="shared" si="311"/>
        <v>42461.165972222225</v>
      </c>
    </row>
    <row r="3279" spans="1:20" ht="45" x14ac:dyDescent="0.2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1.0860000000000001</v>
      </c>
      <c r="P3279" s="19">
        <f t="shared" si="307"/>
        <v>54.3</v>
      </c>
      <c r="Q3279" t="str">
        <f t="shared" si="308"/>
        <v>theater</v>
      </c>
      <c r="R3279" t="str">
        <f t="shared" si="309"/>
        <v>plays</v>
      </c>
      <c r="S3279" s="16">
        <f t="shared" si="310"/>
        <v>41931.682939814818</v>
      </c>
      <c r="T3279" s="16">
        <f t="shared" si="311"/>
        <v>41961.724606481483</v>
      </c>
    </row>
    <row r="3280" spans="1:20" ht="45" x14ac:dyDescent="0.2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1.034</v>
      </c>
      <c r="P3280" s="1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6">
        <f t="shared" si="310"/>
        <v>42124.848414351851</v>
      </c>
      <c r="T3280" s="16">
        <f t="shared" si="311"/>
        <v>42154.848414351851</v>
      </c>
    </row>
    <row r="3281" spans="1:20" ht="45" x14ac:dyDescent="0.2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1.1427586206896552</v>
      </c>
      <c r="P3281" s="1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6">
        <f t="shared" si="310"/>
        <v>42431.102534722217</v>
      </c>
      <c r="T3281" s="16">
        <f t="shared" si="311"/>
        <v>42461.06086805556</v>
      </c>
    </row>
    <row r="3282" spans="1:20" ht="45" x14ac:dyDescent="0.2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1.03</v>
      </c>
      <c r="P3282" s="1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6">
        <f t="shared" si="310"/>
        <v>42121.756921296299</v>
      </c>
      <c r="T3282" s="16">
        <f t="shared" si="311"/>
        <v>42156.208333333328</v>
      </c>
    </row>
    <row r="3283" spans="1:20" ht="30" x14ac:dyDescent="0.2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1.216</v>
      </c>
      <c r="P3283" s="1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6">
        <f t="shared" si="310"/>
        <v>42219.019733796296</v>
      </c>
      <c r="T3283" s="16">
        <f t="shared" si="311"/>
        <v>42249.019733796296</v>
      </c>
    </row>
    <row r="3284" spans="1:20" ht="45" x14ac:dyDescent="0.2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1.026467741935484</v>
      </c>
      <c r="P3284" s="1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6">
        <f t="shared" si="310"/>
        <v>42445.19430555556</v>
      </c>
      <c r="T3284" s="16">
        <f t="shared" si="311"/>
        <v>42489.19430555556</v>
      </c>
    </row>
    <row r="3285" spans="1:20" ht="45" x14ac:dyDescent="0.2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1.0475000000000001</v>
      </c>
      <c r="P3285" s="1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6">
        <f t="shared" si="310"/>
        <v>42379.74418981481</v>
      </c>
      <c r="T3285" s="16">
        <f t="shared" si="311"/>
        <v>42410.875</v>
      </c>
    </row>
    <row r="3286" spans="1:20" ht="45" x14ac:dyDescent="0.2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1.016</v>
      </c>
      <c r="P3286" s="1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6">
        <f t="shared" si="310"/>
        <v>42380.884872685187</v>
      </c>
      <c r="T3286" s="16">
        <f t="shared" si="311"/>
        <v>42398.249305555553</v>
      </c>
    </row>
    <row r="3287" spans="1:20" x14ac:dyDescent="0.2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1.1210242048409682</v>
      </c>
      <c r="P3287" s="1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6">
        <f t="shared" si="310"/>
        <v>42762.942430555559</v>
      </c>
      <c r="T3287" s="16">
        <f t="shared" si="311"/>
        <v>42794.208333333328</v>
      </c>
    </row>
    <row r="3288" spans="1:20" ht="45" x14ac:dyDescent="0.2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1.0176666666666667</v>
      </c>
      <c r="P3288" s="1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6">
        <f t="shared" si="310"/>
        <v>42567.840069444443</v>
      </c>
      <c r="T3288" s="16">
        <f t="shared" si="311"/>
        <v>42597.840069444443</v>
      </c>
    </row>
    <row r="3289" spans="1:20" ht="30" x14ac:dyDescent="0.2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</v>
      </c>
      <c r="P3289" s="1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6">
        <f t="shared" si="310"/>
        <v>42311.750324074077</v>
      </c>
      <c r="T3289" s="16">
        <f t="shared" si="311"/>
        <v>42336.750324074077</v>
      </c>
    </row>
    <row r="3290" spans="1:20" ht="45" x14ac:dyDescent="0.2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1.0026489999999999</v>
      </c>
      <c r="P3290" s="1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6">
        <f t="shared" si="310"/>
        <v>42505.774479166663</v>
      </c>
      <c r="T3290" s="16">
        <f t="shared" si="311"/>
        <v>42541.958333333328</v>
      </c>
    </row>
    <row r="3291" spans="1:20" ht="45" x14ac:dyDescent="0.2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1.3304200000000002</v>
      </c>
      <c r="P3291" s="1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6">
        <f t="shared" si="310"/>
        <v>42758.368078703701</v>
      </c>
      <c r="T3291" s="16">
        <f t="shared" si="311"/>
        <v>42786.368078703701</v>
      </c>
    </row>
    <row r="3292" spans="1:20" ht="60" x14ac:dyDescent="0.2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1.212</v>
      </c>
      <c r="P3292" s="1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6">
        <f t="shared" si="310"/>
        <v>42775.51494212963</v>
      </c>
      <c r="T3292" s="16">
        <f t="shared" si="311"/>
        <v>42805.51494212963</v>
      </c>
    </row>
    <row r="3293" spans="1:20" ht="45" x14ac:dyDescent="0.2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1.1399999999999999</v>
      </c>
      <c r="P3293" s="1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6">
        <f t="shared" si="310"/>
        <v>42232.702546296292</v>
      </c>
      <c r="T3293" s="16">
        <f t="shared" si="311"/>
        <v>42264.165972222225</v>
      </c>
    </row>
    <row r="3294" spans="1:20" ht="45" x14ac:dyDescent="0.2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2.8613861386138613</v>
      </c>
      <c r="P3294" s="1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6">
        <f t="shared" si="310"/>
        <v>42282.770231481481</v>
      </c>
      <c r="T3294" s="16">
        <f t="shared" si="311"/>
        <v>42342.811898148153</v>
      </c>
    </row>
    <row r="3295" spans="1:20" ht="45" x14ac:dyDescent="0.2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1.7044444444444444</v>
      </c>
      <c r="P3295" s="1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6">
        <f t="shared" si="310"/>
        <v>42768.425370370373</v>
      </c>
      <c r="T3295" s="16">
        <f t="shared" si="311"/>
        <v>42798.425370370373</v>
      </c>
    </row>
    <row r="3296" spans="1:20" ht="45" x14ac:dyDescent="0.2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1.1833333333333333</v>
      </c>
      <c r="P3296" s="1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6">
        <f t="shared" si="310"/>
        <v>42141.541134259256</v>
      </c>
      <c r="T3296" s="16">
        <f t="shared" si="311"/>
        <v>42171.541134259256</v>
      </c>
    </row>
    <row r="3297" spans="1:20" ht="45" x14ac:dyDescent="0.2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1.0285857142857142</v>
      </c>
      <c r="P3297" s="1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6">
        <f t="shared" si="310"/>
        <v>42609.442465277782</v>
      </c>
      <c r="T3297" s="16">
        <f t="shared" si="311"/>
        <v>42639.442465277782</v>
      </c>
    </row>
    <row r="3298" spans="1:20" ht="45" x14ac:dyDescent="0.2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1.4406666666666668</v>
      </c>
      <c r="P3298" s="1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6">
        <f t="shared" si="310"/>
        <v>42309.756620370375</v>
      </c>
      <c r="T3298" s="16">
        <f t="shared" si="311"/>
        <v>42330.916666666672</v>
      </c>
    </row>
    <row r="3299" spans="1:20" ht="45" x14ac:dyDescent="0.2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1.0007272727272727</v>
      </c>
      <c r="P3299" s="1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6">
        <f t="shared" si="310"/>
        <v>42193.771481481483</v>
      </c>
      <c r="T3299" s="16">
        <f t="shared" si="311"/>
        <v>42212.957638888889</v>
      </c>
    </row>
    <row r="3300" spans="1:20" ht="45" x14ac:dyDescent="0.2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1.0173000000000001</v>
      </c>
      <c r="P3300" s="1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6">
        <f t="shared" si="310"/>
        <v>42239.957962962959</v>
      </c>
      <c r="T3300" s="16">
        <f t="shared" si="311"/>
        <v>42260</v>
      </c>
    </row>
    <row r="3301" spans="1:20" ht="45" x14ac:dyDescent="0.2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1.1619999999999999</v>
      </c>
      <c r="P3301" s="1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6">
        <f t="shared" si="310"/>
        <v>42261.917395833334</v>
      </c>
      <c r="T3301" s="16">
        <f t="shared" si="311"/>
        <v>42291.917395833334</v>
      </c>
    </row>
    <row r="3302" spans="1:20" ht="30" x14ac:dyDescent="0.2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1.3616666666666666</v>
      </c>
      <c r="P3302" s="1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6">
        <f t="shared" si="310"/>
        <v>42102.743773148148</v>
      </c>
      <c r="T3302" s="16">
        <f t="shared" si="311"/>
        <v>42123.743773148148</v>
      </c>
    </row>
    <row r="3303" spans="1:20" ht="45" x14ac:dyDescent="0.2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1.3346666666666667</v>
      </c>
      <c r="P3303" s="19">
        <f t="shared" si="307"/>
        <v>57.2</v>
      </c>
      <c r="Q3303" t="str">
        <f t="shared" si="308"/>
        <v>theater</v>
      </c>
      <c r="R3303" t="str">
        <f t="shared" si="309"/>
        <v>plays</v>
      </c>
      <c r="S3303" s="16">
        <f t="shared" si="310"/>
        <v>42538.73583333334</v>
      </c>
      <c r="T3303" s="16">
        <f t="shared" si="311"/>
        <v>42583.290972222225</v>
      </c>
    </row>
    <row r="3304" spans="1:20" x14ac:dyDescent="0.2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1.0339285714285715</v>
      </c>
      <c r="P3304" s="1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6">
        <f t="shared" si="310"/>
        <v>42681.35157407407</v>
      </c>
      <c r="T3304" s="16">
        <f t="shared" si="311"/>
        <v>42711.35157407407</v>
      </c>
    </row>
    <row r="3305" spans="1:20" ht="45" x14ac:dyDescent="0.2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1.1588888888888889</v>
      </c>
      <c r="P3305" s="19">
        <f t="shared" si="307"/>
        <v>59.6</v>
      </c>
      <c r="Q3305" t="str">
        <f t="shared" si="308"/>
        <v>theater</v>
      </c>
      <c r="R3305" t="str">
        <f t="shared" si="309"/>
        <v>plays</v>
      </c>
      <c r="S3305" s="16">
        <f t="shared" si="310"/>
        <v>42056.65143518518</v>
      </c>
      <c r="T3305" s="16">
        <f t="shared" si="311"/>
        <v>42091.609768518523</v>
      </c>
    </row>
    <row r="3306" spans="1:20" ht="45" x14ac:dyDescent="0.2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1.0451666666666666</v>
      </c>
      <c r="P3306" s="1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6">
        <f t="shared" si="310"/>
        <v>42696.624444444446</v>
      </c>
      <c r="T3306" s="16">
        <f t="shared" si="311"/>
        <v>42726.624444444446</v>
      </c>
    </row>
    <row r="3307" spans="1:20" ht="45" x14ac:dyDescent="0.2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1.0202500000000001</v>
      </c>
      <c r="P3307" s="1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6">
        <f t="shared" si="310"/>
        <v>42186.855879629627</v>
      </c>
      <c r="T3307" s="16">
        <f t="shared" si="311"/>
        <v>42216.855879629627</v>
      </c>
    </row>
    <row r="3308" spans="1:20" ht="45" x14ac:dyDescent="0.2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1.7533333333333334</v>
      </c>
      <c r="P3308" s="1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6">
        <f t="shared" si="310"/>
        <v>42493.219236111108</v>
      </c>
      <c r="T3308" s="16">
        <f t="shared" si="311"/>
        <v>42531.125</v>
      </c>
    </row>
    <row r="3309" spans="1:20" ht="45" x14ac:dyDescent="0.2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1.0668</v>
      </c>
      <c r="P3309" s="1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6">
        <f t="shared" si="310"/>
        <v>42475.057164351849</v>
      </c>
      <c r="T3309" s="16">
        <f t="shared" si="311"/>
        <v>42505.057164351849</v>
      </c>
    </row>
    <row r="3310" spans="1:20" ht="45" x14ac:dyDescent="0.2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1.2228571428571429</v>
      </c>
      <c r="P3310" s="1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6">
        <f t="shared" si="310"/>
        <v>42452.876909722225</v>
      </c>
      <c r="T3310" s="16">
        <f t="shared" si="311"/>
        <v>42473.876909722225</v>
      </c>
    </row>
    <row r="3311" spans="1:20" ht="30" x14ac:dyDescent="0.2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1.5942857142857143</v>
      </c>
      <c r="P3311" s="19">
        <f t="shared" si="307"/>
        <v>18</v>
      </c>
      <c r="Q3311" t="str">
        <f t="shared" si="308"/>
        <v>theater</v>
      </c>
      <c r="R3311" t="str">
        <f t="shared" si="309"/>
        <v>plays</v>
      </c>
      <c r="S3311" s="16">
        <f t="shared" si="310"/>
        <v>42628.650208333333</v>
      </c>
      <c r="T3311" s="16">
        <f t="shared" si="311"/>
        <v>42659.650208333333</v>
      </c>
    </row>
    <row r="3312" spans="1:20" ht="30" x14ac:dyDescent="0.2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1.0007692307692309</v>
      </c>
      <c r="P3312" s="1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6">
        <f t="shared" si="310"/>
        <v>42253.928530092591</v>
      </c>
      <c r="T3312" s="16">
        <f t="shared" si="311"/>
        <v>42283.928530092591</v>
      </c>
    </row>
    <row r="3313" spans="1:20" ht="45" x14ac:dyDescent="0.2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1.0984</v>
      </c>
      <c r="P3313" s="1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6">
        <f t="shared" si="310"/>
        <v>42264.29178240741</v>
      </c>
      <c r="T3313" s="16">
        <f t="shared" si="311"/>
        <v>42294.29178240741</v>
      </c>
    </row>
    <row r="3314" spans="1:20" ht="45" x14ac:dyDescent="0.2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1.0004</v>
      </c>
      <c r="P3314" s="19">
        <f t="shared" si="307"/>
        <v>61</v>
      </c>
      <c r="Q3314" t="str">
        <f t="shared" si="308"/>
        <v>theater</v>
      </c>
      <c r="R3314" t="str">
        <f t="shared" si="309"/>
        <v>plays</v>
      </c>
      <c r="S3314" s="16">
        <f t="shared" si="310"/>
        <v>42664.809560185182</v>
      </c>
      <c r="T3314" s="16">
        <f t="shared" si="311"/>
        <v>42685.916666666672</v>
      </c>
    </row>
    <row r="3315" spans="1:20" ht="45" x14ac:dyDescent="0.2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1.1605000000000001</v>
      </c>
      <c r="P3315" s="1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6">
        <f t="shared" si="310"/>
        <v>42382.244409722218</v>
      </c>
      <c r="T3315" s="16">
        <f t="shared" si="311"/>
        <v>42396.041666666672</v>
      </c>
    </row>
    <row r="3316" spans="1:20" ht="45" x14ac:dyDescent="0.2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2.1074999999999999</v>
      </c>
      <c r="P3316" s="1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6">
        <f t="shared" si="310"/>
        <v>42105.267488425925</v>
      </c>
      <c r="T3316" s="16">
        <f t="shared" si="311"/>
        <v>42132.836805555555</v>
      </c>
    </row>
    <row r="3317" spans="1:20" ht="45" x14ac:dyDescent="0.2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1.1000000000000001</v>
      </c>
      <c r="P3317" s="1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6">
        <f t="shared" si="310"/>
        <v>42466.303715277783</v>
      </c>
      <c r="T3317" s="16">
        <f t="shared" si="311"/>
        <v>42496.303715277783</v>
      </c>
    </row>
    <row r="3318" spans="1:20" ht="75" x14ac:dyDescent="0.2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1.0008673425918038</v>
      </c>
      <c r="P3318" s="1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6">
        <f t="shared" si="310"/>
        <v>41826.871238425927</v>
      </c>
      <c r="T3318" s="16">
        <f t="shared" si="311"/>
        <v>41859.57916666667</v>
      </c>
    </row>
    <row r="3319" spans="1:20" ht="45" x14ac:dyDescent="0.2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1.0619047619047619</v>
      </c>
      <c r="P3319" s="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6">
        <f t="shared" si="310"/>
        <v>42499.039629629624</v>
      </c>
      <c r="T3319" s="16">
        <f t="shared" si="311"/>
        <v>42529.039629629624</v>
      </c>
    </row>
    <row r="3320" spans="1:20" ht="30" x14ac:dyDescent="0.2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1.256</v>
      </c>
      <c r="P3320" s="19">
        <f t="shared" si="307"/>
        <v>78.5</v>
      </c>
      <c r="Q3320" t="str">
        <f t="shared" si="308"/>
        <v>theater</v>
      </c>
      <c r="R3320" t="str">
        <f t="shared" si="309"/>
        <v>plays</v>
      </c>
      <c r="S3320" s="16">
        <f t="shared" si="310"/>
        <v>42431.302002314813</v>
      </c>
      <c r="T3320" s="16">
        <f t="shared" si="311"/>
        <v>42471.104166666672</v>
      </c>
    </row>
    <row r="3321" spans="1:20" ht="45" x14ac:dyDescent="0.2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1.08</v>
      </c>
      <c r="P3321" s="1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6">
        <f t="shared" si="310"/>
        <v>41990.585486111115</v>
      </c>
      <c r="T3321" s="16">
        <f t="shared" si="311"/>
        <v>42035.585486111115</v>
      </c>
    </row>
    <row r="3322" spans="1:20" ht="45" x14ac:dyDescent="0.2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1.01</v>
      </c>
      <c r="P3322" s="1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6">
        <f t="shared" si="310"/>
        <v>42513.045798611114</v>
      </c>
      <c r="T3322" s="16">
        <f t="shared" si="311"/>
        <v>42543.045798611114</v>
      </c>
    </row>
    <row r="3323" spans="1:20" ht="45" x14ac:dyDescent="0.2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1.0740000000000001</v>
      </c>
      <c r="P3323" s="1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6">
        <f t="shared" si="310"/>
        <v>41914.100289351853</v>
      </c>
      <c r="T3323" s="16">
        <f t="shared" si="311"/>
        <v>41928.165972222225</v>
      </c>
    </row>
    <row r="3324" spans="1:20" ht="45" x14ac:dyDescent="0.2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1.0151515151515151</v>
      </c>
      <c r="P3324" s="1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6">
        <f t="shared" si="310"/>
        <v>42521.010370370372</v>
      </c>
      <c r="T3324" s="16">
        <f t="shared" si="311"/>
        <v>42543.163194444445</v>
      </c>
    </row>
    <row r="3325" spans="1:20" ht="45" x14ac:dyDescent="0.2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1.2589999999999999</v>
      </c>
      <c r="P3325" s="1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6">
        <f t="shared" si="310"/>
        <v>42608.36583333333</v>
      </c>
      <c r="T3325" s="16">
        <f t="shared" si="311"/>
        <v>42638.36583333333</v>
      </c>
    </row>
    <row r="3326" spans="1:20" ht="30" x14ac:dyDescent="0.2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1.0166666666666666</v>
      </c>
      <c r="P3326" s="1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6">
        <f t="shared" si="310"/>
        <v>42512.58321759259</v>
      </c>
      <c r="T3326" s="16">
        <f t="shared" si="311"/>
        <v>42526.58321759259</v>
      </c>
    </row>
    <row r="3327" spans="1:20" ht="45" x14ac:dyDescent="0.2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1.125</v>
      </c>
      <c r="P3327" s="19">
        <f t="shared" si="307"/>
        <v>30</v>
      </c>
      <c r="Q3327" t="str">
        <f t="shared" si="308"/>
        <v>theater</v>
      </c>
      <c r="R3327" t="str">
        <f t="shared" si="309"/>
        <v>plays</v>
      </c>
      <c r="S3327" s="16">
        <f t="shared" si="310"/>
        <v>42064.785613425927</v>
      </c>
      <c r="T3327" s="16">
        <f t="shared" si="311"/>
        <v>42099.743946759263</v>
      </c>
    </row>
    <row r="3328" spans="1:20" ht="45" x14ac:dyDescent="0.2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1.0137499999999999</v>
      </c>
      <c r="P3328" s="1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6">
        <f t="shared" si="310"/>
        <v>42041.714178240742</v>
      </c>
      <c r="T3328" s="16">
        <f t="shared" si="311"/>
        <v>42071.67251157407</v>
      </c>
    </row>
    <row r="3329" spans="1:20" ht="45" x14ac:dyDescent="0.2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1.0125</v>
      </c>
      <c r="P3329" s="1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6">
        <f t="shared" si="310"/>
        <v>42468.374606481477</v>
      </c>
      <c r="T3329" s="16">
        <f t="shared" si="311"/>
        <v>42498.374606481477</v>
      </c>
    </row>
    <row r="3330" spans="1:20" ht="45" x14ac:dyDescent="0.2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1.4638888888888888</v>
      </c>
      <c r="P3330" s="1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6">
        <f t="shared" si="310"/>
        <v>41822.57503472222</v>
      </c>
      <c r="T3330" s="16">
        <f t="shared" si="311"/>
        <v>41825.041666666664</v>
      </c>
    </row>
    <row r="3331" spans="1:20" ht="45" x14ac:dyDescent="0.2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E3331/D3331</f>
        <v>1.1679999999999999</v>
      </c>
      <c r="P3331" s="19">
        <f t="shared" ref="P3331:P3394" si="313">IF(L3331&gt;0,E3331/L3331,0)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6">
        <f t="shared" ref="S3331:S3394" si="316">(((J3331/60)/60)/24)+DATE(1970,1,1)</f>
        <v>41837.323009259257</v>
      </c>
      <c r="T3331" s="16">
        <f t="shared" ref="T3331:T3394" si="317">(((I3331/60)/60)/24)+DATE(1970,1,1)</f>
        <v>41847.958333333336</v>
      </c>
    </row>
    <row r="3332" spans="1:20" ht="45" x14ac:dyDescent="0.2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1.0626666666666666</v>
      </c>
      <c r="P3332" s="1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6">
        <f t="shared" si="316"/>
        <v>42065.887361111112</v>
      </c>
      <c r="T3332" s="16">
        <f t="shared" si="317"/>
        <v>42095.845694444448</v>
      </c>
    </row>
    <row r="3333" spans="1:20" ht="45" x14ac:dyDescent="0.2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1.0451999999999999</v>
      </c>
      <c r="P3333" s="1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6">
        <f t="shared" si="316"/>
        <v>42248.697754629626</v>
      </c>
      <c r="T3333" s="16">
        <f t="shared" si="317"/>
        <v>42283.697754629626</v>
      </c>
    </row>
    <row r="3334" spans="1:20" ht="45" x14ac:dyDescent="0.2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</v>
      </c>
      <c r="P3334" s="1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6">
        <f t="shared" si="316"/>
        <v>41809.860300925924</v>
      </c>
      <c r="T3334" s="16">
        <f t="shared" si="317"/>
        <v>41839.860300925924</v>
      </c>
    </row>
    <row r="3335" spans="1:20" ht="45" x14ac:dyDescent="0.2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1.0457142857142858</v>
      </c>
      <c r="P3335" s="1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6">
        <f t="shared" si="316"/>
        <v>42148.676851851851</v>
      </c>
      <c r="T3335" s="16">
        <f t="shared" si="317"/>
        <v>42170.676851851851</v>
      </c>
    </row>
    <row r="3336" spans="1:20" ht="30" x14ac:dyDescent="0.2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1.3862051149573753</v>
      </c>
      <c r="P3336" s="1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6">
        <f t="shared" si="316"/>
        <v>42185.521087962959</v>
      </c>
      <c r="T3336" s="16">
        <f t="shared" si="317"/>
        <v>42215.521087962959</v>
      </c>
    </row>
    <row r="3337" spans="1:20" ht="45" x14ac:dyDescent="0.2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1.0032000000000001</v>
      </c>
      <c r="P3337" s="1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6">
        <f t="shared" si="316"/>
        <v>41827.674143518518</v>
      </c>
      <c r="T3337" s="16">
        <f t="shared" si="317"/>
        <v>41854.958333333336</v>
      </c>
    </row>
    <row r="3338" spans="1:20" ht="45" x14ac:dyDescent="0.2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</v>
      </c>
      <c r="P3338" s="1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6">
        <f t="shared" si="316"/>
        <v>42437.398680555561</v>
      </c>
      <c r="T3338" s="16">
        <f t="shared" si="317"/>
        <v>42465.35701388889</v>
      </c>
    </row>
    <row r="3339" spans="1:20" ht="45" x14ac:dyDescent="0.2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1.1020000000000001</v>
      </c>
      <c r="P3339" s="1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6">
        <f t="shared" si="316"/>
        <v>41901.282025462962</v>
      </c>
      <c r="T3339" s="16">
        <f t="shared" si="317"/>
        <v>41922.875</v>
      </c>
    </row>
    <row r="3340" spans="1:20" ht="30" x14ac:dyDescent="0.2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1.0218</v>
      </c>
      <c r="P3340" s="1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6">
        <f t="shared" si="316"/>
        <v>42769.574999999997</v>
      </c>
      <c r="T3340" s="16">
        <f t="shared" si="317"/>
        <v>42790.574999999997</v>
      </c>
    </row>
    <row r="3341" spans="1:20" ht="30" x14ac:dyDescent="0.2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1.0435000000000001</v>
      </c>
      <c r="P3341" s="1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6">
        <f t="shared" si="316"/>
        <v>42549.665717592594</v>
      </c>
      <c r="T3341" s="16">
        <f t="shared" si="317"/>
        <v>42579.665717592594</v>
      </c>
    </row>
    <row r="3342" spans="1:20" ht="45" x14ac:dyDescent="0.2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1.3816666666666666</v>
      </c>
      <c r="P3342" s="1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6">
        <f t="shared" si="316"/>
        <v>42685.974004629628</v>
      </c>
      <c r="T3342" s="16">
        <f t="shared" si="317"/>
        <v>42710.974004629628</v>
      </c>
    </row>
    <row r="3343" spans="1:20" ht="45" x14ac:dyDescent="0.2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</v>
      </c>
      <c r="P3343" s="1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6">
        <f t="shared" si="316"/>
        <v>42510.798854166671</v>
      </c>
      <c r="T3343" s="16">
        <f t="shared" si="317"/>
        <v>42533.708333333328</v>
      </c>
    </row>
    <row r="3344" spans="1:20" ht="30" x14ac:dyDescent="0.2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1.0166666666666666</v>
      </c>
      <c r="P3344" s="1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6">
        <f t="shared" si="316"/>
        <v>42062.296412037031</v>
      </c>
      <c r="T3344" s="16">
        <f t="shared" si="317"/>
        <v>42095.207638888889</v>
      </c>
    </row>
    <row r="3345" spans="1:20" ht="45" x14ac:dyDescent="0.2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1.7142857142857142</v>
      </c>
      <c r="P3345" s="1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6">
        <f t="shared" si="316"/>
        <v>42452.916481481487</v>
      </c>
      <c r="T3345" s="16">
        <f t="shared" si="317"/>
        <v>42473.554166666669</v>
      </c>
    </row>
    <row r="3346" spans="1:20" ht="45" x14ac:dyDescent="0.2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1.0144444444444445</v>
      </c>
      <c r="P3346" s="1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6">
        <f t="shared" si="316"/>
        <v>41851.200150462959</v>
      </c>
      <c r="T3346" s="16">
        <f t="shared" si="317"/>
        <v>41881.200150462959</v>
      </c>
    </row>
    <row r="3347" spans="1:20" ht="45" x14ac:dyDescent="0.2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1.3</v>
      </c>
      <c r="P3347" s="19">
        <f t="shared" si="313"/>
        <v>50</v>
      </c>
      <c r="Q3347" t="str">
        <f t="shared" si="314"/>
        <v>theater</v>
      </c>
      <c r="R3347" t="str">
        <f t="shared" si="315"/>
        <v>plays</v>
      </c>
      <c r="S3347" s="16">
        <f t="shared" si="316"/>
        <v>42053.106111111112</v>
      </c>
      <c r="T3347" s="16">
        <f t="shared" si="317"/>
        <v>42112.025694444441</v>
      </c>
    </row>
    <row r="3348" spans="1:20" ht="45" x14ac:dyDescent="0.2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1.1000000000000001</v>
      </c>
      <c r="P3348" s="1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6">
        <f t="shared" si="316"/>
        <v>42054.024421296301</v>
      </c>
      <c r="T3348" s="16">
        <f t="shared" si="317"/>
        <v>42061.024421296301</v>
      </c>
    </row>
    <row r="3349" spans="1:20" ht="45" x14ac:dyDescent="0.2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1.1944999999999999</v>
      </c>
      <c r="P3349" s="1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6">
        <f t="shared" si="316"/>
        <v>42484.551550925928</v>
      </c>
      <c r="T3349" s="16">
        <f t="shared" si="317"/>
        <v>42498.875</v>
      </c>
    </row>
    <row r="3350" spans="1:20" ht="45" x14ac:dyDescent="0.2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1.002909090909091</v>
      </c>
      <c r="P3350" s="1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6">
        <f t="shared" si="316"/>
        <v>42466.558796296296</v>
      </c>
      <c r="T3350" s="16">
        <f t="shared" si="317"/>
        <v>42490.165972222225</v>
      </c>
    </row>
    <row r="3351" spans="1:20" ht="45" x14ac:dyDescent="0.2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1.534</v>
      </c>
      <c r="P3351" s="1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6">
        <f t="shared" si="316"/>
        <v>42513.110787037032</v>
      </c>
      <c r="T3351" s="16">
        <f t="shared" si="317"/>
        <v>42534.708333333328</v>
      </c>
    </row>
    <row r="3352" spans="1:20" ht="45" x14ac:dyDescent="0.2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1.0442857142857143</v>
      </c>
      <c r="P3352" s="1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6">
        <f t="shared" si="316"/>
        <v>42302.701516203699</v>
      </c>
      <c r="T3352" s="16">
        <f t="shared" si="317"/>
        <v>42337.958333333328</v>
      </c>
    </row>
    <row r="3353" spans="1:20" ht="45" x14ac:dyDescent="0.2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1.0109999999999999</v>
      </c>
      <c r="P3353" s="1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6">
        <f t="shared" si="316"/>
        <v>41806.395428240743</v>
      </c>
      <c r="T3353" s="16">
        <f t="shared" si="317"/>
        <v>41843.458333333336</v>
      </c>
    </row>
    <row r="3354" spans="1:20" ht="45" x14ac:dyDescent="0.2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1.0751999999999999</v>
      </c>
      <c r="P3354" s="19">
        <f t="shared" si="313"/>
        <v>76.8</v>
      </c>
      <c r="Q3354" t="str">
        <f t="shared" si="314"/>
        <v>theater</v>
      </c>
      <c r="R3354" t="str">
        <f t="shared" si="315"/>
        <v>plays</v>
      </c>
      <c r="S3354" s="16">
        <f t="shared" si="316"/>
        <v>42495.992800925931</v>
      </c>
      <c r="T3354" s="16">
        <f t="shared" si="317"/>
        <v>42552.958333333328</v>
      </c>
    </row>
    <row r="3355" spans="1:20" ht="45" x14ac:dyDescent="0.2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3.15</v>
      </c>
      <c r="P3355" s="1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6">
        <f t="shared" si="316"/>
        <v>42479.432291666672</v>
      </c>
      <c r="T3355" s="16">
        <f t="shared" si="317"/>
        <v>42492.958333333328</v>
      </c>
    </row>
    <row r="3356" spans="1:20" ht="30" x14ac:dyDescent="0.2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1.0193333333333334</v>
      </c>
      <c r="P3356" s="19">
        <f t="shared" si="313"/>
        <v>55.6</v>
      </c>
      <c r="Q3356" t="str">
        <f t="shared" si="314"/>
        <v>theater</v>
      </c>
      <c r="R3356" t="str">
        <f t="shared" si="315"/>
        <v>plays</v>
      </c>
      <c r="S3356" s="16">
        <f t="shared" si="316"/>
        <v>42270.7269212963</v>
      </c>
      <c r="T3356" s="16">
        <f t="shared" si="317"/>
        <v>42306.167361111111</v>
      </c>
    </row>
    <row r="3357" spans="1:20" ht="45" x14ac:dyDescent="0.2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1.2628571428571429</v>
      </c>
      <c r="P3357" s="1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6">
        <f t="shared" si="316"/>
        <v>42489.619525462964</v>
      </c>
      <c r="T3357" s="16">
        <f t="shared" si="317"/>
        <v>42500.470138888893</v>
      </c>
    </row>
    <row r="3358" spans="1:20" ht="45" x14ac:dyDescent="0.2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1.014</v>
      </c>
      <c r="P3358" s="1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6">
        <f t="shared" si="316"/>
        <v>42536.815648148149</v>
      </c>
      <c r="T3358" s="16">
        <f t="shared" si="317"/>
        <v>42566.815648148149</v>
      </c>
    </row>
    <row r="3359" spans="1:20" ht="45" x14ac:dyDescent="0.2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1.01</v>
      </c>
      <c r="P3359" s="1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6">
        <f t="shared" si="316"/>
        <v>41822.417939814812</v>
      </c>
      <c r="T3359" s="16">
        <f t="shared" si="317"/>
        <v>41852.417939814812</v>
      </c>
    </row>
    <row r="3360" spans="1:20" ht="45" x14ac:dyDescent="0.2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1.0299</v>
      </c>
      <c r="P3360" s="1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6">
        <f t="shared" si="316"/>
        <v>41932.311099537037</v>
      </c>
      <c r="T3360" s="16">
        <f t="shared" si="317"/>
        <v>41962.352766203709</v>
      </c>
    </row>
    <row r="3361" spans="1:20" ht="30" x14ac:dyDescent="0.2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1.0625</v>
      </c>
      <c r="P3361" s="1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6">
        <f t="shared" si="316"/>
        <v>42746.057106481487</v>
      </c>
      <c r="T3361" s="16">
        <f t="shared" si="317"/>
        <v>42791.057106481487</v>
      </c>
    </row>
    <row r="3362" spans="1:20" ht="30" x14ac:dyDescent="0.2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1.0137777777777779</v>
      </c>
      <c r="P3362" s="1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6">
        <f t="shared" si="316"/>
        <v>42697.082673611112</v>
      </c>
      <c r="T3362" s="16">
        <f t="shared" si="317"/>
        <v>42718.665972222225</v>
      </c>
    </row>
    <row r="3363" spans="1:20" ht="45" x14ac:dyDescent="0.2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1.1346000000000001</v>
      </c>
      <c r="P3363" s="1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6">
        <f t="shared" si="316"/>
        <v>41866.025347222225</v>
      </c>
      <c r="T3363" s="16">
        <f t="shared" si="317"/>
        <v>41883.665972222225</v>
      </c>
    </row>
    <row r="3364" spans="1:20" ht="45" x14ac:dyDescent="0.2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2.1800000000000002</v>
      </c>
      <c r="P3364" s="19">
        <f t="shared" si="313"/>
        <v>54.5</v>
      </c>
      <c r="Q3364" t="str">
        <f t="shared" si="314"/>
        <v>theater</v>
      </c>
      <c r="R3364" t="str">
        <f t="shared" si="315"/>
        <v>plays</v>
      </c>
      <c r="S3364" s="16">
        <f t="shared" si="316"/>
        <v>42056.091631944444</v>
      </c>
      <c r="T3364" s="16">
        <f t="shared" si="317"/>
        <v>42070.204861111109</v>
      </c>
    </row>
    <row r="3365" spans="1:20" ht="45" x14ac:dyDescent="0.2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1.0141935483870967</v>
      </c>
      <c r="P3365" s="1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6">
        <f t="shared" si="316"/>
        <v>41851.771354166667</v>
      </c>
      <c r="T3365" s="16">
        <f t="shared" si="317"/>
        <v>41870.666666666664</v>
      </c>
    </row>
    <row r="3366" spans="1:20" ht="45" x14ac:dyDescent="0.2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1.0593333333333332</v>
      </c>
      <c r="P3366" s="1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6">
        <f t="shared" si="316"/>
        <v>42422.977418981478</v>
      </c>
      <c r="T3366" s="16">
        <f t="shared" si="317"/>
        <v>42444.875</v>
      </c>
    </row>
    <row r="3367" spans="1:20" ht="45" x14ac:dyDescent="0.2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1.04</v>
      </c>
      <c r="P3367" s="1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6">
        <f t="shared" si="316"/>
        <v>42321.101759259262</v>
      </c>
      <c r="T3367" s="16">
        <f t="shared" si="317"/>
        <v>42351.101759259262</v>
      </c>
    </row>
    <row r="3368" spans="1:20" ht="45" x14ac:dyDescent="0.2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2.21</v>
      </c>
      <c r="P3368" s="1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6">
        <f t="shared" si="316"/>
        <v>42107.067557870367</v>
      </c>
      <c r="T3368" s="16">
        <f t="shared" si="317"/>
        <v>42137.067557870367</v>
      </c>
    </row>
    <row r="3369" spans="1:20" ht="45" x14ac:dyDescent="0.2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1.1866666666666668</v>
      </c>
      <c r="P3369" s="1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6">
        <f t="shared" si="316"/>
        <v>42192.933958333335</v>
      </c>
      <c r="T3369" s="16">
        <f t="shared" si="317"/>
        <v>42217.933958333335</v>
      </c>
    </row>
    <row r="3370" spans="1:20" ht="45" x14ac:dyDescent="0.2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1.046</v>
      </c>
      <c r="P3370" s="1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6">
        <f t="shared" si="316"/>
        <v>41969.199756944443</v>
      </c>
      <c r="T3370" s="16">
        <f t="shared" si="317"/>
        <v>42005.208333333328</v>
      </c>
    </row>
    <row r="3371" spans="1:20" ht="45" x14ac:dyDescent="0.2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1.0389999999999999</v>
      </c>
      <c r="P3371" s="1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6">
        <f t="shared" si="316"/>
        <v>42690.041435185187</v>
      </c>
      <c r="T3371" s="16">
        <f t="shared" si="317"/>
        <v>42750.041435185187</v>
      </c>
    </row>
    <row r="3372" spans="1:20" ht="30" x14ac:dyDescent="0.2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1.1773333333333333</v>
      </c>
      <c r="P3372" s="1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6">
        <f t="shared" si="316"/>
        <v>42690.334317129629</v>
      </c>
      <c r="T3372" s="16">
        <f t="shared" si="317"/>
        <v>42721.333333333328</v>
      </c>
    </row>
    <row r="3373" spans="1:20" ht="30" x14ac:dyDescent="0.2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1.385</v>
      </c>
      <c r="P3373" s="1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6">
        <f t="shared" si="316"/>
        <v>42312.874594907407</v>
      </c>
      <c r="T3373" s="16">
        <f t="shared" si="317"/>
        <v>42340.874594907407</v>
      </c>
    </row>
    <row r="3374" spans="1:20" ht="45" x14ac:dyDescent="0.2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1.0349999999999999</v>
      </c>
      <c r="P3374" s="1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6">
        <f t="shared" si="316"/>
        <v>41855.548101851848</v>
      </c>
      <c r="T3374" s="16">
        <f t="shared" si="317"/>
        <v>41876.207638888889</v>
      </c>
    </row>
    <row r="3375" spans="1:20" ht="45" x14ac:dyDescent="0.2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1.0024999999999999</v>
      </c>
      <c r="P3375" s="1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6">
        <f t="shared" si="316"/>
        <v>42179.854629629626</v>
      </c>
      <c r="T3375" s="16">
        <f t="shared" si="317"/>
        <v>42203.666666666672</v>
      </c>
    </row>
    <row r="3376" spans="1:20" ht="45" x14ac:dyDescent="0.2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1.0657142857142856</v>
      </c>
      <c r="P3376" s="1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6">
        <f t="shared" si="316"/>
        <v>42275.731666666667</v>
      </c>
      <c r="T3376" s="16">
        <f t="shared" si="317"/>
        <v>42305.731666666667</v>
      </c>
    </row>
    <row r="3377" spans="1:20" ht="45" x14ac:dyDescent="0.2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</v>
      </c>
      <c r="P3377" s="1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6">
        <f t="shared" si="316"/>
        <v>41765.610798611109</v>
      </c>
      <c r="T3377" s="16">
        <f t="shared" si="317"/>
        <v>41777.610798611109</v>
      </c>
    </row>
    <row r="3378" spans="1:20" ht="45" x14ac:dyDescent="0.2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1.0001249999999999</v>
      </c>
      <c r="P3378" s="1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6">
        <f t="shared" si="316"/>
        <v>42059.701319444444</v>
      </c>
      <c r="T3378" s="16">
        <f t="shared" si="317"/>
        <v>42119.659652777773</v>
      </c>
    </row>
    <row r="3379" spans="1:20" ht="45" x14ac:dyDescent="0.2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1.0105</v>
      </c>
      <c r="P3379" s="1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6">
        <f t="shared" si="316"/>
        <v>42053.732627314821</v>
      </c>
      <c r="T3379" s="16">
        <f t="shared" si="317"/>
        <v>42083.705555555556</v>
      </c>
    </row>
    <row r="3380" spans="1:20" ht="45" x14ac:dyDescent="0.2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1.0763636363636364</v>
      </c>
      <c r="P3380" s="1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6">
        <f t="shared" si="316"/>
        <v>41858.355393518519</v>
      </c>
      <c r="T3380" s="16">
        <f t="shared" si="317"/>
        <v>41882.547222222223</v>
      </c>
    </row>
    <row r="3381" spans="1:20" ht="45" x14ac:dyDescent="0.2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1.0365</v>
      </c>
      <c r="P3381" s="1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6">
        <f t="shared" si="316"/>
        <v>42225.513888888891</v>
      </c>
      <c r="T3381" s="16">
        <f t="shared" si="317"/>
        <v>42242.958333333328</v>
      </c>
    </row>
    <row r="3382" spans="1:20" ht="45" x14ac:dyDescent="0.2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1.0443333333333333</v>
      </c>
      <c r="P3382" s="1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6">
        <f t="shared" si="316"/>
        <v>41937.95344907407</v>
      </c>
      <c r="T3382" s="16">
        <f t="shared" si="317"/>
        <v>41972.995115740734</v>
      </c>
    </row>
    <row r="3383" spans="1:20" ht="45" x14ac:dyDescent="0.2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1.0225</v>
      </c>
      <c r="P3383" s="1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6">
        <f t="shared" si="316"/>
        <v>42044.184988425928</v>
      </c>
      <c r="T3383" s="16">
        <f t="shared" si="317"/>
        <v>42074.143321759257</v>
      </c>
    </row>
    <row r="3384" spans="1:20" ht="45" x14ac:dyDescent="0.2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1.0074285714285713</v>
      </c>
      <c r="P3384" s="1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6">
        <f t="shared" si="316"/>
        <v>42559.431203703702</v>
      </c>
      <c r="T3384" s="16">
        <f t="shared" si="317"/>
        <v>42583.957638888889</v>
      </c>
    </row>
    <row r="3385" spans="1:20" ht="45" x14ac:dyDescent="0.2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1.1171428571428572</v>
      </c>
      <c r="P3385" s="1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6">
        <f t="shared" si="316"/>
        <v>42524.782638888893</v>
      </c>
      <c r="T3385" s="16">
        <f t="shared" si="317"/>
        <v>42544.782638888893</v>
      </c>
    </row>
    <row r="3386" spans="1:20" ht="45" x14ac:dyDescent="0.2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1.0001100000000001</v>
      </c>
      <c r="P3386" s="1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6">
        <f t="shared" si="316"/>
        <v>42292.087592592594</v>
      </c>
      <c r="T3386" s="16">
        <f t="shared" si="317"/>
        <v>42329.125</v>
      </c>
    </row>
    <row r="3387" spans="1:20" ht="45" x14ac:dyDescent="0.2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</v>
      </c>
      <c r="P3387" s="1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6">
        <f t="shared" si="316"/>
        <v>41953.8675</v>
      </c>
      <c r="T3387" s="16">
        <f t="shared" si="317"/>
        <v>41983.8675</v>
      </c>
    </row>
    <row r="3388" spans="1:20" ht="45" x14ac:dyDescent="0.2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1.05</v>
      </c>
      <c r="P3388" s="1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6">
        <f t="shared" si="316"/>
        <v>41946.644745370373</v>
      </c>
      <c r="T3388" s="16">
        <f t="shared" si="317"/>
        <v>41976.644745370373</v>
      </c>
    </row>
    <row r="3389" spans="1:20" ht="45" x14ac:dyDescent="0.2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1.1686666666666667</v>
      </c>
      <c r="P3389" s="1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6">
        <f t="shared" si="316"/>
        <v>41947.762592592589</v>
      </c>
      <c r="T3389" s="16">
        <f t="shared" si="317"/>
        <v>41987.762592592597</v>
      </c>
    </row>
    <row r="3390" spans="1:20" ht="45" x14ac:dyDescent="0.2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1.038</v>
      </c>
      <c r="P3390" s="19">
        <f t="shared" si="313"/>
        <v>34.6</v>
      </c>
      <c r="Q3390" t="str">
        <f t="shared" si="314"/>
        <v>theater</v>
      </c>
      <c r="R3390" t="str">
        <f t="shared" si="315"/>
        <v>plays</v>
      </c>
      <c r="S3390" s="16">
        <f t="shared" si="316"/>
        <v>42143.461122685185</v>
      </c>
      <c r="T3390" s="16">
        <f t="shared" si="317"/>
        <v>42173.461122685185</v>
      </c>
    </row>
    <row r="3391" spans="1:20" ht="45" x14ac:dyDescent="0.2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1.145</v>
      </c>
      <c r="P3391" s="1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6">
        <f t="shared" si="316"/>
        <v>42494.563449074078</v>
      </c>
      <c r="T3391" s="16">
        <f t="shared" si="317"/>
        <v>42524.563449074078</v>
      </c>
    </row>
    <row r="3392" spans="1:20" ht="45" x14ac:dyDescent="0.2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1.024</v>
      </c>
      <c r="P3392" s="1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6">
        <f t="shared" si="316"/>
        <v>41815.774826388886</v>
      </c>
      <c r="T3392" s="16">
        <f t="shared" si="317"/>
        <v>41830.774826388886</v>
      </c>
    </row>
    <row r="3393" spans="1:20" ht="45" x14ac:dyDescent="0.2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2.23</v>
      </c>
      <c r="P3393" s="1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6">
        <f t="shared" si="316"/>
        <v>41830.545694444445</v>
      </c>
      <c r="T3393" s="16">
        <f t="shared" si="317"/>
        <v>41859.936111111114</v>
      </c>
    </row>
    <row r="3394" spans="1:20" ht="45" x14ac:dyDescent="0.2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</v>
      </c>
      <c r="P3394" s="1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6">
        <f t="shared" si="316"/>
        <v>42446.845543981486</v>
      </c>
      <c r="T3394" s="16">
        <f t="shared" si="317"/>
        <v>42496.845543981486</v>
      </c>
    </row>
    <row r="3395" spans="1:20" ht="45" x14ac:dyDescent="0.2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E3395/D3395</f>
        <v>1.0580000000000001</v>
      </c>
      <c r="P3395" s="19">
        <f t="shared" ref="P3395:P3458" si="319">IF(L3395&gt;0,E3395/L3395,0)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6">
        <f t="shared" ref="S3395:S3458" si="322">(((J3395/60)/60)/24)+DATE(1970,1,1)</f>
        <v>41923.921643518523</v>
      </c>
      <c r="T3395" s="16">
        <f t="shared" ref="T3395:T3458" si="323">(((I3395/60)/60)/24)+DATE(1970,1,1)</f>
        <v>41949.031944444447</v>
      </c>
    </row>
    <row r="3396" spans="1:20" ht="45" x14ac:dyDescent="0.2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1.4236363636363636</v>
      </c>
      <c r="P3396" s="19">
        <f t="shared" si="319"/>
        <v>29</v>
      </c>
      <c r="Q3396" t="str">
        <f t="shared" si="320"/>
        <v>theater</v>
      </c>
      <c r="R3396" t="str">
        <f t="shared" si="321"/>
        <v>plays</v>
      </c>
      <c r="S3396" s="16">
        <f t="shared" si="322"/>
        <v>41817.59542824074</v>
      </c>
      <c r="T3396" s="16">
        <f t="shared" si="323"/>
        <v>41847.59542824074</v>
      </c>
    </row>
    <row r="3397" spans="1:20" ht="30" x14ac:dyDescent="0.2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1.84</v>
      </c>
      <c r="P3397" s="1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6">
        <f t="shared" si="322"/>
        <v>42140.712314814817</v>
      </c>
      <c r="T3397" s="16">
        <f t="shared" si="323"/>
        <v>42154.756944444445</v>
      </c>
    </row>
    <row r="3398" spans="1:20" ht="45" x14ac:dyDescent="0.2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1.0433333333333332</v>
      </c>
      <c r="P3398" s="1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6">
        <f t="shared" si="322"/>
        <v>41764.44663194444</v>
      </c>
      <c r="T3398" s="16">
        <f t="shared" si="323"/>
        <v>41791.165972222225</v>
      </c>
    </row>
    <row r="3399" spans="1:20" ht="30" x14ac:dyDescent="0.2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1.1200000000000001</v>
      </c>
      <c r="P3399" s="1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6">
        <f t="shared" si="322"/>
        <v>42378.478344907402</v>
      </c>
      <c r="T3399" s="16">
        <f t="shared" si="323"/>
        <v>42418.916666666672</v>
      </c>
    </row>
    <row r="3400" spans="1:20" ht="45" x14ac:dyDescent="0.2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1.1107499999999999</v>
      </c>
      <c r="P3400" s="1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6">
        <f t="shared" si="322"/>
        <v>41941.75203703704</v>
      </c>
      <c r="T3400" s="16">
        <f t="shared" si="323"/>
        <v>41964.708333333328</v>
      </c>
    </row>
    <row r="3401" spans="1:20" ht="45" x14ac:dyDescent="0.2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1.0375000000000001</v>
      </c>
      <c r="P3401" s="1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6">
        <f t="shared" si="322"/>
        <v>42026.920428240745</v>
      </c>
      <c r="T3401" s="16">
        <f t="shared" si="323"/>
        <v>42056.920428240745</v>
      </c>
    </row>
    <row r="3402" spans="1:20" ht="45" x14ac:dyDescent="0.2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1.0041</v>
      </c>
      <c r="P3402" s="1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6">
        <f t="shared" si="322"/>
        <v>41834.953865740739</v>
      </c>
      <c r="T3402" s="16">
        <f t="shared" si="323"/>
        <v>41879.953865740739</v>
      </c>
    </row>
    <row r="3403" spans="1:20" ht="45" x14ac:dyDescent="0.2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1.0186206896551724</v>
      </c>
      <c r="P3403" s="1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6">
        <f t="shared" si="322"/>
        <v>42193.723912037036</v>
      </c>
      <c r="T3403" s="16">
        <f t="shared" si="323"/>
        <v>42223.723912037036</v>
      </c>
    </row>
    <row r="3404" spans="1:20" ht="45" x14ac:dyDescent="0.2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1.0976666666666666</v>
      </c>
      <c r="P3404" s="1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6">
        <f t="shared" si="322"/>
        <v>42290.61855324074</v>
      </c>
      <c r="T3404" s="16">
        <f t="shared" si="323"/>
        <v>42320.104861111111</v>
      </c>
    </row>
    <row r="3405" spans="1:20" ht="45" x14ac:dyDescent="0.2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</v>
      </c>
      <c r="P3405" s="1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6">
        <f t="shared" si="322"/>
        <v>42150.462083333332</v>
      </c>
      <c r="T3405" s="16">
        <f t="shared" si="323"/>
        <v>42180.462083333332</v>
      </c>
    </row>
    <row r="3406" spans="1:20" ht="45" x14ac:dyDescent="0.2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1.22</v>
      </c>
      <c r="P3406" s="1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6">
        <f t="shared" si="322"/>
        <v>42152.503495370373</v>
      </c>
      <c r="T3406" s="16">
        <f t="shared" si="323"/>
        <v>42172.503495370373</v>
      </c>
    </row>
    <row r="3407" spans="1:20" ht="45" x14ac:dyDescent="0.2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1.3757142857142857</v>
      </c>
      <c r="P3407" s="1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6">
        <f t="shared" si="322"/>
        <v>42410.017199074078</v>
      </c>
      <c r="T3407" s="16">
        <f t="shared" si="323"/>
        <v>42430.999305555553</v>
      </c>
    </row>
    <row r="3408" spans="1:20" ht="30" x14ac:dyDescent="0.2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1.0031000000000001</v>
      </c>
      <c r="P3408" s="1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6">
        <f t="shared" si="322"/>
        <v>41791.492777777778</v>
      </c>
      <c r="T3408" s="16">
        <f t="shared" si="323"/>
        <v>41836.492777777778</v>
      </c>
    </row>
    <row r="3409" spans="1:20" ht="60" x14ac:dyDescent="0.2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1.071</v>
      </c>
      <c r="P3409" s="1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6">
        <f t="shared" si="322"/>
        <v>41796.422326388885</v>
      </c>
      <c r="T3409" s="16">
        <f t="shared" si="323"/>
        <v>41826.422326388885</v>
      </c>
    </row>
    <row r="3410" spans="1:20" ht="45" x14ac:dyDescent="0.2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2.11</v>
      </c>
      <c r="P3410" s="1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6">
        <f t="shared" si="322"/>
        <v>41808.991944444446</v>
      </c>
      <c r="T3410" s="16">
        <f t="shared" si="323"/>
        <v>41838.991944444446</v>
      </c>
    </row>
    <row r="3411" spans="1:20" ht="30" x14ac:dyDescent="0.2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1.236</v>
      </c>
      <c r="P3411" s="1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6">
        <f t="shared" si="322"/>
        <v>42544.814328703709</v>
      </c>
      <c r="T3411" s="16">
        <f t="shared" si="323"/>
        <v>42582.873611111107</v>
      </c>
    </row>
    <row r="3412" spans="1:20" ht="45" x14ac:dyDescent="0.2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1.085</v>
      </c>
      <c r="P3412" s="1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6">
        <f t="shared" si="322"/>
        <v>42500.041550925926</v>
      </c>
      <c r="T3412" s="16">
        <f t="shared" si="323"/>
        <v>42527.291666666672</v>
      </c>
    </row>
    <row r="3413" spans="1:20" ht="45" x14ac:dyDescent="0.2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1.0356666666666667</v>
      </c>
      <c r="P3413" s="1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6">
        <f t="shared" si="322"/>
        <v>42265.022824074069</v>
      </c>
      <c r="T3413" s="16">
        <f t="shared" si="323"/>
        <v>42285.022824074069</v>
      </c>
    </row>
    <row r="3414" spans="1:20" ht="45" x14ac:dyDescent="0.2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</v>
      </c>
      <c r="P3414" s="1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6">
        <f t="shared" si="322"/>
        <v>41879.959050925929</v>
      </c>
      <c r="T3414" s="16">
        <f t="shared" si="323"/>
        <v>41909.959050925929</v>
      </c>
    </row>
    <row r="3415" spans="1:20" ht="45" x14ac:dyDescent="0.2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1.3</v>
      </c>
      <c r="P3415" s="1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6">
        <f t="shared" si="322"/>
        <v>42053.733078703706</v>
      </c>
      <c r="T3415" s="16">
        <f t="shared" si="323"/>
        <v>42063.207638888889</v>
      </c>
    </row>
    <row r="3416" spans="1:20" ht="45" x14ac:dyDescent="0.2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1.0349999999999999</v>
      </c>
      <c r="P3416" s="1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6">
        <f t="shared" si="322"/>
        <v>42675.832465277781</v>
      </c>
      <c r="T3416" s="16">
        <f t="shared" si="323"/>
        <v>42705.332638888889</v>
      </c>
    </row>
    <row r="3417" spans="1:20" ht="30" x14ac:dyDescent="0.2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</v>
      </c>
      <c r="P3417" s="1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6">
        <f t="shared" si="322"/>
        <v>42467.144166666665</v>
      </c>
      <c r="T3417" s="16">
        <f t="shared" si="323"/>
        <v>42477.979166666672</v>
      </c>
    </row>
    <row r="3418" spans="1:20" ht="45" x14ac:dyDescent="0.2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1.196</v>
      </c>
      <c r="P3418" s="1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6">
        <f t="shared" si="322"/>
        <v>42089.412557870368</v>
      </c>
      <c r="T3418" s="16">
        <f t="shared" si="323"/>
        <v>42117.770833333328</v>
      </c>
    </row>
    <row r="3419" spans="1:20" ht="45" x14ac:dyDescent="0.2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1.0000058823529412</v>
      </c>
      <c r="P3419" s="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6">
        <f t="shared" si="322"/>
        <v>41894.91375</v>
      </c>
      <c r="T3419" s="16">
        <f t="shared" si="323"/>
        <v>41938.029861111114</v>
      </c>
    </row>
    <row r="3420" spans="1:20" ht="45" x14ac:dyDescent="0.2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1.00875</v>
      </c>
      <c r="P3420" s="1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6">
        <f t="shared" si="322"/>
        <v>41752.83457175926</v>
      </c>
      <c r="T3420" s="16">
        <f t="shared" si="323"/>
        <v>41782.83457175926</v>
      </c>
    </row>
    <row r="3421" spans="1:20" ht="60" x14ac:dyDescent="0.2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1.0654545454545454</v>
      </c>
      <c r="P3421" s="1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6">
        <f t="shared" si="322"/>
        <v>42448.821585648147</v>
      </c>
      <c r="T3421" s="16">
        <f t="shared" si="323"/>
        <v>42466.895833333328</v>
      </c>
    </row>
    <row r="3422" spans="1:20" ht="45" x14ac:dyDescent="0.2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1.38</v>
      </c>
      <c r="P3422" s="1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6">
        <f t="shared" si="322"/>
        <v>42405.090300925927</v>
      </c>
      <c r="T3422" s="16">
        <f t="shared" si="323"/>
        <v>42414</v>
      </c>
    </row>
    <row r="3423" spans="1:20" ht="45" x14ac:dyDescent="0.2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1.0115000000000001</v>
      </c>
      <c r="P3423" s="1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6">
        <f t="shared" si="322"/>
        <v>42037.791238425925</v>
      </c>
      <c r="T3423" s="16">
        <f t="shared" si="323"/>
        <v>42067.791238425925</v>
      </c>
    </row>
    <row r="3424" spans="1:20" ht="45" x14ac:dyDescent="0.2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1.091</v>
      </c>
      <c r="P3424" s="1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6">
        <f t="shared" si="322"/>
        <v>42323.562222222223</v>
      </c>
      <c r="T3424" s="16">
        <f t="shared" si="323"/>
        <v>42352</v>
      </c>
    </row>
    <row r="3425" spans="1:20" ht="45" x14ac:dyDescent="0.2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1.4</v>
      </c>
      <c r="P3425" s="19">
        <f t="shared" si="319"/>
        <v>35</v>
      </c>
      <c r="Q3425" t="str">
        <f t="shared" si="320"/>
        <v>theater</v>
      </c>
      <c r="R3425" t="str">
        <f t="shared" si="321"/>
        <v>plays</v>
      </c>
      <c r="S3425" s="16">
        <f t="shared" si="322"/>
        <v>42088.911354166667</v>
      </c>
      <c r="T3425" s="16">
        <f t="shared" si="323"/>
        <v>42118.911354166667</v>
      </c>
    </row>
    <row r="3426" spans="1:20" ht="45" x14ac:dyDescent="0.2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1.0358333333333334</v>
      </c>
      <c r="P3426" s="1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6">
        <f t="shared" si="322"/>
        <v>42018.676898148144</v>
      </c>
      <c r="T3426" s="16">
        <f t="shared" si="323"/>
        <v>42040.290972222225</v>
      </c>
    </row>
    <row r="3427" spans="1:20" ht="45" x14ac:dyDescent="0.2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1.0297033333333332</v>
      </c>
      <c r="P3427" s="1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6">
        <f t="shared" si="322"/>
        <v>41884.617314814815</v>
      </c>
      <c r="T3427" s="16">
        <f t="shared" si="323"/>
        <v>41916.617314814815</v>
      </c>
    </row>
    <row r="3428" spans="1:20" ht="45" x14ac:dyDescent="0.2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1.0813333333333333</v>
      </c>
      <c r="P3428" s="1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6">
        <f t="shared" si="322"/>
        <v>41884.056747685187</v>
      </c>
      <c r="T3428" s="16">
        <f t="shared" si="323"/>
        <v>41903.083333333336</v>
      </c>
    </row>
    <row r="3429" spans="1:20" ht="45" x14ac:dyDescent="0.2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</v>
      </c>
      <c r="P3429" s="1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6">
        <f t="shared" si="322"/>
        <v>41792.645277777774</v>
      </c>
      <c r="T3429" s="16">
        <f t="shared" si="323"/>
        <v>41822.645277777774</v>
      </c>
    </row>
    <row r="3430" spans="1:20" ht="45" x14ac:dyDescent="0.2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1.0275000000000001</v>
      </c>
      <c r="P3430" s="1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6">
        <f t="shared" si="322"/>
        <v>42038.720451388886</v>
      </c>
      <c r="T3430" s="16">
        <f t="shared" si="323"/>
        <v>42063.708333333328</v>
      </c>
    </row>
    <row r="3431" spans="1:20" ht="45" x14ac:dyDescent="0.2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1.3</v>
      </c>
      <c r="P3431" s="1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6">
        <f t="shared" si="322"/>
        <v>42662.021539351852</v>
      </c>
      <c r="T3431" s="16">
        <f t="shared" si="323"/>
        <v>42676.021539351852</v>
      </c>
    </row>
    <row r="3432" spans="1:20" ht="45" x14ac:dyDescent="0.2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1.0854949999999999</v>
      </c>
      <c r="P3432" s="1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6">
        <f t="shared" si="322"/>
        <v>41820.945613425924</v>
      </c>
      <c r="T3432" s="16">
        <f t="shared" si="323"/>
        <v>41850.945613425924</v>
      </c>
    </row>
    <row r="3433" spans="1:20" ht="45" x14ac:dyDescent="0.2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</v>
      </c>
      <c r="P3433" s="1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6">
        <f t="shared" si="322"/>
        <v>41839.730937500004</v>
      </c>
      <c r="T3433" s="16">
        <f t="shared" si="323"/>
        <v>41869.730937500004</v>
      </c>
    </row>
    <row r="3434" spans="1:20" ht="45" x14ac:dyDescent="0.2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1.0965</v>
      </c>
      <c r="P3434" s="1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6">
        <f t="shared" si="322"/>
        <v>42380.581180555557</v>
      </c>
      <c r="T3434" s="16">
        <f t="shared" si="323"/>
        <v>42405.916666666672</v>
      </c>
    </row>
    <row r="3435" spans="1:20" ht="45" x14ac:dyDescent="0.2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1.0026315789473683</v>
      </c>
      <c r="P3435" s="1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6">
        <f t="shared" si="322"/>
        <v>41776.063136574077</v>
      </c>
      <c r="T3435" s="16">
        <f t="shared" si="323"/>
        <v>41807.125</v>
      </c>
    </row>
    <row r="3436" spans="1:20" ht="45" x14ac:dyDescent="0.2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1.0555000000000001</v>
      </c>
      <c r="P3436" s="1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6">
        <f t="shared" si="322"/>
        <v>41800.380428240744</v>
      </c>
      <c r="T3436" s="16">
        <f t="shared" si="323"/>
        <v>41830.380428240744</v>
      </c>
    </row>
    <row r="3437" spans="1:20" ht="45" x14ac:dyDescent="0.2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1.1200000000000001</v>
      </c>
      <c r="P3437" s="1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6">
        <f t="shared" si="322"/>
        <v>42572.61681712963</v>
      </c>
      <c r="T3437" s="16">
        <f t="shared" si="323"/>
        <v>42589.125</v>
      </c>
    </row>
    <row r="3438" spans="1:20" ht="45" x14ac:dyDescent="0.2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1.0589999999999999</v>
      </c>
      <c r="P3438" s="1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6">
        <f t="shared" si="322"/>
        <v>41851.541585648149</v>
      </c>
      <c r="T3438" s="16">
        <f t="shared" si="323"/>
        <v>41872.686111111114</v>
      </c>
    </row>
    <row r="3439" spans="1:20" ht="45" x14ac:dyDescent="0.2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1.01</v>
      </c>
      <c r="P3439" s="1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6">
        <f t="shared" si="322"/>
        <v>42205.710879629631</v>
      </c>
      <c r="T3439" s="16">
        <f t="shared" si="323"/>
        <v>42235.710879629631</v>
      </c>
    </row>
    <row r="3440" spans="1:20" ht="45" x14ac:dyDescent="0.2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1.042</v>
      </c>
      <c r="P3440" s="1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6">
        <f t="shared" si="322"/>
        <v>42100.927858796291</v>
      </c>
      <c r="T3440" s="16">
        <f t="shared" si="323"/>
        <v>42126.875</v>
      </c>
    </row>
    <row r="3441" spans="1:20" ht="30" x14ac:dyDescent="0.2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1.3467833333333334</v>
      </c>
      <c r="P3441" s="1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6">
        <f t="shared" si="322"/>
        <v>42374.911226851851</v>
      </c>
      <c r="T3441" s="16">
        <f t="shared" si="323"/>
        <v>42388.207638888889</v>
      </c>
    </row>
    <row r="3442" spans="1:20" ht="45" x14ac:dyDescent="0.2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1.052184</v>
      </c>
      <c r="P3442" s="1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6">
        <f t="shared" si="322"/>
        <v>41809.12300925926</v>
      </c>
      <c r="T3442" s="16">
        <f t="shared" si="323"/>
        <v>41831.677083333336</v>
      </c>
    </row>
    <row r="3443" spans="1:20" ht="45" x14ac:dyDescent="0.2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1.026</v>
      </c>
      <c r="P3443" s="1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6">
        <f t="shared" si="322"/>
        <v>42294.429641203707</v>
      </c>
      <c r="T3443" s="16">
        <f t="shared" si="323"/>
        <v>42321.845138888893</v>
      </c>
    </row>
    <row r="3444" spans="1:20" ht="45" x14ac:dyDescent="0.2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</v>
      </c>
      <c r="P3444" s="1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6">
        <f t="shared" si="322"/>
        <v>42124.841111111105</v>
      </c>
      <c r="T3444" s="16">
        <f t="shared" si="323"/>
        <v>42154.841111111105</v>
      </c>
    </row>
    <row r="3445" spans="1:20" ht="45" x14ac:dyDescent="0.2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1.855</v>
      </c>
      <c r="P3445" s="1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6">
        <f t="shared" si="322"/>
        <v>41861.524837962963</v>
      </c>
      <c r="T3445" s="16">
        <f t="shared" si="323"/>
        <v>41891.524837962963</v>
      </c>
    </row>
    <row r="3446" spans="1:20" ht="45" x14ac:dyDescent="0.2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2.89</v>
      </c>
      <c r="P3446" s="1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6">
        <f t="shared" si="322"/>
        <v>42521.291504629626</v>
      </c>
      <c r="T3446" s="16">
        <f t="shared" si="323"/>
        <v>42529.582638888889</v>
      </c>
    </row>
    <row r="3447" spans="1:20" ht="45" x14ac:dyDescent="0.2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</v>
      </c>
      <c r="P3447" s="1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6">
        <f t="shared" si="322"/>
        <v>42272.530509259261</v>
      </c>
      <c r="T3447" s="16">
        <f t="shared" si="323"/>
        <v>42300.530509259261</v>
      </c>
    </row>
    <row r="3448" spans="1:20" ht="45" x14ac:dyDescent="0.2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1.0820000000000001</v>
      </c>
      <c r="P3448" s="1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6">
        <f t="shared" si="322"/>
        <v>42016.832465277781</v>
      </c>
      <c r="T3448" s="16">
        <f t="shared" si="323"/>
        <v>42040.513888888891</v>
      </c>
    </row>
    <row r="3449" spans="1:20" ht="30" x14ac:dyDescent="0.2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1.0780000000000001</v>
      </c>
      <c r="P3449" s="19">
        <f t="shared" si="319"/>
        <v>77</v>
      </c>
      <c r="Q3449" t="str">
        <f t="shared" si="320"/>
        <v>theater</v>
      </c>
      <c r="R3449" t="str">
        <f t="shared" si="321"/>
        <v>plays</v>
      </c>
      <c r="S3449" s="16">
        <f t="shared" si="322"/>
        <v>42402.889027777783</v>
      </c>
      <c r="T3449" s="16">
        <f t="shared" si="323"/>
        <v>42447.847361111111</v>
      </c>
    </row>
    <row r="3450" spans="1:20" ht="45" x14ac:dyDescent="0.2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1.0976190476190477</v>
      </c>
      <c r="P3450" s="1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6">
        <f t="shared" si="322"/>
        <v>41960.119085648148</v>
      </c>
      <c r="T3450" s="16">
        <f t="shared" si="323"/>
        <v>41990.119085648148</v>
      </c>
    </row>
    <row r="3451" spans="1:20" ht="45" x14ac:dyDescent="0.2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1.70625</v>
      </c>
      <c r="P3451" s="1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6">
        <f t="shared" si="322"/>
        <v>42532.052523148144</v>
      </c>
      <c r="T3451" s="16">
        <f t="shared" si="323"/>
        <v>42560.166666666672</v>
      </c>
    </row>
    <row r="3452" spans="1:20" ht="45" x14ac:dyDescent="0.2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1.52</v>
      </c>
      <c r="P3452" s="1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6">
        <f t="shared" si="322"/>
        <v>42036.704525462963</v>
      </c>
      <c r="T3452" s="16">
        <f t="shared" si="323"/>
        <v>42096.662858796291</v>
      </c>
    </row>
    <row r="3453" spans="1:20" ht="45" x14ac:dyDescent="0.2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1.0123076923076924</v>
      </c>
      <c r="P3453" s="1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6">
        <f t="shared" si="322"/>
        <v>42088.723692129628</v>
      </c>
      <c r="T3453" s="16">
        <f t="shared" si="323"/>
        <v>42115.723692129628</v>
      </c>
    </row>
    <row r="3454" spans="1:20" ht="45" x14ac:dyDescent="0.2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1.532</v>
      </c>
      <c r="P3454" s="1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6">
        <f t="shared" si="322"/>
        <v>41820.639189814814</v>
      </c>
      <c r="T3454" s="16">
        <f t="shared" si="323"/>
        <v>41843.165972222225</v>
      </c>
    </row>
    <row r="3455" spans="1:20" ht="45" x14ac:dyDescent="0.2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1.2833333333333334</v>
      </c>
      <c r="P3455" s="19">
        <f t="shared" si="319"/>
        <v>27.5</v>
      </c>
      <c r="Q3455" t="str">
        <f t="shared" si="320"/>
        <v>theater</v>
      </c>
      <c r="R3455" t="str">
        <f t="shared" si="321"/>
        <v>plays</v>
      </c>
      <c r="S3455" s="16">
        <f t="shared" si="322"/>
        <v>42535.97865740741</v>
      </c>
      <c r="T3455" s="16">
        <f t="shared" si="323"/>
        <v>42595.97865740741</v>
      </c>
    </row>
    <row r="3456" spans="1:20" ht="45" x14ac:dyDescent="0.2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1.0071428571428571</v>
      </c>
      <c r="P3456" s="1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6">
        <f t="shared" si="322"/>
        <v>41821.698599537034</v>
      </c>
      <c r="T3456" s="16">
        <f t="shared" si="323"/>
        <v>41851.698599537034</v>
      </c>
    </row>
    <row r="3457" spans="1:20" ht="45" x14ac:dyDescent="0.2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1.0065</v>
      </c>
      <c r="P3457" s="1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6">
        <f t="shared" si="322"/>
        <v>42626.7503125</v>
      </c>
      <c r="T3457" s="16">
        <f t="shared" si="323"/>
        <v>42656.7503125</v>
      </c>
    </row>
    <row r="3458" spans="1:20" ht="45" x14ac:dyDescent="0.2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1.913</v>
      </c>
      <c r="P3458" s="1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6">
        <f t="shared" si="322"/>
        <v>41821.205636574072</v>
      </c>
      <c r="T3458" s="16">
        <f t="shared" si="323"/>
        <v>41852.290972222225</v>
      </c>
    </row>
    <row r="3459" spans="1:20" ht="30" x14ac:dyDescent="0.2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E3459/D3459</f>
        <v>1.4019999999999999</v>
      </c>
      <c r="P3459" s="19">
        <f t="shared" ref="P3459:P3522" si="325">IF(L3459&gt;0,E3459/L3459,0)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6">
        <f t="shared" ref="S3459:S3522" si="328">(((J3459/60)/60)/24)+DATE(1970,1,1)</f>
        <v>42016.706678240742</v>
      </c>
      <c r="T3459" s="16">
        <f t="shared" ref="T3459:T3522" si="329">(((I3459/60)/60)/24)+DATE(1970,1,1)</f>
        <v>42047.249305555553</v>
      </c>
    </row>
    <row r="3460" spans="1:20" ht="45" x14ac:dyDescent="0.2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1.2433537832310839</v>
      </c>
      <c r="P3460" s="1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6">
        <f t="shared" si="328"/>
        <v>42011.202581018515</v>
      </c>
      <c r="T3460" s="16">
        <f t="shared" si="329"/>
        <v>42038.185416666667</v>
      </c>
    </row>
    <row r="3461" spans="1:20" ht="45" x14ac:dyDescent="0.2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1.262</v>
      </c>
      <c r="P3461" s="1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6">
        <f t="shared" si="328"/>
        <v>42480.479861111111</v>
      </c>
      <c r="T3461" s="16">
        <f t="shared" si="329"/>
        <v>42510.479861111111</v>
      </c>
    </row>
    <row r="3462" spans="1:20" ht="45" x14ac:dyDescent="0.2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1.9</v>
      </c>
      <c r="P3462" s="19">
        <f t="shared" si="325"/>
        <v>50</v>
      </c>
      <c r="Q3462" t="str">
        <f t="shared" si="326"/>
        <v>theater</v>
      </c>
      <c r="R3462" t="str">
        <f t="shared" si="327"/>
        <v>plays</v>
      </c>
      <c r="S3462" s="16">
        <f t="shared" si="328"/>
        <v>41852.527222222219</v>
      </c>
      <c r="T3462" s="16">
        <f t="shared" si="329"/>
        <v>41866.527222222219</v>
      </c>
    </row>
    <row r="3463" spans="1:20" ht="45" x14ac:dyDescent="0.2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1.39</v>
      </c>
      <c r="P3463" s="1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6">
        <f t="shared" si="328"/>
        <v>42643.632858796293</v>
      </c>
      <c r="T3463" s="16">
        <f t="shared" si="329"/>
        <v>42672.125</v>
      </c>
    </row>
    <row r="3464" spans="1:20" ht="45" x14ac:dyDescent="0.2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2.02</v>
      </c>
      <c r="P3464" s="1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6">
        <f t="shared" si="328"/>
        <v>42179.898472222223</v>
      </c>
      <c r="T3464" s="16">
        <f t="shared" si="329"/>
        <v>42195.75</v>
      </c>
    </row>
    <row r="3465" spans="1:20" ht="45" x14ac:dyDescent="0.2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1.0338000000000001</v>
      </c>
      <c r="P3465" s="1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6">
        <f t="shared" si="328"/>
        <v>42612.918807870374</v>
      </c>
      <c r="T3465" s="16">
        <f t="shared" si="329"/>
        <v>42654.165972222225</v>
      </c>
    </row>
    <row r="3466" spans="1:20" ht="45" x14ac:dyDescent="0.2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1.023236</v>
      </c>
      <c r="P3466" s="1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6">
        <f t="shared" si="328"/>
        <v>42575.130057870367</v>
      </c>
      <c r="T3466" s="16">
        <f t="shared" si="329"/>
        <v>42605.130057870367</v>
      </c>
    </row>
    <row r="3467" spans="1:20" ht="45" x14ac:dyDescent="0.2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1.03</v>
      </c>
      <c r="P3467" s="1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6">
        <f t="shared" si="328"/>
        <v>42200.625833333332</v>
      </c>
      <c r="T3467" s="16">
        <f t="shared" si="329"/>
        <v>42225.666666666672</v>
      </c>
    </row>
    <row r="3468" spans="1:20" ht="30" x14ac:dyDescent="0.2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1.2714285714285714</v>
      </c>
      <c r="P3468" s="1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6">
        <f t="shared" si="328"/>
        <v>42420.019097222219</v>
      </c>
      <c r="T3468" s="16">
        <f t="shared" si="329"/>
        <v>42479.977430555555</v>
      </c>
    </row>
    <row r="3469" spans="1:20" x14ac:dyDescent="0.2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1.01</v>
      </c>
      <c r="P3469" s="1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6">
        <f t="shared" si="328"/>
        <v>42053.671666666662</v>
      </c>
      <c r="T3469" s="16">
        <f t="shared" si="329"/>
        <v>42083.630000000005</v>
      </c>
    </row>
    <row r="3470" spans="1:20" ht="45" x14ac:dyDescent="0.2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1.2178</v>
      </c>
      <c r="P3470" s="1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6">
        <f t="shared" si="328"/>
        <v>42605.765381944439</v>
      </c>
      <c r="T3470" s="16">
        <f t="shared" si="329"/>
        <v>42634.125</v>
      </c>
    </row>
    <row r="3471" spans="1:20" ht="45" x14ac:dyDescent="0.2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1.1339285714285714</v>
      </c>
      <c r="P3471" s="1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6">
        <f t="shared" si="328"/>
        <v>42458.641724537039</v>
      </c>
      <c r="T3471" s="16">
        <f t="shared" si="329"/>
        <v>42488.641724537039</v>
      </c>
    </row>
    <row r="3472" spans="1:20" ht="30" x14ac:dyDescent="0.2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1.5</v>
      </c>
      <c r="P3472" s="1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6">
        <f t="shared" si="328"/>
        <v>42529.022013888884</v>
      </c>
      <c r="T3472" s="16">
        <f t="shared" si="329"/>
        <v>42566.901388888888</v>
      </c>
    </row>
    <row r="3473" spans="1:20" ht="45" x14ac:dyDescent="0.2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2.1459999999999999</v>
      </c>
      <c r="P3473" s="1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6">
        <f t="shared" si="328"/>
        <v>41841.820486111108</v>
      </c>
      <c r="T3473" s="16">
        <f t="shared" si="329"/>
        <v>41882.833333333336</v>
      </c>
    </row>
    <row r="3474" spans="1:20" ht="45" x14ac:dyDescent="0.2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1.0205</v>
      </c>
      <c r="P3474" s="1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6">
        <f t="shared" si="328"/>
        <v>41928.170497685183</v>
      </c>
      <c r="T3474" s="16">
        <f t="shared" si="329"/>
        <v>41949.249305555553</v>
      </c>
    </row>
    <row r="3475" spans="1:20" ht="45" x14ac:dyDescent="0.2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</v>
      </c>
      <c r="P3475" s="1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6">
        <f t="shared" si="328"/>
        <v>42062.834444444445</v>
      </c>
      <c r="T3475" s="16">
        <f t="shared" si="329"/>
        <v>42083.852083333331</v>
      </c>
    </row>
    <row r="3476" spans="1:20" ht="45" x14ac:dyDescent="0.2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1.01</v>
      </c>
      <c r="P3476" s="1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6">
        <f t="shared" si="328"/>
        <v>42541.501516203702</v>
      </c>
      <c r="T3476" s="16">
        <f t="shared" si="329"/>
        <v>42571.501516203702</v>
      </c>
    </row>
    <row r="3477" spans="1:20" ht="45" x14ac:dyDescent="0.2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1.1333333333333333</v>
      </c>
      <c r="P3477" s="19">
        <f t="shared" si="325"/>
        <v>20</v>
      </c>
      <c r="Q3477" t="str">
        <f t="shared" si="326"/>
        <v>theater</v>
      </c>
      <c r="R3477" t="str">
        <f t="shared" si="327"/>
        <v>plays</v>
      </c>
      <c r="S3477" s="16">
        <f t="shared" si="328"/>
        <v>41918.880833333329</v>
      </c>
      <c r="T3477" s="16">
        <f t="shared" si="329"/>
        <v>41946</v>
      </c>
    </row>
    <row r="3478" spans="1:20" ht="45" x14ac:dyDescent="0.2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1.04</v>
      </c>
      <c r="P3478" s="19">
        <f t="shared" si="325"/>
        <v>52</v>
      </c>
      <c r="Q3478" t="str">
        <f t="shared" si="326"/>
        <v>theater</v>
      </c>
      <c r="R3478" t="str">
        <f t="shared" si="327"/>
        <v>plays</v>
      </c>
      <c r="S3478" s="16">
        <f t="shared" si="328"/>
        <v>41921.279976851853</v>
      </c>
      <c r="T3478" s="16">
        <f t="shared" si="329"/>
        <v>41939.125</v>
      </c>
    </row>
    <row r="3479" spans="1:20" ht="45" x14ac:dyDescent="0.2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1.1533333333333333</v>
      </c>
      <c r="P3479" s="1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6">
        <f t="shared" si="328"/>
        <v>42128.736608796295</v>
      </c>
      <c r="T3479" s="16">
        <f t="shared" si="329"/>
        <v>42141.125</v>
      </c>
    </row>
    <row r="3480" spans="1:20" ht="45" x14ac:dyDescent="0.2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1.1285000000000001</v>
      </c>
      <c r="P3480" s="1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6">
        <f t="shared" si="328"/>
        <v>42053.916921296302</v>
      </c>
      <c r="T3480" s="16">
        <f t="shared" si="329"/>
        <v>42079.875</v>
      </c>
    </row>
    <row r="3481" spans="1:20" ht="45" x14ac:dyDescent="0.2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1.2786666666666666</v>
      </c>
      <c r="P3481" s="1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6">
        <f t="shared" si="328"/>
        <v>41781.855092592588</v>
      </c>
      <c r="T3481" s="16">
        <f t="shared" si="329"/>
        <v>41811.855092592588</v>
      </c>
    </row>
    <row r="3482" spans="1:20" ht="45" x14ac:dyDescent="0.2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1.4266666666666667</v>
      </c>
      <c r="P3482" s="1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6">
        <f t="shared" si="328"/>
        <v>42171.317442129628</v>
      </c>
      <c r="T3482" s="16">
        <f t="shared" si="329"/>
        <v>42195.875</v>
      </c>
    </row>
    <row r="3483" spans="1:20" ht="45" x14ac:dyDescent="0.2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1.1879999999999999</v>
      </c>
      <c r="P3483" s="1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6">
        <f t="shared" si="328"/>
        <v>41989.24754629629</v>
      </c>
      <c r="T3483" s="16">
        <f t="shared" si="329"/>
        <v>42006.24754629629</v>
      </c>
    </row>
    <row r="3484" spans="1:20" ht="45" x14ac:dyDescent="0.2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1.3833333333333333</v>
      </c>
      <c r="P3484" s="1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6">
        <f t="shared" si="328"/>
        <v>41796.771597222221</v>
      </c>
      <c r="T3484" s="16">
        <f t="shared" si="329"/>
        <v>41826.771597222221</v>
      </c>
    </row>
    <row r="3485" spans="1:20" ht="45" x14ac:dyDescent="0.2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1.599402985074627</v>
      </c>
      <c r="P3485" s="1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6">
        <f t="shared" si="328"/>
        <v>41793.668761574074</v>
      </c>
      <c r="T3485" s="16">
        <f t="shared" si="329"/>
        <v>41823.668761574074</v>
      </c>
    </row>
    <row r="3486" spans="1:20" ht="45" x14ac:dyDescent="0.2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1.1424000000000001</v>
      </c>
      <c r="P3486" s="1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6">
        <f t="shared" si="328"/>
        <v>42506.760405092587</v>
      </c>
      <c r="T3486" s="16">
        <f t="shared" si="329"/>
        <v>42536.760405092587</v>
      </c>
    </row>
    <row r="3487" spans="1:20" ht="45" x14ac:dyDescent="0.2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1.0060606060606061</v>
      </c>
      <c r="P3487" s="1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6">
        <f t="shared" si="328"/>
        <v>42372.693055555559</v>
      </c>
      <c r="T3487" s="16">
        <f t="shared" si="329"/>
        <v>42402.693055555559</v>
      </c>
    </row>
    <row r="3488" spans="1:20" ht="45" x14ac:dyDescent="0.2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1.552</v>
      </c>
      <c r="P3488" s="1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6">
        <f t="shared" si="328"/>
        <v>42126.87501157407</v>
      </c>
      <c r="T3488" s="16">
        <f t="shared" si="329"/>
        <v>42158.290972222225</v>
      </c>
    </row>
    <row r="3489" spans="1:20" ht="45" x14ac:dyDescent="0.2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1.2775000000000001</v>
      </c>
      <c r="P3489" s="1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6">
        <f t="shared" si="328"/>
        <v>42149.940416666665</v>
      </c>
      <c r="T3489" s="16">
        <f t="shared" si="329"/>
        <v>42179.940416666665</v>
      </c>
    </row>
    <row r="3490" spans="1:20" ht="45" x14ac:dyDescent="0.2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1.212</v>
      </c>
      <c r="P3490" s="1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6">
        <f t="shared" si="328"/>
        <v>42087.768055555556</v>
      </c>
      <c r="T3490" s="16">
        <f t="shared" si="329"/>
        <v>42111.666666666672</v>
      </c>
    </row>
    <row r="3491" spans="1:20" ht="45" x14ac:dyDescent="0.2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1.127</v>
      </c>
      <c r="P3491" s="1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6">
        <f t="shared" si="328"/>
        <v>41753.635775462964</v>
      </c>
      <c r="T3491" s="16">
        <f t="shared" si="329"/>
        <v>41783.875</v>
      </c>
    </row>
    <row r="3492" spans="1:20" ht="45" x14ac:dyDescent="0.2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1.2749999999999999</v>
      </c>
      <c r="P3492" s="1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6">
        <f t="shared" si="328"/>
        <v>42443.802361111113</v>
      </c>
      <c r="T3492" s="16">
        <f t="shared" si="329"/>
        <v>42473.802361111113</v>
      </c>
    </row>
    <row r="3493" spans="1:20" ht="45" x14ac:dyDescent="0.2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1.5820000000000001</v>
      </c>
      <c r="P3493" s="1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6">
        <f t="shared" si="328"/>
        <v>42121.249814814815</v>
      </c>
      <c r="T3493" s="16">
        <f t="shared" si="329"/>
        <v>42142.249814814815</v>
      </c>
    </row>
    <row r="3494" spans="1:20" ht="45" x14ac:dyDescent="0.2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1.0526894736842105</v>
      </c>
      <c r="P3494" s="1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6">
        <f t="shared" si="328"/>
        <v>42268.009224537032</v>
      </c>
      <c r="T3494" s="16">
        <f t="shared" si="329"/>
        <v>42303.009224537032</v>
      </c>
    </row>
    <row r="3495" spans="1:20" ht="45" x14ac:dyDescent="0.2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</v>
      </c>
      <c r="P3495" s="1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6">
        <f t="shared" si="328"/>
        <v>41848.866157407407</v>
      </c>
      <c r="T3495" s="16">
        <f t="shared" si="329"/>
        <v>41868.21597222222</v>
      </c>
    </row>
    <row r="3496" spans="1:20" ht="45" x14ac:dyDescent="0.2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</v>
      </c>
      <c r="P3496" s="1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6">
        <f t="shared" si="328"/>
        <v>42689.214988425927</v>
      </c>
      <c r="T3496" s="16">
        <f t="shared" si="329"/>
        <v>42700.25</v>
      </c>
    </row>
    <row r="3497" spans="1:20" ht="45" x14ac:dyDescent="0.2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1.0686</v>
      </c>
      <c r="P3497" s="1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6">
        <f t="shared" si="328"/>
        <v>41915.762835648151</v>
      </c>
      <c r="T3497" s="16">
        <f t="shared" si="329"/>
        <v>41944.720833333333</v>
      </c>
    </row>
    <row r="3498" spans="1:20" ht="45" x14ac:dyDescent="0.2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1.244</v>
      </c>
      <c r="P3498" s="1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6">
        <f t="shared" si="328"/>
        <v>42584.846828703703</v>
      </c>
      <c r="T3498" s="16">
        <f t="shared" si="329"/>
        <v>42624.846828703703</v>
      </c>
    </row>
    <row r="3499" spans="1:20" ht="45" x14ac:dyDescent="0.2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1.0870406189555126</v>
      </c>
      <c r="P3499" s="1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6">
        <f t="shared" si="328"/>
        <v>42511.741944444439</v>
      </c>
      <c r="T3499" s="16">
        <f t="shared" si="329"/>
        <v>42523.916666666672</v>
      </c>
    </row>
    <row r="3500" spans="1:20" ht="45" x14ac:dyDescent="0.2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1.0242424242424242</v>
      </c>
      <c r="P3500" s="1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6">
        <f t="shared" si="328"/>
        <v>42459.15861111111</v>
      </c>
      <c r="T3500" s="16">
        <f t="shared" si="329"/>
        <v>42518.905555555553</v>
      </c>
    </row>
    <row r="3501" spans="1:20" ht="45" x14ac:dyDescent="0.2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1.0549999999999999</v>
      </c>
      <c r="P3501" s="1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6">
        <f t="shared" si="328"/>
        <v>42132.036168981482</v>
      </c>
      <c r="T3501" s="16">
        <f t="shared" si="329"/>
        <v>42186.290972222225</v>
      </c>
    </row>
    <row r="3502" spans="1:20" ht="45" x14ac:dyDescent="0.2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1.0629999999999999</v>
      </c>
      <c r="P3502" s="1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6">
        <f t="shared" si="328"/>
        <v>42419.91942129629</v>
      </c>
      <c r="T3502" s="16">
        <f t="shared" si="329"/>
        <v>42436.207638888889</v>
      </c>
    </row>
    <row r="3503" spans="1:20" ht="45" x14ac:dyDescent="0.2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1.0066666666666666</v>
      </c>
      <c r="P3503" s="1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6">
        <f t="shared" si="328"/>
        <v>42233.763831018514</v>
      </c>
      <c r="T3503" s="16">
        <f t="shared" si="329"/>
        <v>42258.763831018514</v>
      </c>
    </row>
    <row r="3504" spans="1:20" ht="45" x14ac:dyDescent="0.2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1.054</v>
      </c>
      <c r="P3504" s="19">
        <f t="shared" si="325"/>
        <v>136</v>
      </c>
      <c r="Q3504" t="str">
        <f t="shared" si="326"/>
        <v>theater</v>
      </c>
      <c r="R3504" t="str">
        <f t="shared" si="327"/>
        <v>plays</v>
      </c>
      <c r="S3504" s="16">
        <f t="shared" si="328"/>
        <v>42430.839398148149</v>
      </c>
      <c r="T3504" s="16">
        <f t="shared" si="329"/>
        <v>42445.165972222225</v>
      </c>
    </row>
    <row r="3505" spans="1:20" ht="45" x14ac:dyDescent="0.2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1.0755999999999999</v>
      </c>
      <c r="P3505" s="1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6">
        <f t="shared" si="328"/>
        <v>42545.478333333333</v>
      </c>
      <c r="T3505" s="16">
        <f t="shared" si="329"/>
        <v>42575.478333333333</v>
      </c>
    </row>
    <row r="3506" spans="1:20" ht="45" x14ac:dyDescent="0.2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</v>
      </c>
      <c r="P3506" s="19">
        <f t="shared" si="325"/>
        <v>125</v>
      </c>
      <c r="Q3506" t="str">
        <f t="shared" si="326"/>
        <v>theater</v>
      </c>
      <c r="R3506" t="str">
        <f t="shared" si="327"/>
        <v>plays</v>
      </c>
      <c r="S3506" s="16">
        <f t="shared" si="328"/>
        <v>42297.748738425929</v>
      </c>
      <c r="T3506" s="16">
        <f t="shared" si="329"/>
        <v>42327.790405092594</v>
      </c>
    </row>
    <row r="3507" spans="1:20" ht="90" x14ac:dyDescent="0.2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1.0376000000000001</v>
      </c>
      <c r="P3507" s="1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6">
        <f t="shared" si="328"/>
        <v>41760.935706018521</v>
      </c>
      <c r="T3507" s="16">
        <f t="shared" si="329"/>
        <v>41772.166666666664</v>
      </c>
    </row>
    <row r="3508" spans="1:20" ht="45" x14ac:dyDescent="0.2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1.0149999999999999</v>
      </c>
      <c r="P3508" s="19">
        <f t="shared" si="325"/>
        <v>105</v>
      </c>
      <c r="Q3508" t="str">
        <f t="shared" si="326"/>
        <v>theater</v>
      </c>
      <c r="R3508" t="str">
        <f t="shared" si="327"/>
        <v>plays</v>
      </c>
      <c r="S3508" s="16">
        <f t="shared" si="328"/>
        <v>41829.734259259261</v>
      </c>
      <c r="T3508" s="16">
        <f t="shared" si="329"/>
        <v>41874.734259259261</v>
      </c>
    </row>
    <row r="3509" spans="1:20" ht="30" x14ac:dyDescent="0.2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1.044</v>
      </c>
      <c r="P3509" s="19">
        <f t="shared" si="325"/>
        <v>145</v>
      </c>
      <c r="Q3509" t="str">
        <f t="shared" si="326"/>
        <v>theater</v>
      </c>
      <c r="R3509" t="str">
        <f t="shared" si="327"/>
        <v>plays</v>
      </c>
      <c r="S3509" s="16">
        <f t="shared" si="328"/>
        <v>42491.92288194444</v>
      </c>
      <c r="T3509" s="16">
        <f t="shared" si="329"/>
        <v>42521.92288194444</v>
      </c>
    </row>
    <row r="3510" spans="1:20" ht="45" x14ac:dyDescent="0.2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1.8</v>
      </c>
      <c r="P3510" s="19">
        <f t="shared" si="325"/>
        <v>12</v>
      </c>
      <c r="Q3510" t="str">
        <f t="shared" si="326"/>
        <v>theater</v>
      </c>
      <c r="R3510" t="str">
        <f t="shared" si="327"/>
        <v>plays</v>
      </c>
      <c r="S3510" s="16">
        <f t="shared" si="328"/>
        <v>42477.729780092588</v>
      </c>
      <c r="T3510" s="16">
        <f t="shared" si="329"/>
        <v>42500.875</v>
      </c>
    </row>
    <row r="3511" spans="1:20" ht="45" x14ac:dyDescent="0.2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1.0633333333333332</v>
      </c>
      <c r="P3511" s="1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6">
        <f t="shared" si="328"/>
        <v>41950.859560185185</v>
      </c>
      <c r="T3511" s="16">
        <f t="shared" si="329"/>
        <v>41964.204861111109</v>
      </c>
    </row>
    <row r="3512" spans="1:20" ht="45" x14ac:dyDescent="0.2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1.0055555555555555</v>
      </c>
      <c r="P3512" s="1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6">
        <f t="shared" si="328"/>
        <v>41802.62090277778</v>
      </c>
      <c r="T3512" s="16">
        <f t="shared" si="329"/>
        <v>41822.62090277778</v>
      </c>
    </row>
    <row r="3513" spans="1:20" ht="45" x14ac:dyDescent="0.2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1.012</v>
      </c>
      <c r="P3513" s="1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6">
        <f t="shared" si="328"/>
        <v>41927.873784722222</v>
      </c>
      <c r="T3513" s="16">
        <f t="shared" si="329"/>
        <v>41950.770833333336</v>
      </c>
    </row>
    <row r="3514" spans="1:20" ht="45" x14ac:dyDescent="0.2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</v>
      </c>
      <c r="P3514" s="1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6">
        <f t="shared" si="328"/>
        <v>42057.536944444444</v>
      </c>
      <c r="T3514" s="16">
        <f t="shared" si="329"/>
        <v>42117.49527777778</v>
      </c>
    </row>
    <row r="3515" spans="1:20" ht="45" x14ac:dyDescent="0.2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1.1839285714285714</v>
      </c>
      <c r="P3515" s="1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6">
        <f t="shared" si="328"/>
        <v>41781.096203703702</v>
      </c>
      <c r="T3515" s="16">
        <f t="shared" si="329"/>
        <v>41794.207638888889</v>
      </c>
    </row>
    <row r="3516" spans="1:20" ht="45" x14ac:dyDescent="0.2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1.1000000000000001</v>
      </c>
      <c r="P3516" s="19">
        <f t="shared" si="325"/>
        <v>55</v>
      </c>
      <c r="Q3516" t="str">
        <f t="shared" si="326"/>
        <v>theater</v>
      </c>
      <c r="R3516" t="str">
        <f t="shared" si="327"/>
        <v>plays</v>
      </c>
      <c r="S3516" s="16">
        <f t="shared" si="328"/>
        <v>42020.846666666665</v>
      </c>
      <c r="T3516" s="16">
        <f t="shared" si="329"/>
        <v>42037.207638888889</v>
      </c>
    </row>
    <row r="3517" spans="1:20" ht="45" x14ac:dyDescent="0.2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1.0266666666666666</v>
      </c>
      <c r="P3517" s="1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6">
        <f t="shared" si="328"/>
        <v>42125.772812499999</v>
      </c>
      <c r="T3517" s="16">
        <f t="shared" si="329"/>
        <v>42155.772812499999</v>
      </c>
    </row>
    <row r="3518" spans="1:20" ht="45" x14ac:dyDescent="0.2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</v>
      </c>
      <c r="P3518" s="1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6">
        <f t="shared" si="328"/>
        <v>41856.010069444441</v>
      </c>
      <c r="T3518" s="16">
        <f t="shared" si="329"/>
        <v>41890.125</v>
      </c>
    </row>
    <row r="3519" spans="1:20" ht="45" x14ac:dyDescent="0.2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</v>
      </c>
      <c r="P3519" s="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6">
        <f t="shared" si="328"/>
        <v>41794.817523148151</v>
      </c>
      <c r="T3519" s="16">
        <f t="shared" si="329"/>
        <v>41824.458333333336</v>
      </c>
    </row>
    <row r="3520" spans="1:20" ht="45" x14ac:dyDescent="0.2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1.10046</v>
      </c>
      <c r="P3520" s="1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6">
        <f t="shared" si="328"/>
        <v>41893.783553240741</v>
      </c>
      <c r="T3520" s="16">
        <f t="shared" si="329"/>
        <v>41914.597916666666</v>
      </c>
    </row>
    <row r="3521" spans="1:20" ht="45" x14ac:dyDescent="0.2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1.0135000000000001</v>
      </c>
      <c r="P3521" s="1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6">
        <f t="shared" si="328"/>
        <v>42037.598958333328</v>
      </c>
      <c r="T3521" s="16">
        <f t="shared" si="329"/>
        <v>42067.598958333328</v>
      </c>
    </row>
    <row r="3522" spans="1:20" ht="30" x14ac:dyDescent="0.2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1.0075000000000001</v>
      </c>
      <c r="P3522" s="1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6">
        <f t="shared" si="328"/>
        <v>42227.824212962965</v>
      </c>
      <c r="T3522" s="16">
        <f t="shared" si="329"/>
        <v>42253.57430555555</v>
      </c>
    </row>
    <row r="3523" spans="1:20" ht="45" x14ac:dyDescent="0.2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E3523/D3523</f>
        <v>1.6942857142857144</v>
      </c>
      <c r="P3523" s="19">
        <f t="shared" ref="P3523:P3586" si="331">IF(L3523&gt;0,E3523/L3523,0)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6">
        <f t="shared" ref="S3523:S3586" si="334">(((J3523/60)/60)/24)+DATE(1970,1,1)</f>
        <v>41881.361342592594</v>
      </c>
      <c r="T3523" s="16">
        <f t="shared" ref="T3523:T3586" si="335">(((I3523/60)/60)/24)+DATE(1970,1,1)</f>
        <v>41911.361342592594</v>
      </c>
    </row>
    <row r="3524" spans="1:20" ht="45" x14ac:dyDescent="0.2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</v>
      </c>
      <c r="P3524" s="1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6">
        <f t="shared" si="334"/>
        <v>42234.789884259255</v>
      </c>
      <c r="T3524" s="16">
        <f t="shared" si="335"/>
        <v>42262.420833333337</v>
      </c>
    </row>
    <row r="3525" spans="1:20" ht="45" x14ac:dyDescent="0.2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1.1365000000000001</v>
      </c>
      <c r="P3525" s="1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6">
        <f t="shared" si="334"/>
        <v>42581.397546296299</v>
      </c>
      <c r="T3525" s="16">
        <f t="shared" si="335"/>
        <v>42638.958333333328</v>
      </c>
    </row>
    <row r="3526" spans="1:20" ht="45" x14ac:dyDescent="0.2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1.0156000000000001</v>
      </c>
      <c r="P3526" s="1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6">
        <f t="shared" si="334"/>
        <v>41880.76357638889</v>
      </c>
      <c r="T3526" s="16">
        <f t="shared" si="335"/>
        <v>41895.166666666664</v>
      </c>
    </row>
    <row r="3527" spans="1:20" ht="45" x14ac:dyDescent="0.2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1.06</v>
      </c>
      <c r="P3527" s="1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6">
        <f t="shared" si="334"/>
        <v>42214.6956712963</v>
      </c>
      <c r="T3527" s="16">
        <f t="shared" si="335"/>
        <v>42225.666666666672</v>
      </c>
    </row>
    <row r="3528" spans="1:20" ht="45" x14ac:dyDescent="0.2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1.02</v>
      </c>
      <c r="P3528" s="19">
        <f t="shared" si="331"/>
        <v>99</v>
      </c>
      <c r="Q3528" t="str">
        <f t="shared" si="332"/>
        <v>theater</v>
      </c>
      <c r="R3528" t="str">
        <f t="shared" si="333"/>
        <v>plays</v>
      </c>
      <c r="S3528" s="16">
        <f t="shared" si="334"/>
        <v>42460.335312499999</v>
      </c>
      <c r="T3528" s="16">
        <f t="shared" si="335"/>
        <v>42488.249305555553</v>
      </c>
    </row>
    <row r="3529" spans="1:20" ht="45" x14ac:dyDescent="0.2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1.1691666666666667</v>
      </c>
      <c r="P3529" s="1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6">
        <f t="shared" si="334"/>
        <v>42167.023206018523</v>
      </c>
      <c r="T3529" s="16">
        <f t="shared" si="335"/>
        <v>42196.165972222225</v>
      </c>
    </row>
    <row r="3530" spans="1:20" ht="45" x14ac:dyDescent="0.2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1.0115151515151515</v>
      </c>
      <c r="P3530" s="1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6">
        <f t="shared" si="334"/>
        <v>42733.50136574074</v>
      </c>
      <c r="T3530" s="16">
        <f t="shared" si="335"/>
        <v>42753.50136574074</v>
      </c>
    </row>
    <row r="3531" spans="1:20" ht="45" x14ac:dyDescent="0.2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1.32</v>
      </c>
      <c r="P3531" s="1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6">
        <f t="shared" si="334"/>
        <v>42177.761782407411</v>
      </c>
      <c r="T3531" s="16">
        <f t="shared" si="335"/>
        <v>42198.041666666672</v>
      </c>
    </row>
    <row r="3532" spans="1:20" ht="45" x14ac:dyDescent="0.2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</v>
      </c>
      <c r="P3532" s="19">
        <f t="shared" si="331"/>
        <v>125</v>
      </c>
      <c r="Q3532" t="str">
        <f t="shared" si="332"/>
        <v>theater</v>
      </c>
      <c r="R3532" t="str">
        <f t="shared" si="333"/>
        <v>plays</v>
      </c>
      <c r="S3532" s="16">
        <f t="shared" si="334"/>
        <v>42442.623344907406</v>
      </c>
      <c r="T3532" s="16">
        <f t="shared" si="335"/>
        <v>42470.833333333328</v>
      </c>
    </row>
    <row r="3533" spans="1:20" x14ac:dyDescent="0.2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1.28</v>
      </c>
      <c r="P3533" s="1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6">
        <f t="shared" si="334"/>
        <v>42521.654328703706</v>
      </c>
      <c r="T3533" s="16">
        <f t="shared" si="335"/>
        <v>42551.654328703706</v>
      </c>
    </row>
    <row r="3534" spans="1:20" ht="45" x14ac:dyDescent="0.2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1.1895833333333334</v>
      </c>
      <c r="P3534" s="1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6">
        <f t="shared" si="334"/>
        <v>41884.599849537037</v>
      </c>
      <c r="T3534" s="16">
        <f t="shared" si="335"/>
        <v>41900.165972222225</v>
      </c>
    </row>
    <row r="3535" spans="1:20" ht="45" x14ac:dyDescent="0.2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1.262</v>
      </c>
      <c r="P3535" s="1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6">
        <f t="shared" si="334"/>
        <v>42289.761192129634</v>
      </c>
      <c r="T3535" s="16">
        <f t="shared" si="335"/>
        <v>42319.802858796291</v>
      </c>
    </row>
    <row r="3536" spans="1:20" ht="30" x14ac:dyDescent="0.2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1.5620000000000001</v>
      </c>
      <c r="P3536" s="1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6">
        <f t="shared" si="334"/>
        <v>42243.6252662037</v>
      </c>
      <c r="T3536" s="16">
        <f t="shared" si="335"/>
        <v>42278.6252662037</v>
      </c>
    </row>
    <row r="3537" spans="1:20" ht="45" x14ac:dyDescent="0.2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1.0315000000000001</v>
      </c>
      <c r="P3537" s="1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6">
        <f t="shared" si="334"/>
        <v>42248.640162037031</v>
      </c>
      <c r="T3537" s="16">
        <f t="shared" si="335"/>
        <v>42279.75</v>
      </c>
    </row>
    <row r="3538" spans="1:20" ht="45" x14ac:dyDescent="0.2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1.5333333333333334</v>
      </c>
      <c r="P3538" s="1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6">
        <f t="shared" si="334"/>
        <v>42328.727141203708</v>
      </c>
      <c r="T3538" s="16">
        <f t="shared" si="335"/>
        <v>42358.499305555553</v>
      </c>
    </row>
    <row r="3539" spans="1:20" ht="45" x14ac:dyDescent="0.2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1.8044444444444445</v>
      </c>
      <c r="P3539" s="19">
        <f t="shared" si="331"/>
        <v>43.5</v>
      </c>
      <c r="Q3539" t="str">
        <f t="shared" si="332"/>
        <v>theater</v>
      </c>
      <c r="R3539" t="str">
        <f t="shared" si="333"/>
        <v>plays</v>
      </c>
      <c r="S3539" s="16">
        <f t="shared" si="334"/>
        <v>41923.354351851849</v>
      </c>
      <c r="T3539" s="16">
        <f t="shared" si="335"/>
        <v>41960.332638888889</v>
      </c>
    </row>
    <row r="3540" spans="1:20" ht="45" x14ac:dyDescent="0.2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1.2845</v>
      </c>
      <c r="P3540" s="1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6">
        <f t="shared" si="334"/>
        <v>42571.420601851853</v>
      </c>
      <c r="T3540" s="16">
        <f t="shared" si="335"/>
        <v>42599.420601851853</v>
      </c>
    </row>
    <row r="3541" spans="1:20" ht="45" x14ac:dyDescent="0.2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1.1966666666666668</v>
      </c>
      <c r="P3541" s="1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6">
        <f t="shared" si="334"/>
        <v>42600.756041666667</v>
      </c>
      <c r="T3541" s="16">
        <f t="shared" si="335"/>
        <v>42621.756041666667</v>
      </c>
    </row>
    <row r="3542" spans="1:20" ht="45" x14ac:dyDescent="0.2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1.23</v>
      </c>
      <c r="P3542" s="1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6">
        <f t="shared" si="334"/>
        <v>42517.003368055557</v>
      </c>
      <c r="T3542" s="16">
        <f t="shared" si="335"/>
        <v>42547.003368055557</v>
      </c>
    </row>
    <row r="3543" spans="1:20" ht="45" x14ac:dyDescent="0.2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1.05</v>
      </c>
      <c r="P3543" s="1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6">
        <f t="shared" si="334"/>
        <v>42222.730034722219</v>
      </c>
      <c r="T3543" s="16">
        <f t="shared" si="335"/>
        <v>42247.730034722219</v>
      </c>
    </row>
    <row r="3544" spans="1:20" ht="45" x14ac:dyDescent="0.2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1.0223636363636364</v>
      </c>
      <c r="P3544" s="1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6">
        <f t="shared" si="334"/>
        <v>41829.599791666667</v>
      </c>
      <c r="T3544" s="16">
        <f t="shared" si="335"/>
        <v>41889.599791666667</v>
      </c>
    </row>
    <row r="3545" spans="1:20" ht="45" x14ac:dyDescent="0.2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1.0466666666666666</v>
      </c>
      <c r="P3545" s="1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6">
        <f t="shared" si="334"/>
        <v>42150.755312499998</v>
      </c>
      <c r="T3545" s="16">
        <f t="shared" si="335"/>
        <v>42180.755312499998</v>
      </c>
    </row>
    <row r="3546" spans="1:20" ht="30" x14ac:dyDescent="0.2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</v>
      </c>
      <c r="P3546" s="1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6">
        <f t="shared" si="334"/>
        <v>42040.831678240742</v>
      </c>
      <c r="T3546" s="16">
        <f t="shared" si="335"/>
        <v>42070.831678240742</v>
      </c>
    </row>
    <row r="3547" spans="1:20" ht="45" x14ac:dyDescent="0.2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1.004</v>
      </c>
      <c r="P3547" s="1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6">
        <f t="shared" si="334"/>
        <v>42075.807395833333</v>
      </c>
      <c r="T3547" s="16">
        <f t="shared" si="335"/>
        <v>42105.807395833333</v>
      </c>
    </row>
    <row r="3548" spans="1:20" ht="45" x14ac:dyDescent="0.2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1.0227272727272727</v>
      </c>
      <c r="P3548" s="1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6">
        <f t="shared" si="334"/>
        <v>42073.660694444443</v>
      </c>
      <c r="T3548" s="16">
        <f t="shared" si="335"/>
        <v>42095.165972222225</v>
      </c>
    </row>
    <row r="3549" spans="1:20" ht="45" x14ac:dyDescent="0.2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1.1440928571428572</v>
      </c>
      <c r="P3549" s="1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6">
        <f t="shared" si="334"/>
        <v>42480.078715277778</v>
      </c>
      <c r="T3549" s="16">
        <f t="shared" si="335"/>
        <v>42504.165972222225</v>
      </c>
    </row>
    <row r="3550" spans="1:20" ht="45" x14ac:dyDescent="0.2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1.019047619047619</v>
      </c>
      <c r="P3550" s="1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6">
        <f t="shared" si="334"/>
        <v>42411.942291666666</v>
      </c>
      <c r="T3550" s="16">
        <f t="shared" si="335"/>
        <v>42434.041666666672</v>
      </c>
    </row>
    <row r="3551" spans="1:20" ht="45" x14ac:dyDescent="0.2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1.02</v>
      </c>
      <c r="P3551" s="1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6">
        <f t="shared" si="334"/>
        <v>42223.394363425927</v>
      </c>
      <c r="T3551" s="16">
        <f t="shared" si="335"/>
        <v>42251.394363425927</v>
      </c>
    </row>
    <row r="3552" spans="1:20" ht="45" x14ac:dyDescent="0.2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1.048</v>
      </c>
      <c r="P3552" s="1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6">
        <f t="shared" si="334"/>
        <v>42462.893495370372</v>
      </c>
      <c r="T3552" s="16">
        <f t="shared" si="335"/>
        <v>42492.893495370372</v>
      </c>
    </row>
    <row r="3553" spans="1:20" ht="45" x14ac:dyDescent="0.2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1.0183333333333333</v>
      </c>
      <c r="P3553" s="19">
        <f t="shared" si="331"/>
        <v>61.1</v>
      </c>
      <c r="Q3553" t="str">
        <f t="shared" si="332"/>
        <v>theater</v>
      </c>
      <c r="R3553" t="str">
        <f t="shared" si="333"/>
        <v>plays</v>
      </c>
      <c r="S3553" s="16">
        <f t="shared" si="334"/>
        <v>41753.515856481477</v>
      </c>
      <c r="T3553" s="16">
        <f t="shared" si="335"/>
        <v>41781.921527777777</v>
      </c>
    </row>
    <row r="3554" spans="1:20" ht="45" x14ac:dyDescent="0.2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</v>
      </c>
      <c r="P3554" s="1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6">
        <f t="shared" si="334"/>
        <v>41788.587083333332</v>
      </c>
      <c r="T3554" s="16">
        <f t="shared" si="335"/>
        <v>41818.587083333332</v>
      </c>
    </row>
    <row r="3555" spans="1:20" ht="45" x14ac:dyDescent="0.2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1.0627272727272727</v>
      </c>
      <c r="P3555" s="1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6">
        <f t="shared" si="334"/>
        <v>42196.028703703705</v>
      </c>
      <c r="T3555" s="16">
        <f t="shared" si="335"/>
        <v>42228</v>
      </c>
    </row>
    <row r="3556" spans="1:20" ht="45" x14ac:dyDescent="0.2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1.1342219999999998</v>
      </c>
      <c r="P3556" s="1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6">
        <f t="shared" si="334"/>
        <v>42016.050451388888</v>
      </c>
      <c r="T3556" s="16">
        <f t="shared" si="335"/>
        <v>42046.708333333328</v>
      </c>
    </row>
    <row r="3557" spans="1:20" ht="45" x14ac:dyDescent="0.2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</v>
      </c>
      <c r="P3557" s="1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6">
        <f t="shared" si="334"/>
        <v>42661.442060185189</v>
      </c>
      <c r="T3557" s="16">
        <f t="shared" si="335"/>
        <v>42691.483726851846</v>
      </c>
    </row>
    <row r="3558" spans="1:20" ht="45" x14ac:dyDescent="0.2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1.0045454545454546</v>
      </c>
      <c r="P3558" s="1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6">
        <f t="shared" si="334"/>
        <v>41808.649583333332</v>
      </c>
      <c r="T3558" s="16">
        <f t="shared" si="335"/>
        <v>41868.649583333332</v>
      </c>
    </row>
    <row r="3559" spans="1:20" ht="45" x14ac:dyDescent="0.2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1.0003599999999999</v>
      </c>
      <c r="P3559" s="1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6">
        <f t="shared" si="334"/>
        <v>41730.276747685188</v>
      </c>
      <c r="T3559" s="16">
        <f t="shared" si="335"/>
        <v>41764.276747685188</v>
      </c>
    </row>
    <row r="3560" spans="1:20" ht="45" x14ac:dyDescent="0.2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1.44</v>
      </c>
      <c r="P3560" s="1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6">
        <f t="shared" si="334"/>
        <v>42139.816840277781</v>
      </c>
      <c r="T3560" s="16">
        <f t="shared" si="335"/>
        <v>42181.875</v>
      </c>
    </row>
    <row r="3561" spans="1:20" ht="45" x14ac:dyDescent="0.2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1.0349999999999999</v>
      </c>
      <c r="P3561" s="1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6">
        <f t="shared" si="334"/>
        <v>42194.096157407403</v>
      </c>
      <c r="T3561" s="16">
        <f t="shared" si="335"/>
        <v>42216.373611111107</v>
      </c>
    </row>
    <row r="3562" spans="1:20" ht="45" x14ac:dyDescent="0.2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1.0843750000000001</v>
      </c>
      <c r="P3562" s="1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6">
        <f t="shared" si="334"/>
        <v>42115.889652777783</v>
      </c>
      <c r="T3562" s="16">
        <f t="shared" si="335"/>
        <v>42151.114583333328</v>
      </c>
    </row>
    <row r="3563" spans="1:20" ht="105" x14ac:dyDescent="0.2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1.024</v>
      </c>
      <c r="P3563" s="1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6">
        <f t="shared" si="334"/>
        <v>42203.680300925931</v>
      </c>
      <c r="T3563" s="16">
        <f t="shared" si="335"/>
        <v>42221.774999999994</v>
      </c>
    </row>
    <row r="3564" spans="1:20" ht="45" x14ac:dyDescent="0.2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1.4888888888888889</v>
      </c>
      <c r="P3564" s="1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6">
        <f t="shared" si="334"/>
        <v>42433.761886574073</v>
      </c>
      <c r="T3564" s="16">
        <f t="shared" si="335"/>
        <v>42442.916666666672</v>
      </c>
    </row>
    <row r="3565" spans="1:20" ht="45" x14ac:dyDescent="0.2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1.0549000000000002</v>
      </c>
      <c r="P3565" s="1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6">
        <f t="shared" si="334"/>
        <v>42555.671944444446</v>
      </c>
      <c r="T3565" s="16">
        <f t="shared" si="335"/>
        <v>42583.791666666672</v>
      </c>
    </row>
    <row r="3566" spans="1:20" ht="30" x14ac:dyDescent="0.2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1.0049999999999999</v>
      </c>
      <c r="P3566" s="1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6">
        <f t="shared" si="334"/>
        <v>42236.623252314821</v>
      </c>
      <c r="T3566" s="16">
        <f t="shared" si="335"/>
        <v>42282.666666666672</v>
      </c>
    </row>
    <row r="3567" spans="1:20" ht="45" x14ac:dyDescent="0.2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1.3055555555555556</v>
      </c>
      <c r="P3567" s="1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6">
        <f t="shared" si="334"/>
        <v>41974.743148148147</v>
      </c>
      <c r="T3567" s="16">
        <f t="shared" si="335"/>
        <v>42004.743148148147</v>
      </c>
    </row>
    <row r="3568" spans="1:20" ht="45" x14ac:dyDescent="0.2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1.0475000000000001</v>
      </c>
      <c r="P3568" s="1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6">
        <f t="shared" si="334"/>
        <v>41997.507905092592</v>
      </c>
      <c r="T3568" s="16">
        <f t="shared" si="335"/>
        <v>42027.507905092592</v>
      </c>
    </row>
    <row r="3569" spans="1:20" ht="45" x14ac:dyDescent="0.2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1.0880000000000001</v>
      </c>
      <c r="P3569" s="1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6">
        <f t="shared" si="334"/>
        <v>42135.810694444444</v>
      </c>
      <c r="T3569" s="16">
        <f t="shared" si="335"/>
        <v>42165.810694444444</v>
      </c>
    </row>
    <row r="3570" spans="1:20" ht="45" x14ac:dyDescent="0.2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1.1100000000000001</v>
      </c>
      <c r="P3570" s="1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6">
        <f t="shared" si="334"/>
        <v>41869.740671296298</v>
      </c>
      <c r="T3570" s="16">
        <f t="shared" si="335"/>
        <v>41899.740671296298</v>
      </c>
    </row>
    <row r="3571" spans="1:20" ht="45" x14ac:dyDescent="0.2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1.0047999999999999</v>
      </c>
      <c r="P3571" s="1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6">
        <f t="shared" si="334"/>
        <v>41982.688611111109</v>
      </c>
      <c r="T3571" s="16">
        <f t="shared" si="335"/>
        <v>42012.688611111109</v>
      </c>
    </row>
    <row r="3572" spans="1:20" ht="45" x14ac:dyDescent="0.2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1.1435</v>
      </c>
      <c r="P3572" s="1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6">
        <f t="shared" si="334"/>
        <v>41976.331979166673</v>
      </c>
      <c r="T3572" s="16">
        <f t="shared" si="335"/>
        <v>42004.291666666672</v>
      </c>
    </row>
    <row r="3573" spans="1:20" ht="45" x14ac:dyDescent="0.2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1.2206666666666666</v>
      </c>
      <c r="P3573" s="1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6">
        <f t="shared" si="334"/>
        <v>41912.858946759261</v>
      </c>
      <c r="T3573" s="16">
        <f t="shared" si="335"/>
        <v>41942.858946759261</v>
      </c>
    </row>
    <row r="3574" spans="1:20" ht="30" x14ac:dyDescent="0.2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</v>
      </c>
      <c r="P3574" s="1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6">
        <f t="shared" si="334"/>
        <v>42146.570393518516</v>
      </c>
      <c r="T3574" s="16">
        <f t="shared" si="335"/>
        <v>42176.570393518516</v>
      </c>
    </row>
    <row r="3575" spans="1:20" ht="30" x14ac:dyDescent="0.2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1.028</v>
      </c>
      <c r="P3575" s="1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6">
        <f t="shared" si="334"/>
        <v>41921.375532407408</v>
      </c>
      <c r="T3575" s="16">
        <f t="shared" si="335"/>
        <v>41951.417199074072</v>
      </c>
    </row>
    <row r="3576" spans="1:20" ht="45" x14ac:dyDescent="0.2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1.0612068965517241</v>
      </c>
      <c r="P3576" s="1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6">
        <f t="shared" si="334"/>
        <v>41926.942685185182</v>
      </c>
      <c r="T3576" s="16">
        <f t="shared" si="335"/>
        <v>41956.984351851846</v>
      </c>
    </row>
    <row r="3577" spans="1:20" ht="45" x14ac:dyDescent="0.2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1.0133000000000001</v>
      </c>
      <c r="P3577" s="1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6">
        <f t="shared" si="334"/>
        <v>42561.783877314811</v>
      </c>
      <c r="T3577" s="16">
        <f t="shared" si="335"/>
        <v>42593.165972222225</v>
      </c>
    </row>
    <row r="3578" spans="1:20" ht="45" x14ac:dyDescent="0.2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</v>
      </c>
      <c r="P3578" s="19">
        <f t="shared" si="331"/>
        <v>20</v>
      </c>
      <c r="Q3578" t="str">
        <f t="shared" si="332"/>
        <v>theater</v>
      </c>
      <c r="R3578" t="str">
        <f t="shared" si="333"/>
        <v>plays</v>
      </c>
      <c r="S3578" s="16">
        <f t="shared" si="334"/>
        <v>42649.54923611111</v>
      </c>
      <c r="T3578" s="16">
        <f t="shared" si="335"/>
        <v>42709.590902777782</v>
      </c>
    </row>
    <row r="3579" spans="1:20" ht="45" x14ac:dyDescent="0.2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1.3</v>
      </c>
      <c r="P3579" s="1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6">
        <f t="shared" si="334"/>
        <v>42093.786840277782</v>
      </c>
      <c r="T3579" s="16">
        <f t="shared" si="335"/>
        <v>42120.26944444445</v>
      </c>
    </row>
    <row r="3580" spans="1:20" ht="45" x14ac:dyDescent="0.2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1.0001333333333333</v>
      </c>
      <c r="P3580" s="1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6">
        <f t="shared" si="334"/>
        <v>42460.733530092592</v>
      </c>
      <c r="T3580" s="16">
        <f t="shared" si="335"/>
        <v>42490.733530092592</v>
      </c>
    </row>
    <row r="3581" spans="1:20" ht="45" x14ac:dyDescent="0.2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</v>
      </c>
      <c r="P3581" s="1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6">
        <f t="shared" si="334"/>
        <v>42430.762222222227</v>
      </c>
      <c r="T3581" s="16">
        <f t="shared" si="335"/>
        <v>42460.720555555556</v>
      </c>
    </row>
    <row r="3582" spans="1:20" ht="45" x14ac:dyDescent="0.2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1.1388888888888888</v>
      </c>
      <c r="P3582" s="1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6">
        <f t="shared" si="334"/>
        <v>42026.176180555558</v>
      </c>
      <c r="T3582" s="16">
        <f t="shared" si="335"/>
        <v>42064.207638888889</v>
      </c>
    </row>
    <row r="3583" spans="1:20" ht="45" x14ac:dyDescent="0.2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</v>
      </c>
      <c r="P3583" s="1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6">
        <f t="shared" si="334"/>
        <v>41836.471180555556</v>
      </c>
      <c r="T3583" s="16">
        <f t="shared" si="335"/>
        <v>41850.471180555556</v>
      </c>
    </row>
    <row r="3584" spans="1:20" ht="45" x14ac:dyDescent="0.2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2.87</v>
      </c>
      <c r="P3584" s="1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6">
        <f t="shared" si="334"/>
        <v>42451.095856481479</v>
      </c>
      <c r="T3584" s="16">
        <f t="shared" si="335"/>
        <v>42465.095856481479</v>
      </c>
    </row>
    <row r="3585" spans="1:20" ht="45" x14ac:dyDescent="0.2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1.085</v>
      </c>
      <c r="P3585" s="1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6">
        <f t="shared" si="334"/>
        <v>42418.425983796296</v>
      </c>
      <c r="T3585" s="16">
        <f t="shared" si="335"/>
        <v>42478.384317129632</v>
      </c>
    </row>
    <row r="3586" spans="1:20" ht="90" x14ac:dyDescent="0.2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1.155</v>
      </c>
      <c r="P3586" s="1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6">
        <f t="shared" si="334"/>
        <v>42168.316481481481</v>
      </c>
      <c r="T3586" s="16">
        <f t="shared" si="335"/>
        <v>42198.316481481481</v>
      </c>
    </row>
    <row r="3587" spans="1:20" ht="45" x14ac:dyDescent="0.2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E3587/D3587</f>
        <v>1.1911764705882353</v>
      </c>
      <c r="P3587" s="19">
        <f t="shared" ref="P3587:P3650" si="337">IF(L3587&gt;0,E3587/L3587,0)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6">
        <f t="shared" ref="S3587:S3650" si="340">(((J3587/60)/60)/24)+DATE(1970,1,1)</f>
        <v>41964.716319444444</v>
      </c>
      <c r="T3587" s="16">
        <f t="shared" ref="T3587:T3650" si="341">(((I3587/60)/60)/24)+DATE(1970,1,1)</f>
        <v>41994.716319444444</v>
      </c>
    </row>
    <row r="3588" spans="1:20" x14ac:dyDescent="0.2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1.0942666666666667</v>
      </c>
      <c r="P3588" s="1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6">
        <f t="shared" si="340"/>
        <v>42576.697569444441</v>
      </c>
      <c r="T3588" s="16">
        <f t="shared" si="341"/>
        <v>42636.697569444441</v>
      </c>
    </row>
    <row r="3589" spans="1:20" ht="45" x14ac:dyDescent="0.2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1.266</v>
      </c>
      <c r="P3589" s="1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6">
        <f t="shared" si="340"/>
        <v>42503.539976851855</v>
      </c>
      <c r="T3589" s="16">
        <f t="shared" si="341"/>
        <v>42548.791666666672</v>
      </c>
    </row>
    <row r="3590" spans="1:20" ht="45" x14ac:dyDescent="0.2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1.0049999999999999</v>
      </c>
      <c r="P3590" s="1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6">
        <f t="shared" si="340"/>
        <v>42101.828819444447</v>
      </c>
      <c r="T3590" s="16">
        <f t="shared" si="341"/>
        <v>42123.958333333328</v>
      </c>
    </row>
    <row r="3591" spans="1:20" ht="45" x14ac:dyDescent="0.2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1.2749999999999999</v>
      </c>
      <c r="P3591" s="1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6">
        <f t="shared" si="340"/>
        <v>42125.647534722222</v>
      </c>
      <c r="T3591" s="16">
        <f t="shared" si="341"/>
        <v>42150.647534722222</v>
      </c>
    </row>
    <row r="3592" spans="1:20" ht="45" x14ac:dyDescent="0.2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1.0005999999999999</v>
      </c>
      <c r="P3592" s="1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6">
        <f t="shared" si="340"/>
        <v>41902.333726851852</v>
      </c>
      <c r="T3592" s="16">
        <f t="shared" si="341"/>
        <v>41932.333726851852</v>
      </c>
    </row>
    <row r="3593" spans="1:20" ht="45" x14ac:dyDescent="0.2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1.75</v>
      </c>
      <c r="P3593" s="1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6">
        <f t="shared" si="340"/>
        <v>42003.948425925926</v>
      </c>
      <c r="T3593" s="16">
        <f t="shared" si="341"/>
        <v>42028.207638888889</v>
      </c>
    </row>
    <row r="3594" spans="1:20" ht="45" x14ac:dyDescent="0.2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1.2725</v>
      </c>
      <c r="P3594" s="1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6">
        <f t="shared" si="340"/>
        <v>41988.829942129625</v>
      </c>
      <c r="T3594" s="16">
        <f t="shared" si="341"/>
        <v>42046.207638888889</v>
      </c>
    </row>
    <row r="3595" spans="1:20" ht="45" x14ac:dyDescent="0.2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1.1063333333333334</v>
      </c>
      <c r="P3595" s="1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6">
        <f t="shared" si="340"/>
        <v>41974.898599537039</v>
      </c>
      <c r="T3595" s="16">
        <f t="shared" si="341"/>
        <v>42009.851388888885</v>
      </c>
    </row>
    <row r="3596" spans="1:20" ht="45" x14ac:dyDescent="0.2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1.2593749999999999</v>
      </c>
      <c r="P3596" s="1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6">
        <f t="shared" si="340"/>
        <v>42592.066921296297</v>
      </c>
      <c r="T3596" s="16">
        <f t="shared" si="341"/>
        <v>42617.066921296297</v>
      </c>
    </row>
    <row r="3597" spans="1:20" ht="30" x14ac:dyDescent="0.2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1.1850000000000001</v>
      </c>
      <c r="P3597" s="1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6">
        <f t="shared" si="340"/>
        <v>42050.008368055554</v>
      </c>
      <c r="T3597" s="16">
        <f t="shared" si="341"/>
        <v>42076.290972222225</v>
      </c>
    </row>
    <row r="3598" spans="1:20" ht="45" x14ac:dyDescent="0.2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1.0772727272727274</v>
      </c>
      <c r="P3598" s="19">
        <f t="shared" si="337"/>
        <v>79</v>
      </c>
      <c r="Q3598" t="str">
        <f t="shared" si="338"/>
        <v>theater</v>
      </c>
      <c r="R3598" t="str">
        <f t="shared" si="339"/>
        <v>plays</v>
      </c>
      <c r="S3598" s="16">
        <f t="shared" si="340"/>
        <v>41856.715069444443</v>
      </c>
      <c r="T3598" s="16">
        <f t="shared" si="341"/>
        <v>41877.715069444443</v>
      </c>
    </row>
    <row r="3599" spans="1:20" ht="30" x14ac:dyDescent="0.2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1.026</v>
      </c>
      <c r="P3599" s="1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6">
        <f t="shared" si="340"/>
        <v>42417.585532407407</v>
      </c>
      <c r="T3599" s="16">
        <f t="shared" si="341"/>
        <v>42432.249305555553</v>
      </c>
    </row>
    <row r="3600" spans="1:20" ht="45" x14ac:dyDescent="0.2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1.101</v>
      </c>
      <c r="P3600" s="1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6">
        <f t="shared" si="340"/>
        <v>41866.79886574074</v>
      </c>
      <c r="T3600" s="16">
        <f t="shared" si="341"/>
        <v>41885.207638888889</v>
      </c>
    </row>
    <row r="3601" spans="1:20" ht="45" x14ac:dyDescent="0.2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2.02</v>
      </c>
      <c r="P3601" s="1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6">
        <f t="shared" si="340"/>
        <v>42220.79487268519</v>
      </c>
      <c r="T3601" s="16">
        <f t="shared" si="341"/>
        <v>42246</v>
      </c>
    </row>
    <row r="3602" spans="1:20" ht="30" x14ac:dyDescent="0.2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1.3</v>
      </c>
      <c r="P3602" s="19">
        <f t="shared" si="337"/>
        <v>3.25</v>
      </c>
      <c r="Q3602" t="str">
        <f t="shared" si="338"/>
        <v>theater</v>
      </c>
      <c r="R3602" t="str">
        <f t="shared" si="339"/>
        <v>plays</v>
      </c>
      <c r="S3602" s="16">
        <f t="shared" si="340"/>
        <v>42628.849120370374</v>
      </c>
      <c r="T3602" s="16">
        <f t="shared" si="341"/>
        <v>42656.849120370374</v>
      </c>
    </row>
    <row r="3603" spans="1:20" ht="45" x14ac:dyDescent="0.2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1.0435000000000001</v>
      </c>
      <c r="P3603" s="1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6">
        <f t="shared" si="340"/>
        <v>41990.99863425926</v>
      </c>
      <c r="T3603" s="16">
        <f t="shared" si="341"/>
        <v>42020.99863425926</v>
      </c>
    </row>
    <row r="3604" spans="1:20" ht="45" x14ac:dyDescent="0.2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1.0004999999999999</v>
      </c>
      <c r="P3604" s="1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6">
        <f t="shared" si="340"/>
        <v>42447.894432870366</v>
      </c>
      <c r="T3604" s="16">
        <f t="shared" si="341"/>
        <v>42507.894432870366</v>
      </c>
    </row>
    <row r="3605" spans="1:20" ht="45" x14ac:dyDescent="0.2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1.7066666666666668</v>
      </c>
      <c r="P3605" s="1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6">
        <f t="shared" si="340"/>
        <v>42283.864351851851</v>
      </c>
      <c r="T3605" s="16">
        <f t="shared" si="341"/>
        <v>42313.906018518523</v>
      </c>
    </row>
    <row r="3606" spans="1:20" ht="45" x14ac:dyDescent="0.2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1.1283333333333334</v>
      </c>
      <c r="P3606" s="1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6">
        <f t="shared" si="340"/>
        <v>42483.015694444446</v>
      </c>
      <c r="T3606" s="16">
        <f t="shared" si="341"/>
        <v>42489.290972222225</v>
      </c>
    </row>
    <row r="3607" spans="1:20" ht="45" x14ac:dyDescent="0.2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1.84</v>
      </c>
      <c r="P3607" s="1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6">
        <f t="shared" si="340"/>
        <v>42383.793124999997</v>
      </c>
      <c r="T3607" s="16">
        <f t="shared" si="341"/>
        <v>42413.793124999997</v>
      </c>
    </row>
    <row r="3608" spans="1:20" ht="45" x14ac:dyDescent="0.2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1.3026666666666666</v>
      </c>
      <c r="P3608" s="1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6">
        <f t="shared" si="340"/>
        <v>42566.604826388888</v>
      </c>
      <c r="T3608" s="16">
        <f t="shared" si="341"/>
        <v>42596.604826388888</v>
      </c>
    </row>
    <row r="3609" spans="1:20" ht="30" x14ac:dyDescent="0.2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1.0545454545454545</v>
      </c>
      <c r="P3609" s="19">
        <f t="shared" si="337"/>
        <v>29</v>
      </c>
      <c r="Q3609" t="str">
        <f t="shared" si="338"/>
        <v>theater</v>
      </c>
      <c r="R3609" t="str">
        <f t="shared" si="339"/>
        <v>plays</v>
      </c>
      <c r="S3609" s="16">
        <f t="shared" si="340"/>
        <v>42338.963912037041</v>
      </c>
      <c r="T3609" s="16">
        <f t="shared" si="341"/>
        <v>42353</v>
      </c>
    </row>
    <row r="3610" spans="1:20" ht="45" x14ac:dyDescent="0.2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</v>
      </c>
      <c r="P3610" s="1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6">
        <f t="shared" si="340"/>
        <v>42506.709375000006</v>
      </c>
      <c r="T3610" s="16">
        <f t="shared" si="341"/>
        <v>42538.583333333328</v>
      </c>
    </row>
    <row r="3611" spans="1:20" ht="45" x14ac:dyDescent="0.2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1.5331632653061225</v>
      </c>
      <c r="P3611" s="1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6">
        <f t="shared" si="340"/>
        <v>42429.991724537031</v>
      </c>
      <c r="T3611" s="16">
        <f t="shared" si="341"/>
        <v>42459.950057870374</v>
      </c>
    </row>
    <row r="3612" spans="1:20" ht="45" x14ac:dyDescent="0.2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1.623</v>
      </c>
      <c r="P3612" s="1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6">
        <f t="shared" si="340"/>
        <v>42203.432129629626</v>
      </c>
      <c r="T3612" s="16">
        <f t="shared" si="341"/>
        <v>42233.432129629626</v>
      </c>
    </row>
    <row r="3613" spans="1:20" ht="45" x14ac:dyDescent="0.2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1.36</v>
      </c>
      <c r="P3613" s="1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6">
        <f t="shared" si="340"/>
        <v>42072.370381944449</v>
      </c>
      <c r="T3613" s="16">
        <f t="shared" si="341"/>
        <v>42102.370381944449</v>
      </c>
    </row>
    <row r="3614" spans="1:20" ht="45" x14ac:dyDescent="0.2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1.444</v>
      </c>
      <c r="P3614" s="1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6">
        <f t="shared" si="340"/>
        <v>41789.726979166669</v>
      </c>
      <c r="T3614" s="16">
        <f t="shared" si="341"/>
        <v>41799.726979166669</v>
      </c>
    </row>
    <row r="3615" spans="1:20" ht="30" x14ac:dyDescent="0.2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</v>
      </c>
      <c r="P3615" s="19">
        <f t="shared" si="337"/>
        <v>62.5</v>
      </c>
      <c r="Q3615" t="str">
        <f t="shared" si="338"/>
        <v>theater</v>
      </c>
      <c r="R3615" t="str">
        <f t="shared" si="339"/>
        <v>plays</v>
      </c>
      <c r="S3615" s="16">
        <f t="shared" si="340"/>
        <v>41788.58997685185</v>
      </c>
      <c r="T3615" s="16">
        <f t="shared" si="341"/>
        <v>41818.58997685185</v>
      </c>
    </row>
    <row r="3616" spans="1:20" ht="45" x14ac:dyDescent="0.2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1.008</v>
      </c>
      <c r="P3616" s="1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6">
        <f t="shared" si="340"/>
        <v>42144.041851851856</v>
      </c>
      <c r="T3616" s="16">
        <f t="shared" si="341"/>
        <v>42174.041851851856</v>
      </c>
    </row>
    <row r="3617" spans="1:20" ht="45" x14ac:dyDescent="0.2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1.0680000000000001</v>
      </c>
      <c r="P3617" s="1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6">
        <f t="shared" si="340"/>
        <v>42318.593703703707</v>
      </c>
      <c r="T3617" s="16">
        <f t="shared" si="341"/>
        <v>42348.593703703707</v>
      </c>
    </row>
    <row r="3618" spans="1:20" ht="45" x14ac:dyDescent="0.2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1.248</v>
      </c>
      <c r="P3618" s="1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6">
        <f t="shared" si="340"/>
        <v>42052.949814814812</v>
      </c>
      <c r="T3618" s="16">
        <f t="shared" si="341"/>
        <v>42082.908148148148</v>
      </c>
    </row>
    <row r="3619" spans="1:20" ht="45" x14ac:dyDescent="0.2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1.1891891891891893</v>
      </c>
      <c r="P3619" s="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6">
        <f t="shared" si="340"/>
        <v>42779.610289351855</v>
      </c>
      <c r="T3619" s="16">
        <f t="shared" si="341"/>
        <v>42794</v>
      </c>
    </row>
    <row r="3620" spans="1:20" ht="45" x14ac:dyDescent="0.2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1.01</v>
      </c>
      <c r="P3620" s="1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6">
        <f t="shared" si="340"/>
        <v>42128.627893518518</v>
      </c>
      <c r="T3620" s="16">
        <f t="shared" si="341"/>
        <v>42158.627893518518</v>
      </c>
    </row>
    <row r="3621" spans="1:20" ht="45" x14ac:dyDescent="0.2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1.1299999999999999</v>
      </c>
      <c r="P3621" s="1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6">
        <f t="shared" si="340"/>
        <v>42661.132245370376</v>
      </c>
      <c r="T3621" s="16">
        <f t="shared" si="341"/>
        <v>42693.916666666672</v>
      </c>
    </row>
    <row r="3622" spans="1:20" ht="45" x14ac:dyDescent="0.2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1.0519047619047619</v>
      </c>
      <c r="P3622" s="1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6">
        <f t="shared" si="340"/>
        <v>42037.938206018516</v>
      </c>
      <c r="T3622" s="16">
        <f t="shared" si="341"/>
        <v>42068.166666666672</v>
      </c>
    </row>
    <row r="3623" spans="1:20" ht="45" x14ac:dyDescent="0.2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1.0973333333333333</v>
      </c>
      <c r="P3623" s="1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6">
        <f t="shared" si="340"/>
        <v>42619.935694444444</v>
      </c>
      <c r="T3623" s="16">
        <f t="shared" si="341"/>
        <v>42643.875</v>
      </c>
    </row>
    <row r="3624" spans="1:20" ht="30" x14ac:dyDescent="0.2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1.00099</v>
      </c>
      <c r="P3624" s="1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6">
        <f t="shared" si="340"/>
        <v>41877.221886574072</v>
      </c>
      <c r="T3624" s="16">
        <f t="shared" si="341"/>
        <v>41910.140972222223</v>
      </c>
    </row>
    <row r="3625" spans="1:20" ht="30" x14ac:dyDescent="0.2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1.2</v>
      </c>
      <c r="P3625" s="1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6">
        <f t="shared" si="340"/>
        <v>41828.736921296295</v>
      </c>
      <c r="T3625" s="16">
        <f t="shared" si="341"/>
        <v>41846.291666666664</v>
      </c>
    </row>
    <row r="3626" spans="1:20" ht="75" x14ac:dyDescent="0.2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1.0493333333333332</v>
      </c>
      <c r="P3626" s="1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6">
        <f t="shared" si="340"/>
        <v>42545.774189814809</v>
      </c>
      <c r="T3626" s="16">
        <f t="shared" si="341"/>
        <v>42605.774189814809</v>
      </c>
    </row>
    <row r="3627" spans="1:20" ht="45" x14ac:dyDescent="0.2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1.0266666666666666</v>
      </c>
      <c r="P3627" s="1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6">
        <f t="shared" si="340"/>
        <v>42157.652511574073</v>
      </c>
      <c r="T3627" s="16">
        <f t="shared" si="341"/>
        <v>42187.652511574073</v>
      </c>
    </row>
    <row r="3628" spans="1:20" ht="45" x14ac:dyDescent="0.2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1.0182500000000001</v>
      </c>
      <c r="P3628" s="1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6">
        <f t="shared" si="340"/>
        <v>41846.667326388888</v>
      </c>
      <c r="T3628" s="16">
        <f t="shared" si="341"/>
        <v>41867.667326388888</v>
      </c>
    </row>
    <row r="3629" spans="1:20" ht="45" x14ac:dyDescent="0.2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</v>
      </c>
      <c r="P3629" s="1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6">
        <f t="shared" si="340"/>
        <v>42460.741747685184</v>
      </c>
      <c r="T3629" s="16">
        <f t="shared" si="341"/>
        <v>42511.165972222225</v>
      </c>
    </row>
    <row r="3630" spans="1:20" ht="45" x14ac:dyDescent="0.2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s="19">
        <f t="shared" si="337"/>
        <v>0</v>
      </c>
      <c r="Q3630" t="str">
        <f t="shared" si="338"/>
        <v>theater</v>
      </c>
      <c r="R3630" t="str">
        <f t="shared" si="339"/>
        <v>musical</v>
      </c>
      <c r="S3630" s="16">
        <f t="shared" si="340"/>
        <v>42291.833287037036</v>
      </c>
      <c r="T3630" s="16">
        <f t="shared" si="341"/>
        <v>42351.874953703707</v>
      </c>
    </row>
    <row r="3631" spans="1:20" ht="45" x14ac:dyDescent="0.2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1.9999999999999999E-6</v>
      </c>
      <c r="P3631" s="19">
        <f t="shared" si="337"/>
        <v>1</v>
      </c>
      <c r="Q3631" t="str">
        <f t="shared" si="338"/>
        <v>theater</v>
      </c>
      <c r="R3631" t="str">
        <f t="shared" si="339"/>
        <v>musical</v>
      </c>
      <c r="S3631" s="16">
        <f t="shared" si="340"/>
        <v>42437.094490740739</v>
      </c>
      <c r="T3631" s="16">
        <f t="shared" si="341"/>
        <v>42495.708333333328</v>
      </c>
    </row>
    <row r="3632" spans="1:20" ht="45" x14ac:dyDescent="0.2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3.3333333333333332E-4</v>
      </c>
      <c r="P3632" s="19">
        <f t="shared" si="337"/>
        <v>1</v>
      </c>
      <c r="Q3632" t="str">
        <f t="shared" si="338"/>
        <v>theater</v>
      </c>
      <c r="R3632" t="str">
        <f t="shared" si="339"/>
        <v>musical</v>
      </c>
      <c r="S3632" s="16">
        <f t="shared" si="340"/>
        <v>41942.84710648148</v>
      </c>
      <c r="T3632" s="16">
        <f t="shared" si="341"/>
        <v>41972.888773148152</v>
      </c>
    </row>
    <row r="3633" spans="1:20" ht="45" x14ac:dyDescent="0.2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0.51023391812865493</v>
      </c>
      <c r="P3633" s="1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6">
        <f t="shared" si="340"/>
        <v>41880.753437499996</v>
      </c>
      <c r="T3633" s="16">
        <f t="shared" si="341"/>
        <v>41905.165972222225</v>
      </c>
    </row>
    <row r="3634" spans="1:20" ht="45" x14ac:dyDescent="0.2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0.2</v>
      </c>
      <c r="P3634" s="1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6">
        <f t="shared" si="340"/>
        <v>41946.936909722222</v>
      </c>
      <c r="T3634" s="16">
        <f t="shared" si="341"/>
        <v>41966.936909722222</v>
      </c>
    </row>
    <row r="3635" spans="1:20" ht="45" x14ac:dyDescent="0.2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0.35239999999999999</v>
      </c>
      <c r="P3635" s="1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6">
        <f t="shared" si="340"/>
        <v>42649.623460648145</v>
      </c>
      <c r="T3635" s="16">
        <f t="shared" si="341"/>
        <v>42693.041666666672</v>
      </c>
    </row>
    <row r="3636" spans="1:20" ht="45" x14ac:dyDescent="0.2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4.2466666666666666E-2</v>
      </c>
      <c r="P3636" s="1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6">
        <f t="shared" si="340"/>
        <v>42701.166365740741</v>
      </c>
      <c r="T3636" s="16">
        <f t="shared" si="341"/>
        <v>42749.165972222225</v>
      </c>
    </row>
    <row r="3637" spans="1:20" ht="30" x14ac:dyDescent="0.2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0.36457142857142855</v>
      </c>
      <c r="P3637" s="1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6">
        <f t="shared" si="340"/>
        <v>42450.88282407407</v>
      </c>
      <c r="T3637" s="16">
        <f t="shared" si="341"/>
        <v>42480.88282407407</v>
      </c>
    </row>
    <row r="3638" spans="1:20" ht="45" x14ac:dyDescent="0.2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s="19">
        <f t="shared" si="337"/>
        <v>0</v>
      </c>
      <c r="Q3638" t="str">
        <f t="shared" si="338"/>
        <v>theater</v>
      </c>
      <c r="R3638" t="str">
        <f t="shared" si="339"/>
        <v>musical</v>
      </c>
      <c r="S3638" s="16">
        <f t="shared" si="340"/>
        <v>42226.694780092599</v>
      </c>
      <c r="T3638" s="16">
        <f t="shared" si="341"/>
        <v>42261.694780092599</v>
      </c>
    </row>
    <row r="3639" spans="1:20" ht="45" x14ac:dyDescent="0.2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0.30866666666666664</v>
      </c>
      <c r="P3639" s="1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6">
        <f t="shared" si="340"/>
        <v>41975.700636574074</v>
      </c>
      <c r="T3639" s="16">
        <f t="shared" si="341"/>
        <v>42005.700636574074</v>
      </c>
    </row>
    <row r="3640" spans="1:20" ht="30" x14ac:dyDescent="0.2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6.545454545454546E-2</v>
      </c>
      <c r="P3640" s="1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6">
        <f t="shared" si="340"/>
        <v>42053.672824074078</v>
      </c>
      <c r="T3640" s="16">
        <f t="shared" si="341"/>
        <v>42113.631157407406</v>
      </c>
    </row>
    <row r="3641" spans="1:20" ht="45" x14ac:dyDescent="0.2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4.0000000000000003E-5</v>
      </c>
      <c r="P3641" s="19">
        <f t="shared" si="337"/>
        <v>1</v>
      </c>
      <c r="Q3641" t="str">
        <f t="shared" si="338"/>
        <v>theater</v>
      </c>
      <c r="R3641" t="str">
        <f t="shared" si="339"/>
        <v>musical</v>
      </c>
      <c r="S3641" s="16">
        <f t="shared" si="340"/>
        <v>42590.677152777775</v>
      </c>
      <c r="T3641" s="16">
        <f t="shared" si="341"/>
        <v>42650.632638888885</v>
      </c>
    </row>
    <row r="3642" spans="1:20" ht="75" x14ac:dyDescent="0.2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5.5E-2</v>
      </c>
      <c r="P3642" s="1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6">
        <f t="shared" si="340"/>
        <v>42104.781597222223</v>
      </c>
      <c r="T3642" s="16">
        <f t="shared" si="341"/>
        <v>42134.781597222223</v>
      </c>
    </row>
    <row r="3643" spans="1:20" ht="45" x14ac:dyDescent="0.2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s="19">
        <f t="shared" si="337"/>
        <v>0</v>
      </c>
      <c r="Q3643" t="str">
        <f t="shared" si="338"/>
        <v>theater</v>
      </c>
      <c r="R3643" t="str">
        <f t="shared" si="339"/>
        <v>musical</v>
      </c>
      <c r="S3643" s="16">
        <f t="shared" si="340"/>
        <v>41899.627071759263</v>
      </c>
      <c r="T3643" s="16">
        <f t="shared" si="341"/>
        <v>41917.208333333336</v>
      </c>
    </row>
    <row r="3644" spans="1:20" ht="60" x14ac:dyDescent="0.2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2.1428571428571429E-2</v>
      </c>
      <c r="P3644" s="1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6">
        <f t="shared" si="340"/>
        <v>42297.816284722227</v>
      </c>
      <c r="T3644" s="16">
        <f t="shared" si="341"/>
        <v>42338.708333333328</v>
      </c>
    </row>
    <row r="3645" spans="1:20" ht="45" x14ac:dyDescent="0.2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s="19">
        <f t="shared" si="337"/>
        <v>0</v>
      </c>
      <c r="Q3645" t="str">
        <f t="shared" si="338"/>
        <v>theater</v>
      </c>
      <c r="R3645" t="str">
        <f t="shared" si="339"/>
        <v>musical</v>
      </c>
      <c r="S3645" s="16">
        <f t="shared" si="340"/>
        <v>42285.143969907411</v>
      </c>
      <c r="T3645" s="16">
        <f t="shared" si="341"/>
        <v>42325.185636574075</v>
      </c>
    </row>
    <row r="3646" spans="1:20" ht="45" x14ac:dyDescent="0.2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0.16420000000000001</v>
      </c>
      <c r="P3646" s="1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6">
        <f t="shared" si="340"/>
        <v>42409.241747685184</v>
      </c>
      <c r="T3646" s="16">
        <f t="shared" si="341"/>
        <v>42437.207638888889</v>
      </c>
    </row>
    <row r="3647" spans="1:20" ht="45" x14ac:dyDescent="0.2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1E-3</v>
      </c>
      <c r="P3647" s="19">
        <f t="shared" si="337"/>
        <v>1</v>
      </c>
      <c r="Q3647" t="str">
        <f t="shared" si="338"/>
        <v>theater</v>
      </c>
      <c r="R3647" t="str">
        <f t="shared" si="339"/>
        <v>musical</v>
      </c>
      <c r="S3647" s="16">
        <f t="shared" si="340"/>
        <v>42665.970347222217</v>
      </c>
      <c r="T3647" s="16">
        <f t="shared" si="341"/>
        <v>42696.012013888889</v>
      </c>
    </row>
    <row r="3648" spans="1:20" ht="45" x14ac:dyDescent="0.2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4.8099999999999997E-2</v>
      </c>
      <c r="P3648" s="1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6">
        <f t="shared" si="340"/>
        <v>42140.421319444446</v>
      </c>
      <c r="T3648" s="16">
        <f t="shared" si="341"/>
        <v>42171.979166666672</v>
      </c>
    </row>
    <row r="3649" spans="1:20" ht="45" x14ac:dyDescent="0.2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0.06</v>
      </c>
      <c r="P3649" s="19">
        <f t="shared" si="337"/>
        <v>15</v>
      </c>
      <c r="Q3649" t="str">
        <f t="shared" si="338"/>
        <v>theater</v>
      </c>
      <c r="R3649" t="str">
        <f t="shared" si="339"/>
        <v>musical</v>
      </c>
      <c r="S3649" s="16">
        <f t="shared" si="340"/>
        <v>42598.749155092592</v>
      </c>
      <c r="T3649" s="16">
        <f t="shared" si="341"/>
        <v>42643.749155092592</v>
      </c>
    </row>
    <row r="3650" spans="1:20" ht="30" x14ac:dyDescent="0.2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1.003825</v>
      </c>
      <c r="P3650" s="1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6">
        <f t="shared" si="340"/>
        <v>41887.292187500003</v>
      </c>
      <c r="T3650" s="16">
        <f t="shared" si="341"/>
        <v>41917.292187500003</v>
      </c>
    </row>
    <row r="3651" spans="1:20" ht="45" x14ac:dyDescent="0.2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E3651/D3651</f>
        <v>1.04</v>
      </c>
      <c r="P3651" s="19">
        <f t="shared" ref="P3651:P3714" si="343">IF(L3651&gt;0,E3651/L3651,0)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6">
        <f t="shared" ref="S3651:S3714" si="346">(((J3651/60)/60)/24)+DATE(1970,1,1)</f>
        <v>41780.712893518517</v>
      </c>
      <c r="T3651" s="16">
        <f t="shared" ref="T3651:T3714" si="347">(((I3651/60)/60)/24)+DATE(1970,1,1)</f>
        <v>41806.712893518517</v>
      </c>
    </row>
    <row r="3652" spans="1:20" ht="45" x14ac:dyDescent="0.2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</v>
      </c>
      <c r="P3652" s="1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6">
        <f t="shared" si="346"/>
        <v>42381.478981481487</v>
      </c>
      <c r="T3652" s="16">
        <f t="shared" si="347"/>
        <v>42402.478981481487</v>
      </c>
    </row>
    <row r="3653" spans="1:20" ht="30" x14ac:dyDescent="0.2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1.04</v>
      </c>
      <c r="P3653" s="1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6">
        <f t="shared" si="346"/>
        <v>41828.646319444444</v>
      </c>
      <c r="T3653" s="16">
        <f t="shared" si="347"/>
        <v>41861.665972222225</v>
      </c>
    </row>
    <row r="3654" spans="1:20" ht="45" x14ac:dyDescent="0.2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2.5066666666666668</v>
      </c>
      <c r="P3654" s="1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6">
        <f t="shared" si="346"/>
        <v>42596.644699074073</v>
      </c>
      <c r="T3654" s="16">
        <f t="shared" si="347"/>
        <v>42607.165972222225</v>
      </c>
    </row>
    <row r="3655" spans="1:20" ht="45" x14ac:dyDescent="0.2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1.0049999999999999</v>
      </c>
      <c r="P3655" s="1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6">
        <f t="shared" si="346"/>
        <v>42191.363506944443</v>
      </c>
      <c r="T3655" s="16">
        <f t="shared" si="347"/>
        <v>42221.363506944443</v>
      </c>
    </row>
    <row r="3656" spans="1:20" ht="45" x14ac:dyDescent="0.2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1.744</v>
      </c>
      <c r="P3656" s="1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6">
        <f t="shared" si="346"/>
        <v>42440.416504629626</v>
      </c>
      <c r="T3656" s="16">
        <f t="shared" si="347"/>
        <v>42463.708333333328</v>
      </c>
    </row>
    <row r="3657" spans="1:20" ht="45" x14ac:dyDescent="0.2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1.1626000000000001</v>
      </c>
      <c r="P3657" s="1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6">
        <f t="shared" si="346"/>
        <v>42173.803217592591</v>
      </c>
      <c r="T3657" s="16">
        <f t="shared" si="347"/>
        <v>42203.290972222225</v>
      </c>
    </row>
    <row r="3658" spans="1:20" ht="45" x14ac:dyDescent="0.2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1.0582</v>
      </c>
      <c r="P3658" s="1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6">
        <f t="shared" si="346"/>
        <v>42737.910138888896</v>
      </c>
      <c r="T3658" s="16">
        <f t="shared" si="347"/>
        <v>42767.957638888889</v>
      </c>
    </row>
    <row r="3659" spans="1:20" ht="45" x14ac:dyDescent="0.2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1.1074999999999999</v>
      </c>
      <c r="P3659" s="1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6">
        <f t="shared" si="346"/>
        <v>42499.629849537043</v>
      </c>
      <c r="T3659" s="16">
        <f t="shared" si="347"/>
        <v>42522.904166666667</v>
      </c>
    </row>
    <row r="3660" spans="1:20" ht="30" x14ac:dyDescent="0.2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1.0066666666666666</v>
      </c>
      <c r="P3660" s="19">
        <f t="shared" si="343"/>
        <v>75.5</v>
      </c>
      <c r="Q3660" t="str">
        <f t="shared" si="344"/>
        <v>theater</v>
      </c>
      <c r="R3660" t="str">
        <f t="shared" si="345"/>
        <v>plays</v>
      </c>
      <c r="S3660" s="16">
        <f t="shared" si="346"/>
        <v>41775.858564814815</v>
      </c>
      <c r="T3660" s="16">
        <f t="shared" si="347"/>
        <v>41822.165972222225</v>
      </c>
    </row>
    <row r="3661" spans="1:20" ht="45" x14ac:dyDescent="0.2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1.0203333333333333</v>
      </c>
      <c r="P3661" s="1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6">
        <f t="shared" si="346"/>
        <v>42055.277199074073</v>
      </c>
      <c r="T3661" s="16">
        <f t="shared" si="347"/>
        <v>42082.610416666663</v>
      </c>
    </row>
    <row r="3662" spans="1:20" ht="45" x14ac:dyDescent="0.2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</v>
      </c>
      <c r="P3662" s="1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6">
        <f t="shared" si="346"/>
        <v>41971.881076388891</v>
      </c>
      <c r="T3662" s="16">
        <f t="shared" si="347"/>
        <v>41996.881076388891</v>
      </c>
    </row>
    <row r="3663" spans="1:20" ht="45" x14ac:dyDescent="0.2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1.1100000000000001</v>
      </c>
      <c r="P3663" s="19">
        <f t="shared" si="343"/>
        <v>92.5</v>
      </c>
      <c r="Q3663" t="str">
        <f t="shared" si="344"/>
        <v>theater</v>
      </c>
      <c r="R3663" t="str">
        <f t="shared" si="345"/>
        <v>plays</v>
      </c>
      <c r="S3663" s="16">
        <f t="shared" si="346"/>
        <v>42447.896666666667</v>
      </c>
      <c r="T3663" s="16">
        <f t="shared" si="347"/>
        <v>42470.166666666672</v>
      </c>
    </row>
    <row r="3664" spans="1:20" ht="45" x14ac:dyDescent="0.2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1.0142500000000001</v>
      </c>
      <c r="P3664" s="1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6">
        <f t="shared" si="346"/>
        <v>42064.220069444447</v>
      </c>
      <c r="T3664" s="16">
        <f t="shared" si="347"/>
        <v>42094.178402777776</v>
      </c>
    </row>
    <row r="3665" spans="1:20" ht="45" x14ac:dyDescent="0.2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1.04</v>
      </c>
      <c r="P3665" s="19">
        <f t="shared" si="343"/>
        <v>26</v>
      </c>
      <c r="Q3665" t="str">
        <f t="shared" si="344"/>
        <v>theater</v>
      </c>
      <c r="R3665" t="str">
        <f t="shared" si="345"/>
        <v>plays</v>
      </c>
      <c r="S3665" s="16">
        <f t="shared" si="346"/>
        <v>42665.451736111107</v>
      </c>
      <c r="T3665" s="16">
        <f t="shared" si="347"/>
        <v>42725.493402777778</v>
      </c>
    </row>
    <row r="3666" spans="1:20" ht="45" x14ac:dyDescent="0.2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1.09375</v>
      </c>
      <c r="P3666" s="1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6">
        <f t="shared" si="346"/>
        <v>42523.248715277776</v>
      </c>
      <c r="T3666" s="16">
        <f t="shared" si="347"/>
        <v>42537.248715277776</v>
      </c>
    </row>
    <row r="3667" spans="1:20" ht="45" x14ac:dyDescent="0.2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1.1516129032258065</v>
      </c>
      <c r="P3667" s="19">
        <f t="shared" si="343"/>
        <v>51</v>
      </c>
      <c r="Q3667" t="str">
        <f t="shared" si="344"/>
        <v>theater</v>
      </c>
      <c r="R3667" t="str">
        <f t="shared" si="345"/>
        <v>plays</v>
      </c>
      <c r="S3667" s="16">
        <f t="shared" si="346"/>
        <v>42294.808124999996</v>
      </c>
      <c r="T3667" s="16">
        <f t="shared" si="347"/>
        <v>42305.829166666663</v>
      </c>
    </row>
    <row r="3668" spans="1:20" x14ac:dyDescent="0.2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</v>
      </c>
      <c r="P3668" s="1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6">
        <f t="shared" si="346"/>
        <v>41822.90488425926</v>
      </c>
      <c r="T3668" s="16">
        <f t="shared" si="347"/>
        <v>41844.291666666664</v>
      </c>
    </row>
    <row r="3669" spans="1:20" ht="45" x14ac:dyDescent="0.2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1.0317033333333334</v>
      </c>
      <c r="P3669" s="1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6">
        <f t="shared" si="346"/>
        <v>42173.970127314817</v>
      </c>
      <c r="T3669" s="16">
        <f t="shared" si="347"/>
        <v>42203.970127314817</v>
      </c>
    </row>
    <row r="3670" spans="1:20" ht="45" x14ac:dyDescent="0.2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1.0349999999999999</v>
      </c>
      <c r="P3670" s="1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6">
        <f t="shared" si="346"/>
        <v>42185.556157407409</v>
      </c>
      <c r="T3670" s="16">
        <f t="shared" si="347"/>
        <v>42208.772916666669</v>
      </c>
    </row>
    <row r="3671" spans="1:20" ht="45" x14ac:dyDescent="0.2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1.3819999999999999</v>
      </c>
      <c r="P3671" s="1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6">
        <f t="shared" si="346"/>
        <v>42136.675196759257</v>
      </c>
      <c r="T3671" s="16">
        <f t="shared" si="347"/>
        <v>42166.675196759257</v>
      </c>
    </row>
    <row r="3672" spans="1:20" ht="45" x14ac:dyDescent="0.2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1.0954545454545455</v>
      </c>
      <c r="P3672" s="1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6">
        <f t="shared" si="346"/>
        <v>42142.514016203699</v>
      </c>
      <c r="T3672" s="16">
        <f t="shared" si="347"/>
        <v>42155.958333333328</v>
      </c>
    </row>
    <row r="3673" spans="1:20" ht="45" x14ac:dyDescent="0.2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1.0085714285714287</v>
      </c>
      <c r="P3673" s="1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6">
        <f t="shared" si="346"/>
        <v>41820.62809027778</v>
      </c>
      <c r="T3673" s="16">
        <f t="shared" si="347"/>
        <v>41841.165972222225</v>
      </c>
    </row>
    <row r="3674" spans="1:20" ht="45" x14ac:dyDescent="0.2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1.0153333333333334</v>
      </c>
      <c r="P3674" s="1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6">
        <f t="shared" si="346"/>
        <v>41878.946574074071</v>
      </c>
      <c r="T3674" s="16">
        <f t="shared" si="347"/>
        <v>41908.946574074071</v>
      </c>
    </row>
    <row r="3675" spans="1:20" ht="45" x14ac:dyDescent="0.2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1.13625</v>
      </c>
      <c r="P3675" s="1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6">
        <f t="shared" si="346"/>
        <v>41914.295104166667</v>
      </c>
      <c r="T3675" s="16">
        <f t="shared" si="347"/>
        <v>41948.536111111112</v>
      </c>
    </row>
    <row r="3676" spans="1:20" ht="45" x14ac:dyDescent="0.2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</v>
      </c>
      <c r="P3676" s="1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6">
        <f t="shared" si="346"/>
        <v>42556.873020833329</v>
      </c>
      <c r="T3676" s="16">
        <f t="shared" si="347"/>
        <v>42616.873020833329</v>
      </c>
    </row>
    <row r="3677" spans="1:20" ht="45" x14ac:dyDescent="0.2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1.4</v>
      </c>
      <c r="P3677" s="1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6">
        <f t="shared" si="346"/>
        <v>42493.597013888888</v>
      </c>
      <c r="T3677" s="16">
        <f t="shared" si="347"/>
        <v>42505.958333333328</v>
      </c>
    </row>
    <row r="3678" spans="1:20" ht="45" x14ac:dyDescent="0.2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1.2875000000000001</v>
      </c>
      <c r="P3678" s="1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6">
        <f t="shared" si="346"/>
        <v>41876.815787037034</v>
      </c>
      <c r="T3678" s="16">
        <f t="shared" si="347"/>
        <v>41894.815787037034</v>
      </c>
    </row>
    <row r="3679" spans="1:20" ht="30" x14ac:dyDescent="0.2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1.0290416666666666</v>
      </c>
      <c r="P3679" s="1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6">
        <f t="shared" si="346"/>
        <v>41802.574282407404</v>
      </c>
      <c r="T3679" s="16">
        <f t="shared" si="347"/>
        <v>41823.165972222225</v>
      </c>
    </row>
    <row r="3680" spans="1:20" ht="30" x14ac:dyDescent="0.2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1.0249999999999999</v>
      </c>
      <c r="P3680" s="1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6">
        <f t="shared" si="346"/>
        <v>42120.531226851846</v>
      </c>
      <c r="T3680" s="16">
        <f t="shared" si="347"/>
        <v>42155.531226851846</v>
      </c>
    </row>
    <row r="3681" spans="1:20" ht="45" x14ac:dyDescent="0.2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1.101</v>
      </c>
      <c r="P3681" s="1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6">
        <f t="shared" si="346"/>
        <v>41786.761354166665</v>
      </c>
      <c r="T3681" s="16">
        <f t="shared" si="347"/>
        <v>41821.207638888889</v>
      </c>
    </row>
    <row r="3682" spans="1:20" ht="30" x14ac:dyDescent="0.2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1.1276666666666666</v>
      </c>
      <c r="P3682" s="19">
        <f t="shared" si="343"/>
        <v>99.5</v>
      </c>
      <c r="Q3682" t="str">
        <f t="shared" si="344"/>
        <v>theater</v>
      </c>
      <c r="R3682" t="str">
        <f t="shared" si="345"/>
        <v>plays</v>
      </c>
      <c r="S3682" s="16">
        <f t="shared" si="346"/>
        <v>42627.454097222217</v>
      </c>
      <c r="T3682" s="16">
        <f t="shared" si="347"/>
        <v>42648.454097222217</v>
      </c>
    </row>
    <row r="3683" spans="1:20" ht="60" x14ac:dyDescent="0.2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1.119</v>
      </c>
      <c r="P3683" s="1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6">
        <f t="shared" si="346"/>
        <v>42374.651504629626</v>
      </c>
      <c r="T3683" s="16">
        <f t="shared" si="347"/>
        <v>42384.651504629626</v>
      </c>
    </row>
    <row r="3684" spans="1:20" ht="45" x14ac:dyDescent="0.2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1.3919999999999999</v>
      </c>
      <c r="P3684" s="1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6">
        <f t="shared" si="346"/>
        <v>41772.685393518521</v>
      </c>
      <c r="T3684" s="16">
        <f t="shared" si="347"/>
        <v>41806.290972222225</v>
      </c>
    </row>
    <row r="3685" spans="1:20" ht="45" x14ac:dyDescent="0.2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1.1085714285714285</v>
      </c>
      <c r="P3685" s="1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6">
        <f t="shared" si="346"/>
        <v>42633.116851851853</v>
      </c>
      <c r="T3685" s="16">
        <f t="shared" si="347"/>
        <v>42663.116851851853</v>
      </c>
    </row>
    <row r="3686" spans="1:20" ht="45" x14ac:dyDescent="0.2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1.3906666666666667</v>
      </c>
      <c r="P3686" s="1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6">
        <f t="shared" si="346"/>
        <v>42219.180393518516</v>
      </c>
      <c r="T3686" s="16">
        <f t="shared" si="347"/>
        <v>42249.180393518516</v>
      </c>
    </row>
    <row r="3687" spans="1:20" ht="45" x14ac:dyDescent="0.2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1.0569999999999999</v>
      </c>
      <c r="P3687" s="1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6">
        <f t="shared" si="346"/>
        <v>41753.593275462961</v>
      </c>
      <c r="T3687" s="16">
        <f t="shared" si="347"/>
        <v>41778.875</v>
      </c>
    </row>
    <row r="3688" spans="1:20" ht="45" x14ac:dyDescent="0.2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1.0142857142857142</v>
      </c>
      <c r="P3688" s="1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6">
        <f t="shared" si="346"/>
        <v>42230.662731481483</v>
      </c>
      <c r="T3688" s="16">
        <f t="shared" si="347"/>
        <v>42245.165972222225</v>
      </c>
    </row>
    <row r="3689" spans="1:20" ht="45" x14ac:dyDescent="0.2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1.0024500000000001</v>
      </c>
      <c r="P3689" s="1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6">
        <f t="shared" si="346"/>
        <v>41787.218229166669</v>
      </c>
      <c r="T3689" s="16">
        <f t="shared" si="347"/>
        <v>41817.218229166669</v>
      </c>
    </row>
    <row r="3690" spans="1:20" ht="45" x14ac:dyDescent="0.2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1.0916666666666666</v>
      </c>
      <c r="P3690" s="1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6">
        <f t="shared" si="346"/>
        <v>41829.787083333329</v>
      </c>
      <c r="T3690" s="16">
        <f t="shared" si="347"/>
        <v>41859.787083333329</v>
      </c>
    </row>
    <row r="3691" spans="1:20" ht="45" x14ac:dyDescent="0.2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1.1833333333333333</v>
      </c>
      <c r="P3691" s="1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6">
        <f t="shared" si="346"/>
        <v>42147.826840277776</v>
      </c>
      <c r="T3691" s="16">
        <f t="shared" si="347"/>
        <v>42176.934027777781</v>
      </c>
    </row>
    <row r="3692" spans="1:20" ht="45" x14ac:dyDescent="0.2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1.2</v>
      </c>
      <c r="P3692" s="1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6">
        <f t="shared" si="346"/>
        <v>41940.598182870373</v>
      </c>
      <c r="T3692" s="16">
        <f t="shared" si="347"/>
        <v>41970.639849537038</v>
      </c>
    </row>
    <row r="3693" spans="1:20" ht="30" x14ac:dyDescent="0.2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1.2796000000000001</v>
      </c>
      <c r="P3693" s="1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6">
        <f t="shared" si="346"/>
        <v>42020.700567129628</v>
      </c>
      <c r="T3693" s="16">
        <f t="shared" si="347"/>
        <v>42065.207638888889</v>
      </c>
    </row>
    <row r="3694" spans="1:20" ht="30" x14ac:dyDescent="0.2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1.26</v>
      </c>
      <c r="P3694" s="1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6">
        <f t="shared" si="346"/>
        <v>41891.96503472222</v>
      </c>
      <c r="T3694" s="16">
        <f t="shared" si="347"/>
        <v>41901</v>
      </c>
    </row>
    <row r="3695" spans="1:20" ht="45" x14ac:dyDescent="0.2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1.2912912912912913</v>
      </c>
      <c r="P3695" s="1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6">
        <f t="shared" si="346"/>
        <v>42309.191307870366</v>
      </c>
      <c r="T3695" s="16">
        <f t="shared" si="347"/>
        <v>42338.9375</v>
      </c>
    </row>
    <row r="3696" spans="1:20" ht="45" x14ac:dyDescent="0.2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1.0742857142857143</v>
      </c>
      <c r="P3696" s="1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6">
        <f t="shared" si="346"/>
        <v>42490.133877314816</v>
      </c>
      <c r="T3696" s="16">
        <f t="shared" si="347"/>
        <v>42527.083333333328</v>
      </c>
    </row>
    <row r="3697" spans="1:20" ht="45" x14ac:dyDescent="0.2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1.00125</v>
      </c>
      <c r="P3697" s="1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6">
        <f t="shared" si="346"/>
        <v>41995.870486111111</v>
      </c>
      <c r="T3697" s="16">
        <f t="shared" si="347"/>
        <v>42015.870486111111</v>
      </c>
    </row>
    <row r="3698" spans="1:20" ht="45" x14ac:dyDescent="0.2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1.55</v>
      </c>
      <c r="P3698" s="1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6">
        <f t="shared" si="346"/>
        <v>41988.617083333331</v>
      </c>
      <c r="T3698" s="16">
        <f t="shared" si="347"/>
        <v>42048.617083333331</v>
      </c>
    </row>
    <row r="3699" spans="1:20" ht="45" x14ac:dyDescent="0.2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1.08</v>
      </c>
      <c r="P3699" s="19">
        <f t="shared" si="343"/>
        <v>72</v>
      </c>
      <c r="Q3699" t="str">
        <f t="shared" si="344"/>
        <v>theater</v>
      </c>
      <c r="R3699" t="str">
        <f t="shared" si="345"/>
        <v>plays</v>
      </c>
      <c r="S3699" s="16">
        <f t="shared" si="346"/>
        <v>42479.465833333335</v>
      </c>
      <c r="T3699" s="16">
        <f t="shared" si="347"/>
        <v>42500.465833333335</v>
      </c>
    </row>
    <row r="3700" spans="1:20" ht="30" x14ac:dyDescent="0.2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1.1052</v>
      </c>
      <c r="P3700" s="1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6">
        <f t="shared" si="346"/>
        <v>42401.806562500002</v>
      </c>
      <c r="T3700" s="16">
        <f t="shared" si="347"/>
        <v>42431.806562500002</v>
      </c>
    </row>
    <row r="3701" spans="1:20" ht="45" x14ac:dyDescent="0.2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1.008</v>
      </c>
      <c r="P3701" s="19">
        <f t="shared" si="343"/>
        <v>63</v>
      </c>
      <c r="Q3701" t="str">
        <f t="shared" si="344"/>
        <v>theater</v>
      </c>
      <c r="R3701" t="str">
        <f t="shared" si="345"/>
        <v>plays</v>
      </c>
      <c r="S3701" s="16">
        <f t="shared" si="346"/>
        <v>41897.602037037039</v>
      </c>
      <c r="T3701" s="16">
        <f t="shared" si="347"/>
        <v>41927.602037037039</v>
      </c>
    </row>
    <row r="3702" spans="1:20" ht="30" x14ac:dyDescent="0.2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1.212</v>
      </c>
      <c r="P3702" s="1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6">
        <f t="shared" si="346"/>
        <v>41882.585648148146</v>
      </c>
      <c r="T3702" s="16">
        <f t="shared" si="347"/>
        <v>41912.666666666664</v>
      </c>
    </row>
    <row r="3703" spans="1:20" ht="45" x14ac:dyDescent="0.2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1.0033333333333334</v>
      </c>
      <c r="P3703" s="1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6">
        <f t="shared" si="346"/>
        <v>42129.541585648149</v>
      </c>
      <c r="T3703" s="16">
        <f t="shared" si="347"/>
        <v>42159.541585648149</v>
      </c>
    </row>
    <row r="3704" spans="1:20" ht="45" x14ac:dyDescent="0.2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1.0916666666666666</v>
      </c>
      <c r="P3704" s="1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6">
        <f t="shared" si="346"/>
        <v>42524.53800925926</v>
      </c>
      <c r="T3704" s="16">
        <f t="shared" si="347"/>
        <v>42561.957638888889</v>
      </c>
    </row>
    <row r="3705" spans="1:20" ht="45" x14ac:dyDescent="0.2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1.2342857142857142</v>
      </c>
      <c r="P3705" s="19">
        <f t="shared" si="343"/>
        <v>43.2</v>
      </c>
      <c r="Q3705" t="str">
        <f t="shared" si="344"/>
        <v>theater</v>
      </c>
      <c r="R3705" t="str">
        <f t="shared" si="345"/>
        <v>plays</v>
      </c>
      <c r="S3705" s="16">
        <f t="shared" si="346"/>
        <v>42556.504490740743</v>
      </c>
      <c r="T3705" s="16">
        <f t="shared" si="347"/>
        <v>42595.290972222225</v>
      </c>
    </row>
    <row r="3706" spans="1:20" ht="45" x14ac:dyDescent="0.2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1.3633666666666666</v>
      </c>
      <c r="P3706" s="1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6">
        <f t="shared" si="346"/>
        <v>42461.689745370371</v>
      </c>
      <c r="T3706" s="16">
        <f t="shared" si="347"/>
        <v>42521.689745370371</v>
      </c>
    </row>
    <row r="3707" spans="1:20" ht="45" x14ac:dyDescent="0.2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1.0346657233816767</v>
      </c>
      <c r="P3707" s="1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6">
        <f t="shared" si="346"/>
        <v>41792.542986111112</v>
      </c>
      <c r="T3707" s="16">
        <f t="shared" si="347"/>
        <v>41813.75</v>
      </c>
    </row>
    <row r="3708" spans="1:20" ht="45" x14ac:dyDescent="0.2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1.2133333333333334</v>
      </c>
      <c r="P3708" s="19">
        <f t="shared" si="343"/>
        <v>140</v>
      </c>
      <c r="Q3708" t="str">
        <f t="shared" si="344"/>
        <v>theater</v>
      </c>
      <c r="R3708" t="str">
        <f t="shared" si="345"/>
        <v>plays</v>
      </c>
      <c r="S3708" s="16">
        <f t="shared" si="346"/>
        <v>41879.913761574076</v>
      </c>
      <c r="T3708" s="16">
        <f t="shared" si="347"/>
        <v>41894.913761574076</v>
      </c>
    </row>
    <row r="3709" spans="1:20" ht="30" x14ac:dyDescent="0.2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1.86</v>
      </c>
      <c r="P3709" s="1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6">
        <f t="shared" si="346"/>
        <v>42552.048356481479</v>
      </c>
      <c r="T3709" s="16">
        <f t="shared" si="347"/>
        <v>42573.226388888885</v>
      </c>
    </row>
    <row r="3710" spans="1:20" ht="45" x14ac:dyDescent="0.2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</v>
      </c>
      <c r="P3710" s="1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6">
        <f t="shared" si="346"/>
        <v>41810.142199074071</v>
      </c>
      <c r="T3710" s="16">
        <f t="shared" si="347"/>
        <v>41824.142199074071</v>
      </c>
    </row>
    <row r="3711" spans="1:20" ht="45" x14ac:dyDescent="0.2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1.0825</v>
      </c>
      <c r="P3711" s="1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6">
        <f t="shared" si="346"/>
        <v>41785.707708333335</v>
      </c>
      <c r="T3711" s="16">
        <f t="shared" si="347"/>
        <v>41815.707708333335</v>
      </c>
    </row>
    <row r="3712" spans="1:20" ht="30" x14ac:dyDescent="0.2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1.4115384615384616</v>
      </c>
      <c r="P3712" s="1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6">
        <f t="shared" si="346"/>
        <v>42072.576249999998</v>
      </c>
      <c r="T3712" s="16">
        <f t="shared" si="347"/>
        <v>42097.576249999998</v>
      </c>
    </row>
    <row r="3713" spans="1:20" ht="30" x14ac:dyDescent="0.2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1.1399999999999999</v>
      </c>
      <c r="P3713" s="1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6">
        <f t="shared" si="346"/>
        <v>41779.724224537036</v>
      </c>
      <c r="T3713" s="16">
        <f t="shared" si="347"/>
        <v>41805.666666666664</v>
      </c>
    </row>
    <row r="3714" spans="1:20" ht="45" x14ac:dyDescent="0.2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1.5373333333333334</v>
      </c>
      <c r="P3714" s="1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6">
        <f t="shared" si="346"/>
        <v>42134.172071759262</v>
      </c>
      <c r="T3714" s="16">
        <f t="shared" si="347"/>
        <v>42155.290972222225</v>
      </c>
    </row>
    <row r="3715" spans="1:20" ht="45" x14ac:dyDescent="0.2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E3715/D3715</f>
        <v>1.0149999999999999</v>
      </c>
      <c r="P3715" s="19">
        <f t="shared" ref="P3715:P3778" si="349">IF(L3715&gt;0,E3715/L3715,0)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6">
        <f t="shared" ref="S3715:S3778" si="352">(((J3715/60)/60)/24)+DATE(1970,1,1)</f>
        <v>42505.738032407404</v>
      </c>
      <c r="T3715" s="16">
        <f t="shared" ref="T3715:T3778" si="353">(((I3715/60)/60)/24)+DATE(1970,1,1)</f>
        <v>42525.738032407404</v>
      </c>
    </row>
    <row r="3716" spans="1:20" ht="45" x14ac:dyDescent="0.2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1.0235000000000001</v>
      </c>
      <c r="P3716" s="1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6">
        <f t="shared" si="352"/>
        <v>42118.556331018524</v>
      </c>
      <c r="T3716" s="16">
        <f t="shared" si="353"/>
        <v>42150.165972222225</v>
      </c>
    </row>
    <row r="3717" spans="1:20" ht="45" x14ac:dyDescent="0.2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1.0257142857142858</v>
      </c>
      <c r="P3717" s="1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6">
        <f t="shared" si="352"/>
        <v>42036.995590277773</v>
      </c>
      <c r="T3717" s="16">
        <f t="shared" si="353"/>
        <v>42094.536111111112</v>
      </c>
    </row>
    <row r="3718" spans="1:20" ht="45" x14ac:dyDescent="0.2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1.5575000000000001</v>
      </c>
      <c r="P3718" s="1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6">
        <f t="shared" si="352"/>
        <v>42360.887835648144</v>
      </c>
      <c r="T3718" s="16">
        <f t="shared" si="353"/>
        <v>42390.887835648144</v>
      </c>
    </row>
    <row r="3719" spans="1:20" ht="45" x14ac:dyDescent="0.2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1.0075000000000001</v>
      </c>
      <c r="P3719" s="19">
        <f t="shared" si="349"/>
        <v>310</v>
      </c>
      <c r="Q3719" t="str">
        <f t="shared" si="350"/>
        <v>theater</v>
      </c>
      <c r="R3719" t="str">
        <f t="shared" si="351"/>
        <v>plays</v>
      </c>
      <c r="S3719" s="16">
        <f t="shared" si="352"/>
        <v>42102.866307870368</v>
      </c>
      <c r="T3719" s="16">
        <f t="shared" si="353"/>
        <v>42133.866307870368</v>
      </c>
    </row>
    <row r="3720" spans="1:20" ht="45" x14ac:dyDescent="0.2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2.3940000000000001</v>
      </c>
      <c r="P3720" s="1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6">
        <f t="shared" si="352"/>
        <v>42032.716145833328</v>
      </c>
      <c r="T3720" s="16">
        <f t="shared" si="353"/>
        <v>42062.716145833328</v>
      </c>
    </row>
    <row r="3721" spans="1:20" ht="30" x14ac:dyDescent="0.2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2.1</v>
      </c>
      <c r="P3721" s="19">
        <f t="shared" si="349"/>
        <v>105</v>
      </c>
      <c r="Q3721" t="str">
        <f t="shared" si="350"/>
        <v>theater</v>
      </c>
      <c r="R3721" t="str">
        <f t="shared" si="351"/>
        <v>plays</v>
      </c>
      <c r="S3721" s="16">
        <f t="shared" si="352"/>
        <v>42147.729930555557</v>
      </c>
      <c r="T3721" s="16">
        <f t="shared" si="353"/>
        <v>42177.729930555557</v>
      </c>
    </row>
    <row r="3722" spans="1:20" ht="30" x14ac:dyDescent="0.2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1.0451515151515152</v>
      </c>
      <c r="P3722" s="1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6">
        <f t="shared" si="352"/>
        <v>42165.993125000001</v>
      </c>
      <c r="T3722" s="16">
        <f t="shared" si="353"/>
        <v>42187.993125000001</v>
      </c>
    </row>
    <row r="3723" spans="1:20" ht="45" x14ac:dyDescent="0.2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1.008</v>
      </c>
      <c r="P3723" s="1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6">
        <f t="shared" si="352"/>
        <v>41927.936157407406</v>
      </c>
      <c r="T3723" s="16">
        <f t="shared" si="353"/>
        <v>41948.977824074071</v>
      </c>
    </row>
    <row r="3724" spans="1:20" ht="60" x14ac:dyDescent="0.2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1.1120000000000001</v>
      </c>
      <c r="P3724" s="1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6">
        <f t="shared" si="352"/>
        <v>42381.671840277777</v>
      </c>
      <c r="T3724" s="16">
        <f t="shared" si="353"/>
        <v>42411.957638888889</v>
      </c>
    </row>
    <row r="3725" spans="1:20" ht="30" x14ac:dyDescent="0.2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1.0204444444444445</v>
      </c>
      <c r="P3725" s="1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6">
        <f t="shared" si="352"/>
        <v>41943.753032407411</v>
      </c>
      <c r="T3725" s="16">
        <f t="shared" si="353"/>
        <v>41973.794699074075</v>
      </c>
    </row>
    <row r="3726" spans="1:20" ht="45" x14ac:dyDescent="0.2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1.0254767441860466</v>
      </c>
      <c r="P3726" s="1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6">
        <f t="shared" si="352"/>
        <v>42465.491435185191</v>
      </c>
      <c r="T3726" s="16">
        <f t="shared" si="353"/>
        <v>42494.958333333328</v>
      </c>
    </row>
    <row r="3727" spans="1:20" ht="45" x14ac:dyDescent="0.2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1.27</v>
      </c>
      <c r="P3727" s="19">
        <f t="shared" si="349"/>
        <v>25.4</v>
      </c>
      <c r="Q3727" t="str">
        <f t="shared" si="350"/>
        <v>theater</v>
      </c>
      <c r="R3727" t="str">
        <f t="shared" si="351"/>
        <v>plays</v>
      </c>
      <c r="S3727" s="16">
        <f t="shared" si="352"/>
        <v>42401.945219907408</v>
      </c>
      <c r="T3727" s="16">
        <f t="shared" si="353"/>
        <v>42418.895833333328</v>
      </c>
    </row>
    <row r="3728" spans="1:20" ht="45" x14ac:dyDescent="0.2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3.3870588235294119</v>
      </c>
      <c r="P3728" s="1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6">
        <f t="shared" si="352"/>
        <v>42462.140868055561</v>
      </c>
      <c r="T3728" s="16">
        <f t="shared" si="353"/>
        <v>42489.875</v>
      </c>
    </row>
    <row r="3729" spans="1:20" ht="45" x14ac:dyDescent="0.2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1.0075000000000001</v>
      </c>
      <c r="P3729" s="1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6">
        <f t="shared" si="352"/>
        <v>42632.348310185189</v>
      </c>
      <c r="T3729" s="16">
        <f t="shared" si="353"/>
        <v>42663.204861111109</v>
      </c>
    </row>
    <row r="3730" spans="1:20" ht="30" x14ac:dyDescent="0.2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9.3100000000000002E-2</v>
      </c>
      <c r="P3730" s="1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6">
        <f t="shared" si="352"/>
        <v>42205.171018518522</v>
      </c>
      <c r="T3730" s="16">
        <f t="shared" si="353"/>
        <v>42235.171018518522</v>
      </c>
    </row>
    <row r="3731" spans="1:20" ht="45" x14ac:dyDescent="0.2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7.2400000000000006E-2</v>
      </c>
      <c r="P3731" s="1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6">
        <f t="shared" si="352"/>
        <v>42041.205000000002</v>
      </c>
      <c r="T3731" s="16">
        <f t="shared" si="353"/>
        <v>42086.16333333333</v>
      </c>
    </row>
    <row r="3732" spans="1:20" ht="45" x14ac:dyDescent="0.2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0.1</v>
      </c>
      <c r="P3732" s="19">
        <f t="shared" si="349"/>
        <v>100</v>
      </c>
      <c r="Q3732" t="str">
        <f t="shared" si="350"/>
        <v>theater</v>
      </c>
      <c r="R3732" t="str">
        <f t="shared" si="351"/>
        <v>plays</v>
      </c>
      <c r="S3732" s="16">
        <f t="shared" si="352"/>
        <v>42203.677766203706</v>
      </c>
      <c r="T3732" s="16">
        <f t="shared" si="353"/>
        <v>42233.677766203706</v>
      </c>
    </row>
    <row r="3733" spans="1:20" ht="45" x14ac:dyDescent="0.2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0.11272727272727273</v>
      </c>
      <c r="P3733" s="1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6">
        <f t="shared" si="352"/>
        <v>41983.752847222218</v>
      </c>
      <c r="T3733" s="16">
        <f t="shared" si="353"/>
        <v>42014.140972222223</v>
      </c>
    </row>
    <row r="3734" spans="1:20" ht="30" x14ac:dyDescent="0.2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0.15411764705882353</v>
      </c>
      <c r="P3734" s="1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6">
        <f t="shared" si="352"/>
        <v>41968.677465277782</v>
      </c>
      <c r="T3734" s="16">
        <f t="shared" si="353"/>
        <v>42028.5</v>
      </c>
    </row>
    <row r="3735" spans="1:20" ht="30" x14ac:dyDescent="0.2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s="19">
        <f t="shared" si="349"/>
        <v>0</v>
      </c>
      <c r="Q3735" t="str">
        <f t="shared" si="350"/>
        <v>theater</v>
      </c>
      <c r="R3735" t="str">
        <f t="shared" si="351"/>
        <v>plays</v>
      </c>
      <c r="S3735" s="16">
        <f t="shared" si="352"/>
        <v>42103.024398148147</v>
      </c>
      <c r="T3735" s="16">
        <f t="shared" si="353"/>
        <v>42112.9375</v>
      </c>
    </row>
    <row r="3736" spans="1:20" ht="45" x14ac:dyDescent="0.2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0.28466666666666668</v>
      </c>
      <c r="P3736" s="19">
        <f t="shared" si="349"/>
        <v>61</v>
      </c>
      <c r="Q3736" t="str">
        <f t="shared" si="350"/>
        <v>theater</v>
      </c>
      <c r="R3736" t="str">
        <f t="shared" si="351"/>
        <v>plays</v>
      </c>
      <c r="S3736" s="16">
        <f t="shared" si="352"/>
        <v>42089.901574074072</v>
      </c>
      <c r="T3736" s="16">
        <f t="shared" si="353"/>
        <v>42149.901574074072</v>
      </c>
    </row>
    <row r="3737" spans="1:20" ht="30" x14ac:dyDescent="0.2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0.13333333333333333</v>
      </c>
      <c r="P3737" s="19">
        <f t="shared" si="349"/>
        <v>10</v>
      </c>
      <c r="Q3737" t="str">
        <f t="shared" si="350"/>
        <v>theater</v>
      </c>
      <c r="R3737" t="str">
        <f t="shared" si="351"/>
        <v>plays</v>
      </c>
      <c r="S3737" s="16">
        <f t="shared" si="352"/>
        <v>42122.693159722221</v>
      </c>
      <c r="T3737" s="16">
        <f t="shared" si="353"/>
        <v>42152.693159722221</v>
      </c>
    </row>
    <row r="3738" spans="1:20" ht="45" x14ac:dyDescent="0.2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6.6666666666666671E-3</v>
      </c>
      <c r="P3738" s="19">
        <f t="shared" si="349"/>
        <v>10</v>
      </c>
      <c r="Q3738" t="str">
        <f t="shared" si="350"/>
        <v>theater</v>
      </c>
      <c r="R3738" t="str">
        <f t="shared" si="351"/>
        <v>plays</v>
      </c>
      <c r="S3738" s="16">
        <f t="shared" si="352"/>
        <v>42048.711724537032</v>
      </c>
      <c r="T3738" s="16">
        <f t="shared" si="353"/>
        <v>42086.75</v>
      </c>
    </row>
    <row r="3739" spans="1:20" ht="30" x14ac:dyDescent="0.2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0.21428571428571427</v>
      </c>
      <c r="P3739" s="19">
        <f t="shared" si="349"/>
        <v>37.5</v>
      </c>
      <c r="Q3739" t="str">
        <f t="shared" si="350"/>
        <v>theater</v>
      </c>
      <c r="R3739" t="str">
        <f t="shared" si="351"/>
        <v>plays</v>
      </c>
      <c r="S3739" s="16">
        <f t="shared" si="352"/>
        <v>42297.691006944442</v>
      </c>
      <c r="T3739" s="16">
        <f t="shared" si="353"/>
        <v>42320.290972222225</v>
      </c>
    </row>
    <row r="3740" spans="1:20" ht="30" x14ac:dyDescent="0.2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0.18</v>
      </c>
      <c r="P3740" s="19">
        <f t="shared" si="349"/>
        <v>45</v>
      </c>
      <c r="Q3740" t="str">
        <f t="shared" si="350"/>
        <v>theater</v>
      </c>
      <c r="R3740" t="str">
        <f t="shared" si="351"/>
        <v>plays</v>
      </c>
      <c r="S3740" s="16">
        <f t="shared" si="352"/>
        <v>41813.938715277778</v>
      </c>
      <c r="T3740" s="16">
        <f t="shared" si="353"/>
        <v>41835.916666666664</v>
      </c>
    </row>
    <row r="3741" spans="1:20" ht="45" x14ac:dyDescent="0.2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0.20125000000000001</v>
      </c>
      <c r="P3741" s="1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6">
        <f t="shared" si="352"/>
        <v>42548.449861111112</v>
      </c>
      <c r="T3741" s="16">
        <f t="shared" si="353"/>
        <v>42568.449861111112</v>
      </c>
    </row>
    <row r="3742" spans="1:20" ht="45" x14ac:dyDescent="0.2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0.17899999999999999</v>
      </c>
      <c r="P3742" s="1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6">
        <f t="shared" si="352"/>
        <v>41833.089756944442</v>
      </c>
      <c r="T3742" s="16">
        <f t="shared" si="353"/>
        <v>41863.079143518517</v>
      </c>
    </row>
    <row r="3743" spans="1:20" ht="45" x14ac:dyDescent="0.2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s="19">
        <f t="shared" si="349"/>
        <v>0</v>
      </c>
      <c r="Q3743" t="str">
        <f t="shared" si="350"/>
        <v>theater</v>
      </c>
      <c r="R3743" t="str">
        <f t="shared" si="351"/>
        <v>plays</v>
      </c>
      <c r="S3743" s="16">
        <f t="shared" si="352"/>
        <v>42325.920717592591</v>
      </c>
      <c r="T3743" s="16">
        <f t="shared" si="353"/>
        <v>42355.920717592591</v>
      </c>
    </row>
    <row r="3744" spans="1:20" ht="45" x14ac:dyDescent="0.2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0.02</v>
      </c>
      <c r="P3744" s="19">
        <f t="shared" si="349"/>
        <v>25</v>
      </c>
      <c r="Q3744" t="str">
        <f t="shared" si="350"/>
        <v>theater</v>
      </c>
      <c r="R3744" t="str">
        <f t="shared" si="351"/>
        <v>plays</v>
      </c>
      <c r="S3744" s="16">
        <f t="shared" si="352"/>
        <v>41858.214629629627</v>
      </c>
      <c r="T3744" s="16">
        <f t="shared" si="353"/>
        <v>41888.214629629627</v>
      </c>
    </row>
    <row r="3745" spans="1:20" ht="30" x14ac:dyDescent="0.2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s="19">
        <f t="shared" si="349"/>
        <v>0</v>
      </c>
      <c r="Q3745" t="str">
        <f t="shared" si="350"/>
        <v>theater</v>
      </c>
      <c r="R3745" t="str">
        <f t="shared" si="351"/>
        <v>plays</v>
      </c>
      <c r="S3745" s="16">
        <f t="shared" si="352"/>
        <v>41793.710231481484</v>
      </c>
      <c r="T3745" s="16">
        <f t="shared" si="353"/>
        <v>41823.710231481484</v>
      </c>
    </row>
    <row r="3746" spans="1:20" ht="45" x14ac:dyDescent="0.2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s="19">
        <f t="shared" si="349"/>
        <v>0</v>
      </c>
      <c r="Q3746" t="str">
        <f t="shared" si="350"/>
        <v>theater</v>
      </c>
      <c r="R3746" t="str">
        <f t="shared" si="351"/>
        <v>plays</v>
      </c>
      <c r="S3746" s="16">
        <f t="shared" si="352"/>
        <v>41793.814259259263</v>
      </c>
      <c r="T3746" s="16">
        <f t="shared" si="353"/>
        <v>41825.165972222225</v>
      </c>
    </row>
    <row r="3747" spans="1:20" ht="30" x14ac:dyDescent="0.2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0.1</v>
      </c>
      <c r="P3747" s="19">
        <f t="shared" si="349"/>
        <v>10</v>
      </c>
      <c r="Q3747" t="str">
        <f t="shared" si="350"/>
        <v>theater</v>
      </c>
      <c r="R3747" t="str">
        <f t="shared" si="351"/>
        <v>plays</v>
      </c>
      <c r="S3747" s="16">
        <f t="shared" si="352"/>
        <v>41831.697939814818</v>
      </c>
      <c r="T3747" s="16">
        <f t="shared" si="353"/>
        <v>41861.697939814818</v>
      </c>
    </row>
    <row r="3748" spans="1:20" x14ac:dyDescent="0.2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2.3764705882352941E-2</v>
      </c>
      <c r="P3748" s="19">
        <f t="shared" si="349"/>
        <v>202</v>
      </c>
      <c r="Q3748" t="str">
        <f t="shared" si="350"/>
        <v>theater</v>
      </c>
      <c r="R3748" t="str">
        <f t="shared" si="351"/>
        <v>plays</v>
      </c>
      <c r="S3748" s="16">
        <f t="shared" si="352"/>
        <v>42621.389340277776</v>
      </c>
      <c r="T3748" s="16">
        <f t="shared" si="353"/>
        <v>42651.389340277776</v>
      </c>
    </row>
    <row r="3749" spans="1:20" ht="30" x14ac:dyDescent="0.2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0.01</v>
      </c>
      <c r="P3749" s="19">
        <f t="shared" si="349"/>
        <v>25</v>
      </c>
      <c r="Q3749" t="str">
        <f t="shared" si="350"/>
        <v>theater</v>
      </c>
      <c r="R3749" t="str">
        <f t="shared" si="351"/>
        <v>plays</v>
      </c>
      <c r="S3749" s="16">
        <f t="shared" si="352"/>
        <v>42164.299722222218</v>
      </c>
      <c r="T3749" s="16">
        <f t="shared" si="353"/>
        <v>42190.957638888889</v>
      </c>
    </row>
    <row r="3750" spans="1:20" ht="45" x14ac:dyDescent="0.2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1.0351999999999999</v>
      </c>
      <c r="P3750" s="1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6">
        <f t="shared" si="352"/>
        <v>42395.706435185188</v>
      </c>
      <c r="T3750" s="16">
        <f t="shared" si="353"/>
        <v>42416.249305555553</v>
      </c>
    </row>
    <row r="3751" spans="1:20" ht="45" x14ac:dyDescent="0.2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1.05</v>
      </c>
      <c r="P3751" s="19">
        <f t="shared" si="349"/>
        <v>75</v>
      </c>
      <c r="Q3751" t="str">
        <f t="shared" si="350"/>
        <v>theater</v>
      </c>
      <c r="R3751" t="str">
        <f t="shared" si="351"/>
        <v>musical</v>
      </c>
      <c r="S3751" s="16">
        <f t="shared" si="352"/>
        <v>42458.127175925925</v>
      </c>
      <c r="T3751" s="16">
        <f t="shared" si="353"/>
        <v>42489.165972222225</v>
      </c>
    </row>
    <row r="3752" spans="1:20" ht="90" x14ac:dyDescent="0.2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1.0044999999999999</v>
      </c>
      <c r="P3752" s="1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6">
        <f t="shared" si="352"/>
        <v>42016.981574074074</v>
      </c>
      <c r="T3752" s="16">
        <f t="shared" si="353"/>
        <v>42045.332638888889</v>
      </c>
    </row>
    <row r="3753" spans="1:20" ht="45" x14ac:dyDescent="0.2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1.3260000000000001</v>
      </c>
      <c r="P3753" s="1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6">
        <f t="shared" si="352"/>
        <v>42403.035567129627</v>
      </c>
      <c r="T3753" s="16">
        <f t="shared" si="353"/>
        <v>42462.993900462956</v>
      </c>
    </row>
    <row r="3754" spans="1:20" ht="60" x14ac:dyDescent="0.2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1.1299999999999999</v>
      </c>
      <c r="P3754" s="1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6">
        <f t="shared" si="352"/>
        <v>42619.802488425921</v>
      </c>
      <c r="T3754" s="16">
        <f t="shared" si="353"/>
        <v>42659.875</v>
      </c>
    </row>
    <row r="3755" spans="1:20" ht="45" x14ac:dyDescent="0.2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1.0334000000000001</v>
      </c>
      <c r="P3755" s="1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6">
        <f t="shared" si="352"/>
        <v>42128.824074074073</v>
      </c>
      <c r="T3755" s="16">
        <f t="shared" si="353"/>
        <v>42158</v>
      </c>
    </row>
    <row r="3756" spans="1:20" ht="45" x14ac:dyDescent="0.2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1.2</v>
      </c>
      <c r="P3756" s="1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6">
        <f t="shared" si="352"/>
        <v>41808.881215277775</v>
      </c>
      <c r="T3756" s="16">
        <f t="shared" si="353"/>
        <v>41846.207638888889</v>
      </c>
    </row>
    <row r="3757" spans="1:20" ht="45" x14ac:dyDescent="0.2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1.2963636363636364</v>
      </c>
      <c r="P3757" s="1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6">
        <f t="shared" si="352"/>
        <v>42445.866979166662</v>
      </c>
      <c r="T3757" s="16">
        <f t="shared" si="353"/>
        <v>42475.866979166662</v>
      </c>
    </row>
    <row r="3758" spans="1:20" ht="45" x14ac:dyDescent="0.2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1.0111111111111111</v>
      </c>
      <c r="P3758" s="1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6">
        <f t="shared" si="352"/>
        <v>41771.814791666664</v>
      </c>
      <c r="T3758" s="16">
        <f t="shared" si="353"/>
        <v>41801.814791666664</v>
      </c>
    </row>
    <row r="3759" spans="1:20" ht="45" x14ac:dyDescent="0.2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1.0851428571428572</v>
      </c>
      <c r="P3759" s="1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6">
        <f t="shared" si="352"/>
        <v>41954.850868055553</v>
      </c>
      <c r="T3759" s="16">
        <f t="shared" si="353"/>
        <v>41974.850868055553</v>
      </c>
    </row>
    <row r="3760" spans="1:20" ht="30" x14ac:dyDescent="0.2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1.0233333333333334</v>
      </c>
      <c r="P3760" s="1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6">
        <f t="shared" si="352"/>
        <v>41747.471504629626</v>
      </c>
      <c r="T3760" s="16">
        <f t="shared" si="353"/>
        <v>41778.208333333336</v>
      </c>
    </row>
    <row r="3761" spans="1:20" ht="30" x14ac:dyDescent="0.2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1.1024425000000002</v>
      </c>
      <c r="P3761" s="1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6">
        <f t="shared" si="352"/>
        <v>42182.108252314814</v>
      </c>
      <c r="T3761" s="16">
        <f t="shared" si="353"/>
        <v>42242.108252314814</v>
      </c>
    </row>
    <row r="3762" spans="1:20" ht="45" x14ac:dyDescent="0.2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1.010154</v>
      </c>
      <c r="P3762" s="1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6">
        <f t="shared" si="352"/>
        <v>41739.525300925925</v>
      </c>
      <c r="T3762" s="16">
        <f t="shared" si="353"/>
        <v>41764.525300925925</v>
      </c>
    </row>
    <row r="3763" spans="1:20" ht="45" x14ac:dyDescent="0.2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</v>
      </c>
      <c r="P3763" s="1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6">
        <f t="shared" si="352"/>
        <v>42173.466863425929</v>
      </c>
      <c r="T3763" s="16">
        <f t="shared" si="353"/>
        <v>42226.958333333328</v>
      </c>
    </row>
    <row r="3764" spans="1:20" ht="45" x14ac:dyDescent="0.2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1.0624</v>
      </c>
      <c r="P3764" s="1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6">
        <f t="shared" si="352"/>
        <v>42193.813530092593</v>
      </c>
      <c r="T3764" s="16">
        <f t="shared" si="353"/>
        <v>42218.813530092593</v>
      </c>
    </row>
    <row r="3765" spans="1:20" ht="30" x14ac:dyDescent="0.2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</v>
      </c>
      <c r="P3765" s="1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6">
        <f t="shared" si="352"/>
        <v>42065.750300925924</v>
      </c>
      <c r="T3765" s="16">
        <f t="shared" si="353"/>
        <v>42095.708634259259</v>
      </c>
    </row>
    <row r="3766" spans="1:20" ht="45" x14ac:dyDescent="0.2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</v>
      </c>
      <c r="P3766" s="1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6">
        <f t="shared" si="352"/>
        <v>42499.842962962968</v>
      </c>
      <c r="T3766" s="16">
        <f t="shared" si="353"/>
        <v>42519.024999999994</v>
      </c>
    </row>
    <row r="3767" spans="1:20" ht="45" x14ac:dyDescent="0.2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1.1345714285714286</v>
      </c>
      <c r="P3767" s="1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6">
        <f t="shared" si="352"/>
        <v>41820.776412037041</v>
      </c>
      <c r="T3767" s="16">
        <f t="shared" si="353"/>
        <v>41850.776412037041</v>
      </c>
    </row>
    <row r="3768" spans="1:20" ht="30" x14ac:dyDescent="0.2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1.0265010000000001</v>
      </c>
      <c r="P3768" s="1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6">
        <f t="shared" si="352"/>
        <v>41788.167187500003</v>
      </c>
      <c r="T3768" s="16">
        <f t="shared" si="353"/>
        <v>41823.167187500003</v>
      </c>
    </row>
    <row r="3769" spans="1:20" ht="45" x14ac:dyDescent="0.2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1.1675</v>
      </c>
      <c r="P3769" s="1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6">
        <f t="shared" si="352"/>
        <v>42050.019641203704</v>
      </c>
      <c r="T3769" s="16">
        <f t="shared" si="353"/>
        <v>42064.207638888889</v>
      </c>
    </row>
    <row r="3770" spans="1:20" ht="45" x14ac:dyDescent="0.2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1.0765274999999999</v>
      </c>
      <c r="P3770" s="1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6">
        <f t="shared" si="352"/>
        <v>41772.727893518517</v>
      </c>
      <c r="T3770" s="16">
        <f t="shared" si="353"/>
        <v>41802.727893518517</v>
      </c>
    </row>
    <row r="3771" spans="1:20" ht="45" x14ac:dyDescent="0.2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</v>
      </c>
      <c r="P3771" s="1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6">
        <f t="shared" si="352"/>
        <v>42445.598136574074</v>
      </c>
      <c r="T3771" s="16">
        <f t="shared" si="353"/>
        <v>42475.598136574074</v>
      </c>
    </row>
    <row r="3772" spans="1:20" ht="45" x14ac:dyDescent="0.2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</v>
      </c>
      <c r="P3772" s="1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6">
        <f t="shared" si="352"/>
        <v>42138.930671296301</v>
      </c>
      <c r="T3772" s="16">
        <f t="shared" si="353"/>
        <v>42168.930671296301</v>
      </c>
    </row>
    <row r="3773" spans="1:20" ht="30" x14ac:dyDescent="0.2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1.46</v>
      </c>
      <c r="P3773" s="1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6">
        <f t="shared" si="352"/>
        <v>42493.857083333336</v>
      </c>
      <c r="T3773" s="16">
        <f t="shared" si="353"/>
        <v>42508</v>
      </c>
    </row>
    <row r="3774" spans="1:20" ht="45" x14ac:dyDescent="0.2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1.1020000000000001</v>
      </c>
      <c r="P3774" s="1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6">
        <f t="shared" si="352"/>
        <v>42682.616967592592</v>
      </c>
      <c r="T3774" s="16">
        <f t="shared" si="353"/>
        <v>42703.25</v>
      </c>
    </row>
    <row r="3775" spans="1:20" ht="30" x14ac:dyDescent="0.2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1.0820000000000001</v>
      </c>
      <c r="P3775" s="1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6">
        <f t="shared" si="352"/>
        <v>42656.005173611105</v>
      </c>
      <c r="T3775" s="16">
        <f t="shared" si="353"/>
        <v>42689.088888888888</v>
      </c>
    </row>
    <row r="3776" spans="1:20" ht="45" x14ac:dyDescent="0.2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</v>
      </c>
      <c r="P3776" s="1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6">
        <f t="shared" si="352"/>
        <v>42087.792303240742</v>
      </c>
      <c r="T3776" s="16">
        <f t="shared" si="353"/>
        <v>42103.792303240742</v>
      </c>
    </row>
    <row r="3777" spans="1:20" ht="45" x14ac:dyDescent="0.2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1.0024999999999999</v>
      </c>
      <c r="P3777" s="1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6">
        <f t="shared" si="352"/>
        <v>42075.942627314813</v>
      </c>
      <c r="T3777" s="16">
        <f t="shared" si="353"/>
        <v>42103.166666666672</v>
      </c>
    </row>
    <row r="3778" spans="1:20" ht="45" x14ac:dyDescent="0.2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1.0671250000000001</v>
      </c>
      <c r="P3778" s="1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6">
        <f t="shared" si="352"/>
        <v>41814.367800925924</v>
      </c>
      <c r="T3778" s="16">
        <f t="shared" si="353"/>
        <v>41852.041666666664</v>
      </c>
    </row>
    <row r="3779" spans="1:20" ht="45" x14ac:dyDescent="0.2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E3779/D3779</f>
        <v>1.4319999999999999</v>
      </c>
      <c r="P3779" s="19">
        <f t="shared" ref="P3779:P3842" si="355">IF(L3779&gt;0,E3779/L3779,0)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6">
        <f t="shared" ref="S3779:S3842" si="358">(((J3779/60)/60)/24)+DATE(1970,1,1)</f>
        <v>41887.111354166671</v>
      </c>
      <c r="T3779" s="16">
        <f t="shared" ref="T3779:T3842" si="359">(((I3779/60)/60)/24)+DATE(1970,1,1)</f>
        <v>41909.166666666664</v>
      </c>
    </row>
    <row r="3780" spans="1:20" ht="30" x14ac:dyDescent="0.2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1.0504166666666668</v>
      </c>
      <c r="P3780" s="1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6">
        <f t="shared" si="358"/>
        <v>41989.819212962961</v>
      </c>
      <c r="T3780" s="16">
        <f t="shared" si="359"/>
        <v>42049.819212962961</v>
      </c>
    </row>
    <row r="3781" spans="1:20" ht="30" x14ac:dyDescent="0.2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1.0398000000000001</v>
      </c>
      <c r="P3781" s="1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6">
        <f t="shared" si="358"/>
        <v>42425.735416666663</v>
      </c>
      <c r="T3781" s="16">
        <f t="shared" si="359"/>
        <v>42455.693750000006</v>
      </c>
    </row>
    <row r="3782" spans="1:20" ht="45" x14ac:dyDescent="0.2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1.2</v>
      </c>
      <c r="P3782" s="1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6">
        <f t="shared" si="358"/>
        <v>42166.219733796301</v>
      </c>
      <c r="T3782" s="16">
        <f t="shared" si="359"/>
        <v>42198.837499999994</v>
      </c>
    </row>
    <row r="3783" spans="1:20" ht="45" x14ac:dyDescent="0.2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1.0966666666666667</v>
      </c>
      <c r="P3783" s="1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6">
        <f t="shared" si="358"/>
        <v>41865.882928240739</v>
      </c>
      <c r="T3783" s="16">
        <f t="shared" si="359"/>
        <v>41890.882928240739</v>
      </c>
    </row>
    <row r="3784" spans="1:20" ht="45" x14ac:dyDescent="0.2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1.0175000000000001</v>
      </c>
      <c r="P3784" s="1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6">
        <f t="shared" si="358"/>
        <v>42546.862233796302</v>
      </c>
      <c r="T3784" s="16">
        <f t="shared" si="359"/>
        <v>42575.958333333328</v>
      </c>
    </row>
    <row r="3785" spans="1:20" ht="45" x14ac:dyDescent="0.2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1.2891666666666666</v>
      </c>
      <c r="P3785" s="1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6">
        <f t="shared" si="358"/>
        <v>42420.140277777777</v>
      </c>
      <c r="T3785" s="16">
        <f t="shared" si="359"/>
        <v>42444.666666666672</v>
      </c>
    </row>
    <row r="3786" spans="1:20" ht="45" x14ac:dyDescent="0.2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1.1499999999999999</v>
      </c>
      <c r="P3786" s="1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6">
        <f t="shared" si="358"/>
        <v>42531.980694444443</v>
      </c>
      <c r="T3786" s="16">
        <f t="shared" si="359"/>
        <v>42561.980694444443</v>
      </c>
    </row>
    <row r="3787" spans="1:20" ht="45" x14ac:dyDescent="0.2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1.5075000000000001</v>
      </c>
      <c r="P3787" s="1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6">
        <f t="shared" si="358"/>
        <v>42548.63853009259</v>
      </c>
      <c r="T3787" s="16">
        <f t="shared" si="359"/>
        <v>42584.418749999997</v>
      </c>
    </row>
    <row r="3788" spans="1:20" ht="45" x14ac:dyDescent="0.2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1.1096666666666666</v>
      </c>
      <c r="P3788" s="1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6">
        <f t="shared" si="358"/>
        <v>42487.037905092591</v>
      </c>
      <c r="T3788" s="16">
        <f t="shared" si="359"/>
        <v>42517.037905092591</v>
      </c>
    </row>
    <row r="3789" spans="1:20" ht="45" x14ac:dyDescent="0.2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1.0028571428571429</v>
      </c>
      <c r="P3789" s="1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6">
        <f t="shared" si="358"/>
        <v>42167.534791666665</v>
      </c>
      <c r="T3789" s="16">
        <f t="shared" si="359"/>
        <v>42196.165972222225</v>
      </c>
    </row>
    <row r="3790" spans="1:20" ht="75" x14ac:dyDescent="0.2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6.6666666666666671E-3</v>
      </c>
      <c r="P3790" s="1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6">
        <f t="shared" si="358"/>
        <v>42333.695821759262</v>
      </c>
      <c r="T3790" s="16">
        <f t="shared" si="359"/>
        <v>42361.679166666669</v>
      </c>
    </row>
    <row r="3791" spans="1:20" ht="45" x14ac:dyDescent="0.2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3.267605633802817E-2</v>
      </c>
      <c r="P3791" s="19">
        <f t="shared" si="355"/>
        <v>29</v>
      </c>
      <c r="Q3791" t="str">
        <f t="shared" si="356"/>
        <v>theater</v>
      </c>
      <c r="R3791" t="str">
        <f t="shared" si="357"/>
        <v>musical</v>
      </c>
      <c r="S3791" s="16">
        <f t="shared" si="358"/>
        <v>42138.798819444448</v>
      </c>
      <c r="T3791" s="16">
        <f t="shared" si="359"/>
        <v>42170.798819444448</v>
      </c>
    </row>
    <row r="3792" spans="1:20" ht="45" x14ac:dyDescent="0.2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s="19">
        <f t="shared" si="355"/>
        <v>0</v>
      </c>
      <c r="Q3792" t="str">
        <f t="shared" si="356"/>
        <v>theater</v>
      </c>
      <c r="R3792" t="str">
        <f t="shared" si="357"/>
        <v>musical</v>
      </c>
      <c r="S3792" s="16">
        <f t="shared" si="358"/>
        <v>42666.666932870372</v>
      </c>
      <c r="T3792" s="16">
        <f t="shared" si="359"/>
        <v>42696.708599537036</v>
      </c>
    </row>
    <row r="3793" spans="1:20" ht="30" x14ac:dyDescent="0.2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s="19">
        <f t="shared" si="355"/>
        <v>0</v>
      </c>
      <c r="Q3793" t="str">
        <f t="shared" si="356"/>
        <v>theater</v>
      </c>
      <c r="R3793" t="str">
        <f t="shared" si="357"/>
        <v>musical</v>
      </c>
      <c r="S3793" s="16">
        <f t="shared" si="358"/>
        <v>41766.692037037035</v>
      </c>
      <c r="T3793" s="16">
        <f t="shared" si="359"/>
        <v>41826.692037037035</v>
      </c>
    </row>
    <row r="3794" spans="1:20" ht="30" x14ac:dyDescent="0.2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2.8E-3</v>
      </c>
      <c r="P3794" s="1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6">
        <f t="shared" si="358"/>
        <v>42170.447013888886</v>
      </c>
      <c r="T3794" s="16">
        <f t="shared" si="359"/>
        <v>42200.447013888886</v>
      </c>
    </row>
    <row r="3795" spans="1:20" ht="45" x14ac:dyDescent="0.2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0.59657142857142853</v>
      </c>
      <c r="P3795" s="1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6">
        <f t="shared" si="358"/>
        <v>41968.938993055555</v>
      </c>
      <c r="T3795" s="16">
        <f t="shared" si="359"/>
        <v>41989.938993055555</v>
      </c>
    </row>
    <row r="3796" spans="1:20" ht="45" x14ac:dyDescent="0.2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0.01</v>
      </c>
      <c r="P3796" s="19">
        <f t="shared" si="355"/>
        <v>50</v>
      </c>
      <c r="Q3796" t="str">
        <f t="shared" si="356"/>
        <v>theater</v>
      </c>
      <c r="R3796" t="str">
        <f t="shared" si="357"/>
        <v>musical</v>
      </c>
      <c r="S3796" s="16">
        <f t="shared" si="358"/>
        <v>42132.58048611111</v>
      </c>
      <c r="T3796" s="16">
        <f t="shared" si="359"/>
        <v>42162.58048611111</v>
      </c>
    </row>
    <row r="3797" spans="1:20" ht="45" x14ac:dyDescent="0.2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1.6666666666666666E-2</v>
      </c>
      <c r="P3797" s="19">
        <f t="shared" si="355"/>
        <v>5</v>
      </c>
      <c r="Q3797" t="str">
        <f t="shared" si="356"/>
        <v>theater</v>
      </c>
      <c r="R3797" t="str">
        <f t="shared" si="357"/>
        <v>musical</v>
      </c>
      <c r="S3797" s="16">
        <f t="shared" si="358"/>
        <v>42201.436226851853</v>
      </c>
      <c r="T3797" s="16">
        <f t="shared" si="359"/>
        <v>42244.9375</v>
      </c>
    </row>
    <row r="3798" spans="1:20" ht="45" x14ac:dyDescent="0.2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4.4444444444444447E-5</v>
      </c>
      <c r="P3798" s="19">
        <f t="shared" si="355"/>
        <v>1</v>
      </c>
      <c r="Q3798" t="str">
        <f t="shared" si="356"/>
        <v>theater</v>
      </c>
      <c r="R3798" t="str">
        <f t="shared" si="357"/>
        <v>musical</v>
      </c>
      <c r="S3798" s="16">
        <f t="shared" si="358"/>
        <v>42689.029583333337</v>
      </c>
      <c r="T3798" s="16">
        <f t="shared" si="359"/>
        <v>42749.029583333337</v>
      </c>
    </row>
    <row r="3799" spans="1:20" ht="45" x14ac:dyDescent="0.2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0.89666666666666661</v>
      </c>
      <c r="P3799" s="1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6">
        <f t="shared" si="358"/>
        <v>42084.881539351853</v>
      </c>
      <c r="T3799" s="16">
        <f t="shared" si="359"/>
        <v>42114.881539351853</v>
      </c>
    </row>
    <row r="3800" spans="1:20" ht="45" x14ac:dyDescent="0.2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1.4642857142857143E-2</v>
      </c>
      <c r="P3800" s="1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6">
        <f t="shared" si="358"/>
        <v>41831.722777777781</v>
      </c>
      <c r="T3800" s="16">
        <f t="shared" si="359"/>
        <v>41861.722777777781</v>
      </c>
    </row>
    <row r="3801" spans="1:20" ht="30" x14ac:dyDescent="0.2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4.02E-2</v>
      </c>
      <c r="P3801" s="1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6">
        <f t="shared" si="358"/>
        <v>42410.93105324074</v>
      </c>
      <c r="T3801" s="16">
        <f t="shared" si="359"/>
        <v>42440.93105324074</v>
      </c>
    </row>
    <row r="3802" spans="1:20" ht="45" x14ac:dyDescent="0.2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4.0045454545454544E-2</v>
      </c>
      <c r="P3802" s="1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6">
        <f t="shared" si="358"/>
        <v>41982.737071759257</v>
      </c>
      <c r="T3802" s="16">
        <f t="shared" si="359"/>
        <v>42015.207638888889</v>
      </c>
    </row>
    <row r="3803" spans="1:20" ht="45" x14ac:dyDescent="0.2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8.5199999999999998E-2</v>
      </c>
      <c r="P3803" s="1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6">
        <f t="shared" si="358"/>
        <v>41975.676111111112</v>
      </c>
      <c r="T3803" s="16">
        <f t="shared" si="359"/>
        <v>42006.676111111112</v>
      </c>
    </row>
    <row r="3804" spans="1:20" ht="45" x14ac:dyDescent="0.2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s="19">
        <f t="shared" si="355"/>
        <v>0</v>
      </c>
      <c r="Q3804" t="str">
        <f t="shared" si="356"/>
        <v>theater</v>
      </c>
      <c r="R3804" t="str">
        <f t="shared" si="357"/>
        <v>musical</v>
      </c>
      <c r="S3804" s="16">
        <f t="shared" si="358"/>
        <v>42269.126226851848</v>
      </c>
      <c r="T3804" s="16">
        <f t="shared" si="359"/>
        <v>42299.126226851848</v>
      </c>
    </row>
    <row r="3805" spans="1:20" ht="30" x14ac:dyDescent="0.2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0.19650000000000001</v>
      </c>
      <c r="P3805" s="1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6">
        <f t="shared" si="358"/>
        <v>42403.971851851849</v>
      </c>
      <c r="T3805" s="16">
        <f t="shared" si="359"/>
        <v>42433.971851851849</v>
      </c>
    </row>
    <row r="3806" spans="1:20" ht="45" x14ac:dyDescent="0.2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s="19">
        <f t="shared" si="355"/>
        <v>0</v>
      </c>
      <c r="Q3806" t="str">
        <f t="shared" si="356"/>
        <v>theater</v>
      </c>
      <c r="R3806" t="str">
        <f t="shared" si="357"/>
        <v>musical</v>
      </c>
      <c r="S3806" s="16">
        <f t="shared" si="358"/>
        <v>42527.00953703704</v>
      </c>
      <c r="T3806" s="16">
        <f t="shared" si="359"/>
        <v>42582.291666666672</v>
      </c>
    </row>
    <row r="3807" spans="1:20" ht="45" x14ac:dyDescent="0.2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2.0000000000000002E-5</v>
      </c>
      <c r="P3807" s="1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6">
        <f t="shared" si="358"/>
        <v>41849.887037037035</v>
      </c>
      <c r="T3807" s="16">
        <f t="shared" si="359"/>
        <v>41909.887037037035</v>
      </c>
    </row>
    <row r="3808" spans="1:20" ht="45" x14ac:dyDescent="0.2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6.6666666666666664E-4</v>
      </c>
      <c r="P3808" s="19">
        <f t="shared" si="355"/>
        <v>5</v>
      </c>
      <c r="Q3808" t="str">
        <f t="shared" si="356"/>
        <v>theater</v>
      </c>
      <c r="R3808" t="str">
        <f t="shared" si="357"/>
        <v>musical</v>
      </c>
      <c r="S3808" s="16">
        <f t="shared" si="358"/>
        <v>41799.259039351848</v>
      </c>
      <c r="T3808" s="16">
        <f t="shared" si="359"/>
        <v>41819.259039351848</v>
      </c>
    </row>
    <row r="3809" spans="1:20" ht="45" x14ac:dyDescent="0.2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0.30333333333333334</v>
      </c>
      <c r="P3809" s="1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6">
        <f t="shared" si="358"/>
        <v>42090.909016203703</v>
      </c>
      <c r="T3809" s="16">
        <f t="shared" si="359"/>
        <v>42097.909016203703</v>
      </c>
    </row>
    <row r="3810" spans="1:20" ht="45" x14ac:dyDescent="0.2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</v>
      </c>
      <c r="P3810" s="1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6">
        <f t="shared" si="358"/>
        <v>42059.453923611116</v>
      </c>
      <c r="T3810" s="16">
        <f t="shared" si="359"/>
        <v>42119.412256944444</v>
      </c>
    </row>
    <row r="3811" spans="1:20" ht="45" x14ac:dyDescent="0.2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1.0125</v>
      </c>
      <c r="P3811" s="1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6">
        <f t="shared" si="358"/>
        <v>41800.526701388888</v>
      </c>
      <c r="T3811" s="16">
        <f t="shared" si="359"/>
        <v>41850.958333333336</v>
      </c>
    </row>
    <row r="3812" spans="1:20" ht="45" x14ac:dyDescent="0.2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1.2173333333333334</v>
      </c>
      <c r="P3812" s="1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6">
        <f t="shared" si="358"/>
        <v>42054.849050925928</v>
      </c>
      <c r="T3812" s="16">
        <f t="shared" si="359"/>
        <v>42084.807384259257</v>
      </c>
    </row>
    <row r="3813" spans="1:20" ht="45" x14ac:dyDescent="0.2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3.3</v>
      </c>
      <c r="P3813" s="1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6">
        <f t="shared" si="358"/>
        <v>42487.62700231481</v>
      </c>
      <c r="T3813" s="16">
        <f t="shared" si="359"/>
        <v>42521.458333333328</v>
      </c>
    </row>
    <row r="3814" spans="1:20" ht="45" x14ac:dyDescent="0.2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1.0954999999999999</v>
      </c>
      <c r="P3814" s="1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6">
        <f t="shared" si="358"/>
        <v>42109.751250000001</v>
      </c>
      <c r="T3814" s="16">
        <f t="shared" si="359"/>
        <v>42156.165972222225</v>
      </c>
    </row>
    <row r="3815" spans="1:20" ht="45" x14ac:dyDescent="0.2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1.0095190476190474</v>
      </c>
      <c r="P3815" s="1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6">
        <f t="shared" si="358"/>
        <v>42497.275706018518</v>
      </c>
      <c r="T3815" s="16">
        <f t="shared" si="359"/>
        <v>42535.904861111107</v>
      </c>
    </row>
    <row r="3816" spans="1:20" ht="45" x14ac:dyDescent="0.2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1.4013333333333333</v>
      </c>
      <c r="P3816" s="1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6">
        <f t="shared" si="358"/>
        <v>42058.904074074075</v>
      </c>
      <c r="T3816" s="16">
        <f t="shared" si="359"/>
        <v>42095.165972222225</v>
      </c>
    </row>
    <row r="3817" spans="1:20" ht="30" x14ac:dyDescent="0.2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1.0000100000000001</v>
      </c>
      <c r="P3817" s="1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6">
        <f t="shared" si="358"/>
        <v>42207.259918981479</v>
      </c>
      <c r="T3817" s="16">
        <f t="shared" si="359"/>
        <v>42236.958333333328</v>
      </c>
    </row>
    <row r="3818" spans="1:20" ht="60" x14ac:dyDescent="0.2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1.19238</v>
      </c>
      <c r="P3818" s="1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6">
        <f t="shared" si="358"/>
        <v>41807.690081018518</v>
      </c>
      <c r="T3818" s="16">
        <f t="shared" si="359"/>
        <v>41837.690081018518</v>
      </c>
    </row>
    <row r="3819" spans="1:20" ht="45" x14ac:dyDescent="0.2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1.0725</v>
      </c>
      <c r="P3819" s="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6">
        <f t="shared" si="358"/>
        <v>42284.69694444444</v>
      </c>
      <c r="T3819" s="16">
        <f t="shared" si="359"/>
        <v>42301.165972222225</v>
      </c>
    </row>
    <row r="3820" spans="1:20" ht="45" x14ac:dyDescent="0.2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2.2799999999999998</v>
      </c>
      <c r="P3820" s="19">
        <f t="shared" si="355"/>
        <v>57</v>
      </c>
      <c r="Q3820" t="str">
        <f t="shared" si="356"/>
        <v>theater</v>
      </c>
      <c r="R3820" t="str">
        <f t="shared" si="357"/>
        <v>plays</v>
      </c>
      <c r="S3820" s="16">
        <f t="shared" si="358"/>
        <v>42045.84238425926</v>
      </c>
      <c r="T3820" s="16">
        <f t="shared" si="359"/>
        <v>42075.800717592589</v>
      </c>
    </row>
    <row r="3821" spans="1:20" ht="30" x14ac:dyDescent="0.2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1.0640000000000001</v>
      </c>
      <c r="P3821" s="1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6">
        <f t="shared" si="358"/>
        <v>42184.209537037037</v>
      </c>
      <c r="T3821" s="16">
        <f t="shared" si="359"/>
        <v>42202.876388888893</v>
      </c>
    </row>
    <row r="3822" spans="1:20" ht="45" x14ac:dyDescent="0.2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1.4333333333333333</v>
      </c>
      <c r="P3822" s="19">
        <f t="shared" si="355"/>
        <v>21.5</v>
      </c>
      <c r="Q3822" t="str">
        <f t="shared" si="356"/>
        <v>theater</v>
      </c>
      <c r="R3822" t="str">
        <f t="shared" si="357"/>
        <v>plays</v>
      </c>
      <c r="S3822" s="16">
        <f t="shared" si="358"/>
        <v>42160.651817129634</v>
      </c>
      <c r="T3822" s="16">
        <f t="shared" si="359"/>
        <v>42190.651817129634</v>
      </c>
    </row>
    <row r="3823" spans="1:20" ht="45" x14ac:dyDescent="0.2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1.0454285714285714</v>
      </c>
      <c r="P3823" s="1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6">
        <f t="shared" si="358"/>
        <v>42341.180636574078</v>
      </c>
      <c r="T3823" s="16">
        <f t="shared" si="359"/>
        <v>42373.180636574078</v>
      </c>
    </row>
    <row r="3824" spans="1:20" ht="45" x14ac:dyDescent="0.2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1.1002000000000001</v>
      </c>
      <c r="P3824" s="1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6">
        <f t="shared" si="358"/>
        <v>42329.838159722218</v>
      </c>
      <c r="T3824" s="16">
        <f t="shared" si="359"/>
        <v>42388.957638888889</v>
      </c>
    </row>
    <row r="3825" spans="1:20" ht="45" x14ac:dyDescent="0.2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1.06</v>
      </c>
      <c r="P3825" s="1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6">
        <f t="shared" si="358"/>
        <v>42170.910231481481</v>
      </c>
      <c r="T3825" s="16">
        <f t="shared" si="359"/>
        <v>42205.165972222225</v>
      </c>
    </row>
    <row r="3826" spans="1:20" ht="45" x14ac:dyDescent="0.2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1.08</v>
      </c>
      <c r="P3826" s="1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6">
        <f t="shared" si="358"/>
        <v>42571.626192129625</v>
      </c>
      <c r="T3826" s="16">
        <f t="shared" si="359"/>
        <v>42583.570138888885</v>
      </c>
    </row>
    <row r="3827" spans="1:20" ht="45" x14ac:dyDescent="0.2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1.0542</v>
      </c>
      <c r="P3827" s="1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6">
        <f t="shared" si="358"/>
        <v>42151.069606481484</v>
      </c>
      <c r="T3827" s="16">
        <f t="shared" si="359"/>
        <v>42172.069606481484</v>
      </c>
    </row>
    <row r="3828" spans="1:20" ht="30" x14ac:dyDescent="0.2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1.1916666666666667</v>
      </c>
      <c r="P3828" s="19">
        <f t="shared" si="355"/>
        <v>27.5</v>
      </c>
      <c r="Q3828" t="str">
        <f t="shared" si="356"/>
        <v>theater</v>
      </c>
      <c r="R3828" t="str">
        <f t="shared" si="357"/>
        <v>plays</v>
      </c>
      <c r="S3828" s="16">
        <f t="shared" si="358"/>
        <v>42101.423541666663</v>
      </c>
      <c r="T3828" s="16">
        <f t="shared" si="359"/>
        <v>42131.423541666663</v>
      </c>
    </row>
    <row r="3829" spans="1:20" ht="60" x14ac:dyDescent="0.2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1.5266666666666666</v>
      </c>
      <c r="P3829" s="1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6">
        <f t="shared" si="358"/>
        <v>42034.928252314814</v>
      </c>
      <c r="T3829" s="16">
        <f t="shared" si="359"/>
        <v>42090</v>
      </c>
    </row>
    <row r="3830" spans="1:20" ht="45" x14ac:dyDescent="0.2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</v>
      </c>
      <c r="P3830" s="1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6">
        <f t="shared" si="358"/>
        <v>41944.527627314819</v>
      </c>
      <c r="T3830" s="16">
        <f t="shared" si="359"/>
        <v>42004.569293981483</v>
      </c>
    </row>
    <row r="3831" spans="1:20" ht="45" x14ac:dyDescent="0.2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1.002</v>
      </c>
      <c r="P3831" s="1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6">
        <f t="shared" si="358"/>
        <v>42593.865405092598</v>
      </c>
      <c r="T3831" s="16">
        <f t="shared" si="359"/>
        <v>42613.865405092598</v>
      </c>
    </row>
    <row r="3832" spans="1:20" ht="45" x14ac:dyDescent="0.2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2.25</v>
      </c>
      <c r="P3832" s="19">
        <f t="shared" si="355"/>
        <v>75</v>
      </c>
      <c r="Q3832" t="str">
        <f t="shared" si="356"/>
        <v>theater</v>
      </c>
      <c r="R3832" t="str">
        <f t="shared" si="357"/>
        <v>plays</v>
      </c>
      <c r="S3832" s="16">
        <f t="shared" si="358"/>
        <v>42503.740868055553</v>
      </c>
      <c r="T3832" s="16">
        <f t="shared" si="359"/>
        <v>42517.740868055553</v>
      </c>
    </row>
    <row r="3833" spans="1:20" ht="45" x14ac:dyDescent="0.2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1.0602199999999999</v>
      </c>
      <c r="P3833" s="1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6">
        <f t="shared" si="358"/>
        <v>41927.848900462966</v>
      </c>
      <c r="T3833" s="16">
        <f t="shared" si="359"/>
        <v>41948.890567129631</v>
      </c>
    </row>
    <row r="3834" spans="1:20" ht="45" x14ac:dyDescent="0.2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1.0466666666666666</v>
      </c>
      <c r="P3834" s="1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6">
        <f t="shared" si="358"/>
        <v>42375.114988425921</v>
      </c>
      <c r="T3834" s="16">
        <f t="shared" si="359"/>
        <v>42420.114988425921</v>
      </c>
    </row>
    <row r="3835" spans="1:20" ht="45" x14ac:dyDescent="0.2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1.1666666666666667</v>
      </c>
      <c r="P3835" s="19">
        <f t="shared" si="355"/>
        <v>70</v>
      </c>
      <c r="Q3835" t="str">
        <f t="shared" si="356"/>
        <v>theater</v>
      </c>
      <c r="R3835" t="str">
        <f t="shared" si="357"/>
        <v>plays</v>
      </c>
      <c r="S3835" s="16">
        <f t="shared" si="358"/>
        <v>41963.872361111105</v>
      </c>
      <c r="T3835" s="16">
        <f t="shared" si="359"/>
        <v>41974.797916666663</v>
      </c>
    </row>
    <row r="3836" spans="1:20" ht="45" x14ac:dyDescent="0.2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1.0903333333333334</v>
      </c>
      <c r="P3836" s="1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6">
        <f t="shared" si="358"/>
        <v>42143.445219907408</v>
      </c>
      <c r="T3836" s="16">
        <f t="shared" si="359"/>
        <v>42173.445219907408</v>
      </c>
    </row>
    <row r="3837" spans="1:20" ht="45" x14ac:dyDescent="0.2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1.6</v>
      </c>
      <c r="P3837" s="19">
        <f t="shared" si="355"/>
        <v>40</v>
      </c>
      <c r="Q3837" t="str">
        <f t="shared" si="356"/>
        <v>theater</v>
      </c>
      <c r="R3837" t="str">
        <f t="shared" si="357"/>
        <v>plays</v>
      </c>
      <c r="S3837" s="16">
        <f t="shared" si="358"/>
        <v>42460.94222222222</v>
      </c>
      <c r="T3837" s="16">
        <f t="shared" si="359"/>
        <v>42481.94222222222</v>
      </c>
    </row>
    <row r="3838" spans="1:20" ht="30" x14ac:dyDescent="0.2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1.125</v>
      </c>
      <c r="P3838" s="1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6">
        <f t="shared" si="358"/>
        <v>42553.926527777774</v>
      </c>
      <c r="T3838" s="16">
        <f t="shared" si="359"/>
        <v>42585.172916666663</v>
      </c>
    </row>
    <row r="3839" spans="1:20" ht="30" x14ac:dyDescent="0.2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1.0209999999999999</v>
      </c>
      <c r="P3839" s="1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6">
        <f t="shared" si="358"/>
        <v>42152.765717592592</v>
      </c>
      <c r="T3839" s="16">
        <f t="shared" si="359"/>
        <v>42188.765717592592</v>
      </c>
    </row>
    <row r="3840" spans="1:20" ht="45" x14ac:dyDescent="0.2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1.00824</v>
      </c>
      <c r="P3840" s="1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6">
        <f t="shared" si="358"/>
        <v>42116.710752314815</v>
      </c>
      <c r="T3840" s="16">
        <f t="shared" si="359"/>
        <v>42146.710752314815</v>
      </c>
    </row>
    <row r="3841" spans="1:20" ht="45" x14ac:dyDescent="0.2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1.0125</v>
      </c>
      <c r="P3841" s="1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6">
        <f t="shared" si="358"/>
        <v>42155.142638888887</v>
      </c>
      <c r="T3841" s="16">
        <f t="shared" si="359"/>
        <v>42215.142638888887</v>
      </c>
    </row>
    <row r="3842" spans="1:20" ht="45" x14ac:dyDescent="0.2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</v>
      </c>
      <c r="P3842" s="1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6">
        <f t="shared" si="358"/>
        <v>42432.701724537037</v>
      </c>
      <c r="T3842" s="16">
        <f t="shared" si="359"/>
        <v>42457.660057870366</v>
      </c>
    </row>
    <row r="3843" spans="1:20" ht="45" x14ac:dyDescent="0.2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E3843/D3843</f>
        <v>8.72E-2</v>
      </c>
      <c r="P3843" s="19">
        <f t="shared" ref="P3843:P3906" si="361">IF(L3843&gt;0,E3843/L3843,0)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6">
        <f t="shared" ref="S3843:S3906" si="364">(((J3843/60)/60)/24)+DATE(1970,1,1)</f>
        <v>41780.785729166666</v>
      </c>
      <c r="T3843" s="16">
        <f t="shared" ref="T3843:T3906" si="365">(((I3843/60)/60)/24)+DATE(1970,1,1)</f>
        <v>41840.785729166666</v>
      </c>
    </row>
    <row r="3844" spans="1:20" ht="45" x14ac:dyDescent="0.2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0.21940000000000001</v>
      </c>
      <c r="P3844" s="1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6">
        <f t="shared" si="364"/>
        <v>41740.493657407409</v>
      </c>
      <c r="T3844" s="16">
        <f t="shared" si="365"/>
        <v>41770.493657407409</v>
      </c>
    </row>
    <row r="3845" spans="1:20" ht="45" x14ac:dyDescent="0.2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0.21299999999999999</v>
      </c>
      <c r="P3845" s="1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6">
        <f t="shared" si="364"/>
        <v>41766.072500000002</v>
      </c>
      <c r="T3845" s="16">
        <f t="shared" si="365"/>
        <v>41791.072500000002</v>
      </c>
    </row>
    <row r="3846" spans="1:20" ht="45" x14ac:dyDescent="0.2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0.41489795918367345</v>
      </c>
      <c r="P3846" s="1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6">
        <f t="shared" si="364"/>
        <v>41766.617291666669</v>
      </c>
      <c r="T3846" s="16">
        <f t="shared" si="365"/>
        <v>41793.290972222225</v>
      </c>
    </row>
    <row r="3847" spans="1:20" ht="60" x14ac:dyDescent="0.2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2.1049999999999999E-2</v>
      </c>
      <c r="P3847" s="1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6">
        <f t="shared" si="364"/>
        <v>42248.627013888887</v>
      </c>
      <c r="T3847" s="16">
        <f t="shared" si="365"/>
        <v>42278.627013888887</v>
      </c>
    </row>
    <row r="3848" spans="1:20" ht="45" x14ac:dyDescent="0.2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2.7E-2</v>
      </c>
      <c r="P3848" s="1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6">
        <f t="shared" si="364"/>
        <v>41885.221550925926</v>
      </c>
      <c r="T3848" s="16">
        <f t="shared" si="365"/>
        <v>41916.290972222225</v>
      </c>
    </row>
    <row r="3849" spans="1:20" ht="45" x14ac:dyDescent="0.2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0.16161904761904761</v>
      </c>
      <c r="P3849" s="1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6">
        <f t="shared" si="364"/>
        <v>42159.224432870367</v>
      </c>
      <c r="T3849" s="16">
        <f t="shared" si="365"/>
        <v>42204.224432870367</v>
      </c>
    </row>
    <row r="3850" spans="1:20" ht="45" x14ac:dyDescent="0.2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0.16376923076923078</v>
      </c>
      <c r="P3850" s="1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6">
        <f t="shared" si="364"/>
        <v>42265.817002314812</v>
      </c>
      <c r="T3850" s="16">
        <f t="shared" si="365"/>
        <v>42295.817002314812</v>
      </c>
    </row>
    <row r="3851" spans="1:20" ht="45" x14ac:dyDescent="0.2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7.0433333333333334E-2</v>
      </c>
      <c r="P3851" s="1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6">
        <f t="shared" si="364"/>
        <v>42136.767175925925</v>
      </c>
      <c r="T3851" s="16">
        <f t="shared" si="365"/>
        <v>42166.767175925925</v>
      </c>
    </row>
    <row r="3852" spans="1:20" ht="30" x14ac:dyDescent="0.2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3.7999999999999999E-2</v>
      </c>
      <c r="P3852" s="19">
        <f t="shared" si="361"/>
        <v>9.5</v>
      </c>
      <c r="Q3852" t="str">
        <f t="shared" si="362"/>
        <v>theater</v>
      </c>
      <c r="R3852" t="str">
        <f t="shared" si="363"/>
        <v>plays</v>
      </c>
      <c r="S3852" s="16">
        <f t="shared" si="364"/>
        <v>41975.124340277776</v>
      </c>
      <c r="T3852" s="16">
        <f t="shared" si="365"/>
        <v>42005.124340277776</v>
      </c>
    </row>
    <row r="3853" spans="1:20" ht="45" x14ac:dyDescent="0.2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0.34079999999999999</v>
      </c>
      <c r="P3853" s="19">
        <f t="shared" si="361"/>
        <v>35.5</v>
      </c>
      <c r="Q3853" t="str">
        <f t="shared" si="362"/>
        <v>theater</v>
      </c>
      <c r="R3853" t="str">
        <f t="shared" si="363"/>
        <v>plays</v>
      </c>
      <c r="S3853" s="16">
        <f t="shared" si="364"/>
        <v>42172.439571759256</v>
      </c>
      <c r="T3853" s="16">
        <f t="shared" si="365"/>
        <v>42202.439571759256</v>
      </c>
    </row>
    <row r="3854" spans="1:20" ht="45" x14ac:dyDescent="0.2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2E-3</v>
      </c>
      <c r="P3854" s="19">
        <f t="shared" si="361"/>
        <v>10</v>
      </c>
      <c r="Q3854" t="str">
        <f t="shared" si="362"/>
        <v>theater</v>
      </c>
      <c r="R3854" t="str">
        <f t="shared" si="363"/>
        <v>plays</v>
      </c>
      <c r="S3854" s="16">
        <f t="shared" si="364"/>
        <v>42065.190694444449</v>
      </c>
      <c r="T3854" s="16">
        <f t="shared" si="365"/>
        <v>42090.149027777778</v>
      </c>
    </row>
    <row r="3855" spans="1:20" ht="30" x14ac:dyDescent="0.2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2.5999999999999998E-4</v>
      </c>
      <c r="P3855" s="19">
        <f t="shared" si="361"/>
        <v>13</v>
      </c>
      <c r="Q3855" t="str">
        <f t="shared" si="362"/>
        <v>theater</v>
      </c>
      <c r="R3855" t="str">
        <f t="shared" si="363"/>
        <v>plays</v>
      </c>
      <c r="S3855" s="16">
        <f t="shared" si="364"/>
        <v>41848.84002314815</v>
      </c>
      <c r="T3855" s="16">
        <f t="shared" si="365"/>
        <v>41883.84002314815</v>
      </c>
    </row>
    <row r="3856" spans="1:20" ht="30" x14ac:dyDescent="0.2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0.16254545454545455</v>
      </c>
      <c r="P3856" s="19">
        <f t="shared" si="361"/>
        <v>89.4</v>
      </c>
      <c r="Q3856" t="str">
        <f t="shared" si="362"/>
        <v>theater</v>
      </c>
      <c r="R3856" t="str">
        <f t="shared" si="363"/>
        <v>plays</v>
      </c>
      <c r="S3856" s="16">
        <f t="shared" si="364"/>
        <v>42103.884930555556</v>
      </c>
      <c r="T3856" s="16">
        <f t="shared" si="365"/>
        <v>42133.884930555556</v>
      </c>
    </row>
    <row r="3857" spans="1:20" ht="45" x14ac:dyDescent="0.2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2.5000000000000001E-2</v>
      </c>
      <c r="P3857" s="19">
        <f t="shared" si="361"/>
        <v>25</v>
      </c>
      <c r="Q3857" t="str">
        <f t="shared" si="362"/>
        <v>theater</v>
      </c>
      <c r="R3857" t="str">
        <f t="shared" si="363"/>
        <v>plays</v>
      </c>
      <c r="S3857" s="16">
        <f t="shared" si="364"/>
        <v>42059.970729166671</v>
      </c>
      <c r="T3857" s="16">
        <f t="shared" si="365"/>
        <v>42089.929062499999</v>
      </c>
    </row>
    <row r="3858" spans="1:20" ht="45" x14ac:dyDescent="0.2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2.0000000000000001E-4</v>
      </c>
      <c r="P3858" s="19">
        <f t="shared" si="361"/>
        <v>1</v>
      </c>
      <c r="Q3858" t="str">
        <f t="shared" si="362"/>
        <v>theater</v>
      </c>
      <c r="R3858" t="str">
        <f t="shared" si="363"/>
        <v>plays</v>
      </c>
      <c r="S3858" s="16">
        <f t="shared" si="364"/>
        <v>42041.743090277778</v>
      </c>
      <c r="T3858" s="16">
        <f t="shared" si="365"/>
        <v>42071.701423611114</v>
      </c>
    </row>
    <row r="3859" spans="1:20" ht="45" x14ac:dyDescent="0.2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5.1999999999999998E-2</v>
      </c>
      <c r="P3859" s="19">
        <f t="shared" si="361"/>
        <v>65</v>
      </c>
      <c r="Q3859" t="str">
        <f t="shared" si="362"/>
        <v>theater</v>
      </c>
      <c r="R3859" t="str">
        <f t="shared" si="363"/>
        <v>plays</v>
      </c>
      <c r="S3859" s="16">
        <f t="shared" si="364"/>
        <v>41829.73715277778</v>
      </c>
      <c r="T3859" s="16">
        <f t="shared" si="365"/>
        <v>41852.716666666667</v>
      </c>
    </row>
    <row r="3860" spans="1:20" ht="45" x14ac:dyDescent="0.2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0.02</v>
      </c>
      <c r="P3860" s="19">
        <f t="shared" si="361"/>
        <v>10</v>
      </c>
      <c r="Q3860" t="str">
        <f t="shared" si="362"/>
        <v>theater</v>
      </c>
      <c r="R3860" t="str">
        <f t="shared" si="363"/>
        <v>plays</v>
      </c>
      <c r="S3860" s="16">
        <f t="shared" si="364"/>
        <v>42128.431064814817</v>
      </c>
      <c r="T3860" s="16">
        <f t="shared" si="365"/>
        <v>42146.875</v>
      </c>
    </row>
    <row r="3861" spans="1:20" ht="45" x14ac:dyDescent="0.2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4.0000000000000002E-4</v>
      </c>
      <c r="P3861" s="19">
        <f t="shared" si="361"/>
        <v>1</v>
      </c>
      <c r="Q3861" t="str">
        <f t="shared" si="362"/>
        <v>theater</v>
      </c>
      <c r="R3861" t="str">
        <f t="shared" si="363"/>
        <v>plays</v>
      </c>
      <c r="S3861" s="16">
        <f t="shared" si="364"/>
        <v>41789.893599537041</v>
      </c>
      <c r="T3861" s="16">
        <f t="shared" si="365"/>
        <v>41815.875</v>
      </c>
    </row>
    <row r="3862" spans="1:20" ht="45" x14ac:dyDescent="0.2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0.17666666666666667</v>
      </c>
      <c r="P3862" s="1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6">
        <f t="shared" si="364"/>
        <v>41833.660995370366</v>
      </c>
      <c r="T3862" s="16">
        <f t="shared" si="365"/>
        <v>41863.660995370366</v>
      </c>
    </row>
    <row r="3863" spans="1:20" x14ac:dyDescent="0.2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0.05</v>
      </c>
      <c r="P3863" s="19">
        <f t="shared" si="361"/>
        <v>100</v>
      </c>
      <c r="Q3863" t="str">
        <f t="shared" si="362"/>
        <v>theater</v>
      </c>
      <c r="R3863" t="str">
        <f t="shared" si="363"/>
        <v>plays</v>
      </c>
      <c r="S3863" s="16">
        <f t="shared" si="364"/>
        <v>41914.590011574073</v>
      </c>
      <c r="T3863" s="16">
        <f t="shared" si="365"/>
        <v>41955.907638888893</v>
      </c>
    </row>
    <row r="3864" spans="1:20" ht="30" x14ac:dyDescent="0.2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1.3333333333333334E-4</v>
      </c>
      <c r="P3864" s="19">
        <f t="shared" si="361"/>
        <v>1</v>
      </c>
      <c r="Q3864" t="str">
        <f t="shared" si="362"/>
        <v>theater</v>
      </c>
      <c r="R3864" t="str">
        <f t="shared" si="363"/>
        <v>plays</v>
      </c>
      <c r="S3864" s="16">
        <f t="shared" si="364"/>
        <v>42611.261064814811</v>
      </c>
      <c r="T3864" s="16">
        <f t="shared" si="365"/>
        <v>42625.707638888889</v>
      </c>
    </row>
    <row r="3865" spans="1:20" ht="45" x14ac:dyDescent="0.2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s="19">
        <f t="shared" si="361"/>
        <v>0</v>
      </c>
      <c r="Q3865" t="str">
        <f t="shared" si="362"/>
        <v>theater</v>
      </c>
      <c r="R3865" t="str">
        <f t="shared" si="363"/>
        <v>plays</v>
      </c>
      <c r="S3865" s="16">
        <f t="shared" si="364"/>
        <v>42253.633159722223</v>
      </c>
      <c r="T3865" s="16">
        <f t="shared" si="365"/>
        <v>42313.674826388888</v>
      </c>
    </row>
    <row r="3866" spans="1:20" ht="45" x14ac:dyDescent="0.2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1.2E-2</v>
      </c>
      <c r="P3866" s="19">
        <f t="shared" si="361"/>
        <v>20</v>
      </c>
      <c r="Q3866" t="str">
        <f t="shared" si="362"/>
        <v>theater</v>
      </c>
      <c r="R3866" t="str">
        <f t="shared" si="363"/>
        <v>plays</v>
      </c>
      <c r="S3866" s="16">
        <f t="shared" si="364"/>
        <v>42295.891828703709</v>
      </c>
      <c r="T3866" s="16">
        <f t="shared" si="365"/>
        <v>42325.933495370366</v>
      </c>
    </row>
    <row r="3867" spans="1:20" ht="45" x14ac:dyDescent="0.2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0.26937422295897223</v>
      </c>
      <c r="P3867" s="1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6">
        <f t="shared" si="364"/>
        <v>41841.651597222226</v>
      </c>
      <c r="T3867" s="16">
        <f t="shared" si="365"/>
        <v>41881.229166666664</v>
      </c>
    </row>
    <row r="3868" spans="1:20" ht="30" x14ac:dyDescent="0.2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5.4999999999999997E-3</v>
      </c>
      <c r="P3868" s="19">
        <f t="shared" si="361"/>
        <v>5.5</v>
      </c>
      <c r="Q3868" t="str">
        <f t="shared" si="362"/>
        <v>theater</v>
      </c>
      <c r="R3868" t="str">
        <f t="shared" si="363"/>
        <v>plays</v>
      </c>
      <c r="S3868" s="16">
        <f t="shared" si="364"/>
        <v>42402.947002314817</v>
      </c>
      <c r="T3868" s="16">
        <f t="shared" si="365"/>
        <v>42452.145138888889</v>
      </c>
    </row>
    <row r="3869" spans="1:20" ht="45" x14ac:dyDescent="0.2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0.1255</v>
      </c>
      <c r="P3869" s="19">
        <f t="shared" si="361"/>
        <v>50.2</v>
      </c>
      <c r="Q3869" t="str">
        <f t="shared" si="362"/>
        <v>theater</v>
      </c>
      <c r="R3869" t="str">
        <f t="shared" si="363"/>
        <v>plays</v>
      </c>
      <c r="S3869" s="16">
        <f t="shared" si="364"/>
        <v>42509.814108796301</v>
      </c>
      <c r="T3869" s="16">
        <f t="shared" si="365"/>
        <v>42539.814108796301</v>
      </c>
    </row>
    <row r="3870" spans="1:20" x14ac:dyDescent="0.2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2E-3</v>
      </c>
      <c r="P3870" s="19">
        <f t="shared" si="361"/>
        <v>10</v>
      </c>
      <c r="Q3870" t="str">
        <f t="shared" si="362"/>
        <v>theater</v>
      </c>
      <c r="R3870" t="str">
        <f t="shared" si="363"/>
        <v>musical</v>
      </c>
      <c r="S3870" s="16">
        <f t="shared" si="364"/>
        <v>41865.659780092588</v>
      </c>
      <c r="T3870" s="16">
        <f t="shared" si="365"/>
        <v>41890.659780092588</v>
      </c>
    </row>
    <row r="3871" spans="1:20" ht="30" x14ac:dyDescent="0.2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3.44748684310884E-2</v>
      </c>
      <c r="P3871" s="1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6">
        <f t="shared" si="364"/>
        <v>42047.724444444444</v>
      </c>
      <c r="T3871" s="16">
        <f t="shared" si="365"/>
        <v>42077.132638888885</v>
      </c>
    </row>
    <row r="3872" spans="1:20" ht="45" x14ac:dyDescent="0.2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0.15</v>
      </c>
      <c r="P3872" s="1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6">
        <f t="shared" si="364"/>
        <v>41793.17219907407</v>
      </c>
      <c r="T3872" s="16">
        <f t="shared" si="365"/>
        <v>41823.17219907407</v>
      </c>
    </row>
    <row r="3873" spans="1:20" ht="30" x14ac:dyDescent="0.2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2.6666666666666668E-2</v>
      </c>
      <c r="P3873" s="1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6">
        <f t="shared" si="364"/>
        <v>42763.780671296292</v>
      </c>
      <c r="T3873" s="16">
        <f t="shared" si="365"/>
        <v>42823.739004629635</v>
      </c>
    </row>
    <row r="3874" spans="1:20" ht="45" x14ac:dyDescent="0.2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s="19">
        <f t="shared" si="361"/>
        <v>0</v>
      </c>
      <c r="Q3874" t="str">
        <f t="shared" si="362"/>
        <v>theater</v>
      </c>
      <c r="R3874" t="str">
        <f t="shared" si="363"/>
        <v>musical</v>
      </c>
      <c r="S3874" s="16">
        <f t="shared" si="364"/>
        <v>42180.145787037036</v>
      </c>
      <c r="T3874" s="16">
        <f t="shared" si="365"/>
        <v>42230.145787037036</v>
      </c>
    </row>
    <row r="3875" spans="1:20" ht="45" x14ac:dyDescent="0.2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s="19">
        <f t="shared" si="361"/>
        <v>0</v>
      </c>
      <c r="Q3875" t="str">
        <f t="shared" si="362"/>
        <v>theater</v>
      </c>
      <c r="R3875" t="str">
        <f t="shared" si="363"/>
        <v>musical</v>
      </c>
      <c r="S3875" s="16">
        <f t="shared" si="364"/>
        <v>42255.696006944447</v>
      </c>
      <c r="T3875" s="16">
        <f t="shared" si="365"/>
        <v>42285.696006944447</v>
      </c>
    </row>
    <row r="3876" spans="1:20" ht="45" x14ac:dyDescent="0.2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s="19">
        <f t="shared" si="361"/>
        <v>0</v>
      </c>
      <c r="Q3876" t="str">
        <f t="shared" si="362"/>
        <v>theater</v>
      </c>
      <c r="R3876" t="str">
        <f t="shared" si="363"/>
        <v>musical</v>
      </c>
      <c r="S3876" s="16">
        <f t="shared" si="364"/>
        <v>42007.016458333332</v>
      </c>
      <c r="T3876" s="16">
        <f t="shared" si="365"/>
        <v>42028.041666666672</v>
      </c>
    </row>
    <row r="3877" spans="1:20" ht="45" x14ac:dyDescent="0.2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s="19">
        <f t="shared" si="361"/>
        <v>0</v>
      </c>
      <c r="Q3877" t="str">
        <f t="shared" si="362"/>
        <v>theater</v>
      </c>
      <c r="R3877" t="str">
        <f t="shared" si="363"/>
        <v>musical</v>
      </c>
      <c r="S3877" s="16">
        <f t="shared" si="364"/>
        <v>42615.346817129626</v>
      </c>
      <c r="T3877" s="16">
        <f t="shared" si="365"/>
        <v>42616.416666666672</v>
      </c>
    </row>
    <row r="3878" spans="1:20" ht="45" x14ac:dyDescent="0.2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0.52794871794871789</v>
      </c>
      <c r="P3878" s="1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6">
        <f t="shared" si="364"/>
        <v>42372.624166666668</v>
      </c>
      <c r="T3878" s="16">
        <f t="shared" si="365"/>
        <v>42402.624166666668</v>
      </c>
    </row>
    <row r="3879" spans="1:20" ht="45" x14ac:dyDescent="0.2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4.9639999999999997E-2</v>
      </c>
      <c r="P3879" s="1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6">
        <f t="shared" si="364"/>
        <v>42682.67768518519</v>
      </c>
      <c r="T3879" s="16">
        <f t="shared" si="365"/>
        <v>42712.67768518519</v>
      </c>
    </row>
    <row r="3880" spans="1:20" ht="45" x14ac:dyDescent="0.2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5.5555555555555556E-4</v>
      </c>
      <c r="P3880" s="19">
        <f t="shared" si="361"/>
        <v>10</v>
      </c>
      <c r="Q3880" t="str">
        <f t="shared" si="362"/>
        <v>theater</v>
      </c>
      <c r="R3880" t="str">
        <f t="shared" si="363"/>
        <v>musical</v>
      </c>
      <c r="S3880" s="16">
        <f t="shared" si="364"/>
        <v>42154.818819444445</v>
      </c>
      <c r="T3880" s="16">
        <f t="shared" si="365"/>
        <v>42185.165972222225</v>
      </c>
    </row>
    <row r="3881" spans="1:20" ht="45" x14ac:dyDescent="0.2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s="19">
        <f t="shared" si="361"/>
        <v>0</v>
      </c>
      <c r="Q3881" t="str">
        <f t="shared" si="362"/>
        <v>theater</v>
      </c>
      <c r="R3881" t="str">
        <f t="shared" si="363"/>
        <v>musical</v>
      </c>
      <c r="S3881" s="16">
        <f t="shared" si="364"/>
        <v>41999.861064814817</v>
      </c>
      <c r="T3881" s="16">
        <f t="shared" si="365"/>
        <v>42029.861064814817</v>
      </c>
    </row>
    <row r="3882" spans="1:20" ht="45" x14ac:dyDescent="0.2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0.13066666666666665</v>
      </c>
      <c r="P3882" s="1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6">
        <f t="shared" si="364"/>
        <v>41815.815046296295</v>
      </c>
      <c r="T3882" s="16">
        <f t="shared" si="365"/>
        <v>41850.958333333336</v>
      </c>
    </row>
    <row r="3883" spans="1:20" ht="30" x14ac:dyDescent="0.2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0.05</v>
      </c>
      <c r="P3883" s="19">
        <f t="shared" si="361"/>
        <v>25</v>
      </c>
      <c r="Q3883" t="str">
        <f t="shared" si="362"/>
        <v>theater</v>
      </c>
      <c r="R3883" t="str">
        <f t="shared" si="363"/>
        <v>musical</v>
      </c>
      <c r="S3883" s="16">
        <f t="shared" si="364"/>
        <v>42756.018506944441</v>
      </c>
      <c r="T3883" s="16">
        <f t="shared" si="365"/>
        <v>42786.018506944441</v>
      </c>
    </row>
    <row r="3884" spans="1:20" ht="45" x14ac:dyDescent="0.2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s="19">
        <f t="shared" si="361"/>
        <v>0</v>
      </c>
      <c r="Q3884" t="str">
        <f t="shared" si="362"/>
        <v>theater</v>
      </c>
      <c r="R3884" t="str">
        <f t="shared" si="363"/>
        <v>musical</v>
      </c>
      <c r="S3884" s="16">
        <f t="shared" si="364"/>
        <v>42373.983449074076</v>
      </c>
      <c r="T3884" s="16">
        <f t="shared" si="365"/>
        <v>42400.960416666669</v>
      </c>
    </row>
    <row r="3885" spans="1:20" ht="45" x14ac:dyDescent="0.2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s="19">
        <f t="shared" si="361"/>
        <v>0</v>
      </c>
      <c r="Q3885" t="str">
        <f t="shared" si="362"/>
        <v>theater</v>
      </c>
      <c r="R3885" t="str">
        <f t="shared" si="363"/>
        <v>musical</v>
      </c>
      <c r="S3885" s="16">
        <f t="shared" si="364"/>
        <v>41854.602650462963</v>
      </c>
      <c r="T3885" s="16">
        <f t="shared" si="365"/>
        <v>41884.602650462963</v>
      </c>
    </row>
    <row r="3886" spans="1:20" ht="30" x14ac:dyDescent="0.2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s="19">
        <f t="shared" si="361"/>
        <v>0</v>
      </c>
      <c r="Q3886" t="str">
        <f t="shared" si="362"/>
        <v>theater</v>
      </c>
      <c r="R3886" t="str">
        <f t="shared" si="363"/>
        <v>musical</v>
      </c>
      <c r="S3886" s="16">
        <f t="shared" si="364"/>
        <v>42065.791574074072</v>
      </c>
      <c r="T3886" s="16">
        <f t="shared" si="365"/>
        <v>42090.749907407408</v>
      </c>
    </row>
    <row r="3887" spans="1:20" ht="45" x14ac:dyDescent="0.2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s="19">
        <f t="shared" si="361"/>
        <v>0</v>
      </c>
      <c r="Q3887" t="str">
        <f t="shared" si="362"/>
        <v>theater</v>
      </c>
      <c r="R3887" t="str">
        <f t="shared" si="363"/>
        <v>musical</v>
      </c>
      <c r="S3887" s="16">
        <f t="shared" si="364"/>
        <v>42469.951284722221</v>
      </c>
      <c r="T3887" s="16">
        <f t="shared" si="365"/>
        <v>42499.951284722221</v>
      </c>
    </row>
    <row r="3888" spans="1:20" x14ac:dyDescent="0.2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s="19">
        <f t="shared" si="361"/>
        <v>0</v>
      </c>
      <c r="Q3888" t="str">
        <f t="shared" si="362"/>
        <v>theater</v>
      </c>
      <c r="R3888" t="str">
        <f t="shared" si="363"/>
        <v>musical</v>
      </c>
      <c r="S3888" s="16">
        <f t="shared" si="364"/>
        <v>41954.228032407409</v>
      </c>
      <c r="T3888" s="16">
        <f t="shared" si="365"/>
        <v>41984.228032407409</v>
      </c>
    </row>
    <row r="3889" spans="1:20" ht="45" x14ac:dyDescent="0.2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1.7500000000000002E-2</v>
      </c>
      <c r="P3889" s="1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6">
        <f t="shared" si="364"/>
        <v>42079.857974537037</v>
      </c>
      <c r="T3889" s="16">
        <f t="shared" si="365"/>
        <v>42125.916666666672</v>
      </c>
    </row>
    <row r="3890" spans="1:20" ht="45" x14ac:dyDescent="0.2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0.27100000000000002</v>
      </c>
      <c r="P3890" s="1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6">
        <f t="shared" si="364"/>
        <v>42762.545810185184</v>
      </c>
      <c r="T3890" s="16">
        <f t="shared" si="365"/>
        <v>42792.545810185184</v>
      </c>
    </row>
    <row r="3891" spans="1:20" ht="45" x14ac:dyDescent="0.2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1.4749999999999999E-2</v>
      </c>
      <c r="P3891" s="1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6">
        <f t="shared" si="364"/>
        <v>41977.004976851851</v>
      </c>
      <c r="T3891" s="16">
        <f t="shared" si="365"/>
        <v>42008.976388888885</v>
      </c>
    </row>
    <row r="3892" spans="1:20" ht="45" x14ac:dyDescent="0.2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0.16826666666666668</v>
      </c>
      <c r="P3892" s="1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6">
        <f t="shared" si="364"/>
        <v>42171.758611111116</v>
      </c>
      <c r="T3892" s="16">
        <f t="shared" si="365"/>
        <v>42231.758611111116</v>
      </c>
    </row>
    <row r="3893" spans="1:20" ht="30" x14ac:dyDescent="0.2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0.32500000000000001</v>
      </c>
      <c r="P3893" s="1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6">
        <f t="shared" si="364"/>
        <v>42056.1324537037</v>
      </c>
      <c r="T3893" s="16">
        <f t="shared" si="365"/>
        <v>42086.207638888889</v>
      </c>
    </row>
    <row r="3894" spans="1:20" ht="45" x14ac:dyDescent="0.2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s="19">
        <f t="shared" si="361"/>
        <v>0</v>
      </c>
      <c r="Q3894" t="str">
        <f t="shared" si="362"/>
        <v>theater</v>
      </c>
      <c r="R3894" t="str">
        <f t="shared" si="363"/>
        <v>plays</v>
      </c>
      <c r="S3894" s="16">
        <f t="shared" si="364"/>
        <v>41867.652280092596</v>
      </c>
      <c r="T3894" s="16">
        <f t="shared" si="365"/>
        <v>41875.291666666664</v>
      </c>
    </row>
    <row r="3895" spans="1:20" ht="45" x14ac:dyDescent="0.2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0.2155</v>
      </c>
      <c r="P3895" s="1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6">
        <f t="shared" si="364"/>
        <v>41779.657870370371</v>
      </c>
      <c r="T3895" s="16">
        <f t="shared" si="365"/>
        <v>41821.25</v>
      </c>
    </row>
    <row r="3896" spans="1:20" ht="45" x14ac:dyDescent="0.2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3.4666666666666665E-2</v>
      </c>
      <c r="P3896" s="1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6">
        <f t="shared" si="364"/>
        <v>42679.958472222221</v>
      </c>
      <c r="T3896" s="16">
        <f t="shared" si="365"/>
        <v>42710.207638888889</v>
      </c>
    </row>
    <row r="3897" spans="1:20" ht="45" x14ac:dyDescent="0.2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0.05</v>
      </c>
      <c r="P3897" s="19">
        <f t="shared" si="361"/>
        <v>50</v>
      </c>
      <c r="Q3897" t="str">
        <f t="shared" si="362"/>
        <v>theater</v>
      </c>
      <c r="R3897" t="str">
        <f t="shared" si="363"/>
        <v>plays</v>
      </c>
      <c r="S3897" s="16">
        <f t="shared" si="364"/>
        <v>42032.250208333338</v>
      </c>
      <c r="T3897" s="16">
        <f t="shared" si="365"/>
        <v>42063.250208333338</v>
      </c>
    </row>
    <row r="3898" spans="1:20" ht="45" x14ac:dyDescent="0.2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0.10625</v>
      </c>
      <c r="P3898" s="19">
        <f t="shared" si="361"/>
        <v>42.5</v>
      </c>
      <c r="Q3898" t="str">
        <f t="shared" si="362"/>
        <v>theater</v>
      </c>
      <c r="R3898" t="str">
        <f t="shared" si="363"/>
        <v>plays</v>
      </c>
      <c r="S3898" s="16">
        <f t="shared" si="364"/>
        <v>41793.191875000004</v>
      </c>
      <c r="T3898" s="16">
        <f t="shared" si="365"/>
        <v>41807.191875000004</v>
      </c>
    </row>
    <row r="3899" spans="1:20" ht="45" x14ac:dyDescent="0.2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0.17599999999999999</v>
      </c>
      <c r="P3899" s="19">
        <f t="shared" si="361"/>
        <v>44</v>
      </c>
      <c r="Q3899" t="str">
        <f t="shared" si="362"/>
        <v>theater</v>
      </c>
      <c r="R3899" t="str">
        <f t="shared" si="363"/>
        <v>plays</v>
      </c>
      <c r="S3899" s="16">
        <f t="shared" si="364"/>
        <v>41982.87364583333</v>
      </c>
      <c r="T3899" s="16">
        <f t="shared" si="365"/>
        <v>42012.87364583333</v>
      </c>
    </row>
    <row r="3900" spans="1:20" ht="60" x14ac:dyDescent="0.2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0.3256</v>
      </c>
      <c r="P3900" s="1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6">
        <f t="shared" si="364"/>
        <v>42193.482291666667</v>
      </c>
      <c r="T3900" s="16">
        <f t="shared" si="365"/>
        <v>42233.666666666672</v>
      </c>
    </row>
    <row r="3901" spans="1:20" ht="30" x14ac:dyDescent="0.2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1.2500000000000001E-2</v>
      </c>
      <c r="P3901" s="19">
        <f t="shared" si="361"/>
        <v>62.5</v>
      </c>
      <c r="Q3901" t="str">
        <f t="shared" si="362"/>
        <v>theater</v>
      </c>
      <c r="R3901" t="str">
        <f t="shared" si="363"/>
        <v>plays</v>
      </c>
      <c r="S3901" s="16">
        <f t="shared" si="364"/>
        <v>41843.775011574071</v>
      </c>
      <c r="T3901" s="16">
        <f t="shared" si="365"/>
        <v>41863.775011574071</v>
      </c>
    </row>
    <row r="3902" spans="1:20" ht="30" x14ac:dyDescent="0.2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5.3999999999999999E-2</v>
      </c>
      <c r="P3902" s="19">
        <f t="shared" si="361"/>
        <v>27</v>
      </c>
      <c r="Q3902" t="str">
        <f t="shared" si="362"/>
        <v>theater</v>
      </c>
      <c r="R3902" t="str">
        <f t="shared" si="363"/>
        <v>plays</v>
      </c>
      <c r="S3902" s="16">
        <f t="shared" si="364"/>
        <v>42136.092488425929</v>
      </c>
      <c r="T3902" s="16">
        <f t="shared" si="365"/>
        <v>42166.092488425929</v>
      </c>
    </row>
    <row r="3903" spans="1:20" ht="45" x14ac:dyDescent="0.2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8.3333333333333332E-3</v>
      </c>
      <c r="P3903" s="19">
        <f t="shared" si="361"/>
        <v>25</v>
      </c>
      <c r="Q3903" t="str">
        <f t="shared" si="362"/>
        <v>theater</v>
      </c>
      <c r="R3903" t="str">
        <f t="shared" si="363"/>
        <v>plays</v>
      </c>
      <c r="S3903" s="16">
        <f t="shared" si="364"/>
        <v>42317.826377314821</v>
      </c>
      <c r="T3903" s="16">
        <f t="shared" si="365"/>
        <v>42357.826377314821</v>
      </c>
    </row>
    <row r="3904" spans="1:20" ht="45" x14ac:dyDescent="0.2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0.48833333333333334</v>
      </c>
      <c r="P3904" s="1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6">
        <f t="shared" si="364"/>
        <v>42663.468078703707</v>
      </c>
      <c r="T3904" s="16">
        <f t="shared" si="365"/>
        <v>42688.509745370371</v>
      </c>
    </row>
    <row r="3905" spans="1:20" ht="45" x14ac:dyDescent="0.2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s="19">
        <f t="shared" si="361"/>
        <v>0</v>
      </c>
      <c r="Q3905" t="str">
        <f t="shared" si="362"/>
        <v>theater</v>
      </c>
      <c r="R3905" t="str">
        <f t="shared" si="363"/>
        <v>plays</v>
      </c>
      <c r="S3905" s="16">
        <f t="shared" si="364"/>
        <v>42186.01116898148</v>
      </c>
      <c r="T3905" s="16">
        <f t="shared" si="365"/>
        <v>42230.818055555559</v>
      </c>
    </row>
    <row r="3906" spans="1:20" x14ac:dyDescent="0.2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2.9999999999999997E-4</v>
      </c>
      <c r="P3906" s="19">
        <f t="shared" si="361"/>
        <v>1.5</v>
      </c>
      <c r="Q3906" t="str">
        <f t="shared" si="362"/>
        <v>theater</v>
      </c>
      <c r="R3906" t="str">
        <f t="shared" si="363"/>
        <v>plays</v>
      </c>
      <c r="S3906" s="16">
        <f t="shared" si="364"/>
        <v>42095.229166666672</v>
      </c>
      <c r="T3906" s="16">
        <f t="shared" si="365"/>
        <v>42109.211111111115</v>
      </c>
    </row>
    <row r="3907" spans="1:20" ht="45" x14ac:dyDescent="0.2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E3907/D3907</f>
        <v>0.11533333333333333</v>
      </c>
      <c r="P3907" s="19">
        <f t="shared" ref="P3907:P3970" si="367">IF(L3907&gt;0,E3907/L3907,0)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6">
        <f t="shared" ref="S3907:S3970" si="370">(((J3907/60)/60)/24)+DATE(1970,1,1)</f>
        <v>42124.623877314814</v>
      </c>
      <c r="T3907" s="16">
        <f t="shared" ref="T3907:T3970" si="371">(((I3907/60)/60)/24)+DATE(1970,1,1)</f>
        <v>42166.958333333328</v>
      </c>
    </row>
    <row r="3908" spans="1:20" ht="45" x14ac:dyDescent="0.2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0.67333333333333334</v>
      </c>
      <c r="P3908" s="1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6">
        <f t="shared" si="370"/>
        <v>42143.917743055557</v>
      </c>
      <c r="T3908" s="16">
        <f t="shared" si="371"/>
        <v>42181.559027777781</v>
      </c>
    </row>
    <row r="3909" spans="1:20" ht="30" x14ac:dyDescent="0.2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0.153</v>
      </c>
      <c r="P3909" s="1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6">
        <f t="shared" si="370"/>
        <v>41906.819513888891</v>
      </c>
      <c r="T3909" s="16">
        <f t="shared" si="371"/>
        <v>41938.838888888888</v>
      </c>
    </row>
    <row r="3910" spans="1:20" ht="45" x14ac:dyDescent="0.2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8.666666666666667E-2</v>
      </c>
      <c r="P3910" s="1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6">
        <f t="shared" si="370"/>
        <v>41834.135370370372</v>
      </c>
      <c r="T3910" s="16">
        <f t="shared" si="371"/>
        <v>41849.135370370372</v>
      </c>
    </row>
    <row r="3911" spans="1:20" ht="45" x14ac:dyDescent="0.2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2.2499999999999998E-3</v>
      </c>
      <c r="P3911" s="1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6">
        <f t="shared" si="370"/>
        <v>41863.359282407408</v>
      </c>
      <c r="T3911" s="16">
        <f t="shared" si="371"/>
        <v>41893.359282407408</v>
      </c>
    </row>
    <row r="3912" spans="1:20" ht="45" x14ac:dyDescent="0.2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3.0833333333333334E-2</v>
      </c>
      <c r="P3912" s="1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6">
        <f t="shared" si="370"/>
        <v>42224.756909722222</v>
      </c>
      <c r="T3912" s="16">
        <f t="shared" si="371"/>
        <v>42254.756909722222</v>
      </c>
    </row>
    <row r="3913" spans="1:20" ht="45" x14ac:dyDescent="0.2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0.37412499999999999</v>
      </c>
      <c r="P3913" s="1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6">
        <f t="shared" si="370"/>
        <v>41939.8122337963</v>
      </c>
      <c r="T3913" s="16">
        <f t="shared" si="371"/>
        <v>41969.853900462964</v>
      </c>
    </row>
    <row r="3914" spans="1:20" ht="45" x14ac:dyDescent="0.2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6.666666666666667E-5</v>
      </c>
      <c r="P3914" s="19">
        <f t="shared" si="367"/>
        <v>1</v>
      </c>
      <c r="Q3914" t="str">
        <f t="shared" si="368"/>
        <v>theater</v>
      </c>
      <c r="R3914" t="str">
        <f t="shared" si="369"/>
        <v>plays</v>
      </c>
      <c r="S3914" s="16">
        <f t="shared" si="370"/>
        <v>42059.270023148143</v>
      </c>
      <c r="T3914" s="16">
        <f t="shared" si="371"/>
        <v>42119.190972222219</v>
      </c>
    </row>
    <row r="3915" spans="1:20" ht="45" x14ac:dyDescent="0.2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0.1</v>
      </c>
      <c r="P3915" s="1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6">
        <f t="shared" si="370"/>
        <v>42308.211215277777</v>
      </c>
      <c r="T3915" s="16">
        <f t="shared" si="371"/>
        <v>42338.252881944441</v>
      </c>
    </row>
    <row r="3916" spans="1:20" ht="45" x14ac:dyDescent="0.2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0.36359999999999998</v>
      </c>
      <c r="P3916" s="1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6">
        <f t="shared" si="370"/>
        <v>42114.818935185183</v>
      </c>
      <c r="T3916" s="16">
        <f t="shared" si="371"/>
        <v>42134.957638888889</v>
      </c>
    </row>
    <row r="3917" spans="1:20" ht="45" x14ac:dyDescent="0.2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3.3333333333333335E-3</v>
      </c>
      <c r="P3917" s="19">
        <f t="shared" si="367"/>
        <v>5</v>
      </c>
      <c r="Q3917" t="str">
        <f t="shared" si="368"/>
        <v>theater</v>
      </c>
      <c r="R3917" t="str">
        <f t="shared" si="369"/>
        <v>plays</v>
      </c>
      <c r="S3917" s="16">
        <f t="shared" si="370"/>
        <v>42492.98505787037</v>
      </c>
      <c r="T3917" s="16">
        <f t="shared" si="371"/>
        <v>42522.98505787037</v>
      </c>
    </row>
    <row r="3918" spans="1:20" ht="45" x14ac:dyDescent="0.2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s="19">
        <f t="shared" si="367"/>
        <v>0</v>
      </c>
      <c r="Q3918" t="str">
        <f t="shared" si="368"/>
        <v>theater</v>
      </c>
      <c r="R3918" t="str">
        <f t="shared" si="369"/>
        <v>plays</v>
      </c>
      <c r="S3918" s="16">
        <f t="shared" si="370"/>
        <v>42494.471666666665</v>
      </c>
      <c r="T3918" s="16">
        <f t="shared" si="371"/>
        <v>42524.471666666665</v>
      </c>
    </row>
    <row r="3919" spans="1:20" ht="45" x14ac:dyDescent="0.2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2.8571428571428571E-3</v>
      </c>
      <c r="P3919" s="19">
        <f t="shared" si="367"/>
        <v>10</v>
      </c>
      <c r="Q3919" t="str">
        <f t="shared" si="368"/>
        <v>theater</v>
      </c>
      <c r="R3919" t="str">
        <f t="shared" si="369"/>
        <v>plays</v>
      </c>
      <c r="S3919" s="16">
        <f t="shared" si="370"/>
        <v>41863.527326388888</v>
      </c>
      <c r="T3919" s="16">
        <f t="shared" si="371"/>
        <v>41893.527326388888</v>
      </c>
    </row>
    <row r="3920" spans="1:20" ht="45" x14ac:dyDescent="0.2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2E-3</v>
      </c>
      <c r="P3920" s="19">
        <f t="shared" si="367"/>
        <v>40</v>
      </c>
      <c r="Q3920" t="str">
        <f t="shared" si="368"/>
        <v>theater</v>
      </c>
      <c r="R3920" t="str">
        <f t="shared" si="369"/>
        <v>plays</v>
      </c>
      <c r="S3920" s="16">
        <f t="shared" si="370"/>
        <v>41843.664618055554</v>
      </c>
      <c r="T3920" s="16">
        <f t="shared" si="371"/>
        <v>41855.666666666664</v>
      </c>
    </row>
    <row r="3921" spans="1:20" ht="45" x14ac:dyDescent="0.2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1.7999999999999999E-2</v>
      </c>
      <c r="P3921" s="19">
        <f t="shared" si="367"/>
        <v>30</v>
      </c>
      <c r="Q3921" t="str">
        <f t="shared" si="368"/>
        <v>theater</v>
      </c>
      <c r="R3921" t="str">
        <f t="shared" si="369"/>
        <v>plays</v>
      </c>
      <c r="S3921" s="16">
        <f t="shared" si="370"/>
        <v>42358.684872685189</v>
      </c>
      <c r="T3921" s="16">
        <f t="shared" si="371"/>
        <v>42387</v>
      </c>
    </row>
    <row r="3922" spans="1:20" ht="45" x14ac:dyDescent="0.2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5.3999999999999999E-2</v>
      </c>
      <c r="P3922" s="19">
        <f t="shared" si="367"/>
        <v>45</v>
      </c>
      <c r="Q3922" t="str">
        <f t="shared" si="368"/>
        <v>theater</v>
      </c>
      <c r="R3922" t="str">
        <f t="shared" si="369"/>
        <v>plays</v>
      </c>
      <c r="S3922" s="16">
        <f t="shared" si="370"/>
        <v>42657.38726851852</v>
      </c>
      <c r="T3922" s="16">
        <f t="shared" si="371"/>
        <v>42687.428935185191</v>
      </c>
    </row>
    <row r="3923" spans="1:20" ht="45" x14ac:dyDescent="0.2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s="19">
        <f t="shared" si="367"/>
        <v>0</v>
      </c>
      <c r="Q3923" t="str">
        <f t="shared" si="368"/>
        <v>theater</v>
      </c>
      <c r="R3923" t="str">
        <f t="shared" si="369"/>
        <v>plays</v>
      </c>
      <c r="S3923" s="16">
        <f t="shared" si="370"/>
        <v>41926.542303240742</v>
      </c>
      <c r="T3923" s="16">
        <f t="shared" si="371"/>
        <v>41938.75</v>
      </c>
    </row>
    <row r="3924" spans="1:20" ht="45" x14ac:dyDescent="0.2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8.1333333333333327E-2</v>
      </c>
      <c r="P3924" s="1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6">
        <f t="shared" si="370"/>
        <v>42020.768634259264</v>
      </c>
      <c r="T3924" s="16">
        <f t="shared" si="371"/>
        <v>42065.958333333328</v>
      </c>
    </row>
    <row r="3925" spans="1:20" ht="45" x14ac:dyDescent="0.2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0.12034782608695652</v>
      </c>
      <c r="P3925" s="1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6">
        <f t="shared" si="370"/>
        <v>42075.979988425926</v>
      </c>
      <c r="T3925" s="16">
        <f t="shared" si="371"/>
        <v>42103.979988425926</v>
      </c>
    </row>
    <row r="3926" spans="1:20" ht="45" x14ac:dyDescent="0.2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0.15266666666666667</v>
      </c>
      <c r="P3926" s="1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6">
        <f t="shared" si="370"/>
        <v>41786.959745370368</v>
      </c>
      <c r="T3926" s="16">
        <f t="shared" si="371"/>
        <v>41816.959745370368</v>
      </c>
    </row>
    <row r="3927" spans="1:20" ht="45" x14ac:dyDescent="0.2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0.1</v>
      </c>
      <c r="P3927" s="19">
        <f t="shared" si="367"/>
        <v>5</v>
      </c>
      <c r="Q3927" t="str">
        <f t="shared" si="368"/>
        <v>theater</v>
      </c>
      <c r="R3927" t="str">
        <f t="shared" si="369"/>
        <v>plays</v>
      </c>
      <c r="S3927" s="16">
        <f t="shared" si="370"/>
        <v>41820.870821759258</v>
      </c>
      <c r="T3927" s="16">
        <f t="shared" si="371"/>
        <v>41850.870821759258</v>
      </c>
    </row>
    <row r="3928" spans="1:20" ht="30" x14ac:dyDescent="0.2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3.0000000000000001E-3</v>
      </c>
      <c r="P3928" s="19">
        <f t="shared" si="367"/>
        <v>15</v>
      </c>
      <c r="Q3928" t="str">
        <f t="shared" si="368"/>
        <v>theater</v>
      </c>
      <c r="R3928" t="str">
        <f t="shared" si="369"/>
        <v>plays</v>
      </c>
      <c r="S3928" s="16">
        <f t="shared" si="370"/>
        <v>41970.085046296299</v>
      </c>
      <c r="T3928" s="16">
        <f t="shared" si="371"/>
        <v>42000.085046296299</v>
      </c>
    </row>
    <row r="3929" spans="1:20" ht="45" x14ac:dyDescent="0.2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0.01</v>
      </c>
      <c r="P3929" s="19">
        <f t="shared" si="367"/>
        <v>12.5</v>
      </c>
      <c r="Q3929" t="str">
        <f t="shared" si="368"/>
        <v>theater</v>
      </c>
      <c r="R3929" t="str">
        <f t="shared" si="369"/>
        <v>plays</v>
      </c>
      <c r="S3929" s="16">
        <f t="shared" si="370"/>
        <v>41830.267407407409</v>
      </c>
      <c r="T3929" s="16">
        <f t="shared" si="371"/>
        <v>41860.267407407409</v>
      </c>
    </row>
    <row r="3930" spans="1:20" ht="45" x14ac:dyDescent="0.2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0.13020000000000001</v>
      </c>
      <c r="P3930" s="19">
        <f t="shared" si="367"/>
        <v>93</v>
      </c>
      <c r="Q3930" t="str">
        <f t="shared" si="368"/>
        <v>theater</v>
      </c>
      <c r="R3930" t="str">
        <f t="shared" si="369"/>
        <v>plays</v>
      </c>
      <c r="S3930" s="16">
        <f t="shared" si="370"/>
        <v>42265.683182870373</v>
      </c>
      <c r="T3930" s="16">
        <f t="shared" si="371"/>
        <v>42293.207638888889</v>
      </c>
    </row>
    <row r="3931" spans="1:20" ht="45" x14ac:dyDescent="0.2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2.265E-2</v>
      </c>
      <c r="P3931" s="1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6">
        <f t="shared" si="370"/>
        <v>42601.827141203699</v>
      </c>
      <c r="T3931" s="16">
        <f t="shared" si="371"/>
        <v>42631.827141203699</v>
      </c>
    </row>
    <row r="3932" spans="1:20" ht="45" x14ac:dyDescent="0.2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s="19">
        <f t="shared" si="367"/>
        <v>0</v>
      </c>
      <c r="Q3932" t="str">
        <f t="shared" si="368"/>
        <v>theater</v>
      </c>
      <c r="R3932" t="str">
        <f t="shared" si="369"/>
        <v>plays</v>
      </c>
      <c r="S3932" s="16">
        <f t="shared" si="370"/>
        <v>42433.338749999995</v>
      </c>
      <c r="T3932" s="16">
        <f t="shared" si="371"/>
        <v>42461.25</v>
      </c>
    </row>
    <row r="3933" spans="1:20" ht="45" x14ac:dyDescent="0.2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s="19">
        <f t="shared" si="367"/>
        <v>0</v>
      </c>
      <c r="Q3933" t="str">
        <f t="shared" si="368"/>
        <v>theater</v>
      </c>
      <c r="R3933" t="str">
        <f t="shared" si="369"/>
        <v>plays</v>
      </c>
      <c r="S3933" s="16">
        <f t="shared" si="370"/>
        <v>42228.151701388888</v>
      </c>
      <c r="T3933" s="16">
        <f t="shared" si="371"/>
        <v>42253.151701388888</v>
      </c>
    </row>
    <row r="3934" spans="1:20" ht="45" x14ac:dyDescent="0.2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8.3333333333333331E-5</v>
      </c>
      <c r="P3934" s="19">
        <f t="shared" si="367"/>
        <v>1</v>
      </c>
      <c r="Q3934" t="str">
        <f t="shared" si="368"/>
        <v>theater</v>
      </c>
      <c r="R3934" t="str">
        <f t="shared" si="369"/>
        <v>plays</v>
      </c>
      <c r="S3934" s="16">
        <f t="shared" si="370"/>
        <v>42415.168564814812</v>
      </c>
      <c r="T3934" s="16">
        <f t="shared" si="371"/>
        <v>42445.126898148148</v>
      </c>
    </row>
    <row r="3935" spans="1:20" ht="45" x14ac:dyDescent="0.2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0.15742857142857142</v>
      </c>
      <c r="P3935" s="1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6">
        <f t="shared" si="370"/>
        <v>42538.968310185184</v>
      </c>
      <c r="T3935" s="16">
        <f t="shared" si="371"/>
        <v>42568.029861111107</v>
      </c>
    </row>
    <row r="3936" spans="1:20" ht="45" x14ac:dyDescent="0.2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0.11</v>
      </c>
      <c r="P3936" s="1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6">
        <f t="shared" si="370"/>
        <v>42233.671747685185</v>
      </c>
      <c r="T3936" s="16">
        <f t="shared" si="371"/>
        <v>42278.541666666672</v>
      </c>
    </row>
    <row r="3937" spans="1:20" ht="60" x14ac:dyDescent="0.2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0.43833333333333335</v>
      </c>
      <c r="P3937" s="1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6">
        <f t="shared" si="370"/>
        <v>42221.656782407401</v>
      </c>
      <c r="T3937" s="16">
        <f t="shared" si="371"/>
        <v>42281.656782407401</v>
      </c>
    </row>
    <row r="3938" spans="1:20" ht="45" x14ac:dyDescent="0.2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s="19">
        <f t="shared" si="367"/>
        <v>0</v>
      </c>
      <c r="Q3938" t="str">
        <f t="shared" si="368"/>
        <v>theater</v>
      </c>
      <c r="R3938" t="str">
        <f t="shared" si="369"/>
        <v>plays</v>
      </c>
      <c r="S3938" s="16">
        <f t="shared" si="370"/>
        <v>42675.262962962966</v>
      </c>
      <c r="T3938" s="16">
        <f t="shared" si="371"/>
        <v>42705.304629629631</v>
      </c>
    </row>
    <row r="3939" spans="1:20" ht="45" x14ac:dyDescent="0.2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0.86135181975736563</v>
      </c>
      <c r="P3939" s="1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6">
        <f t="shared" si="370"/>
        <v>42534.631481481483</v>
      </c>
      <c r="T3939" s="16">
        <f t="shared" si="371"/>
        <v>42562.631481481483</v>
      </c>
    </row>
    <row r="3940" spans="1:20" ht="45" x14ac:dyDescent="0.2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0.12196620583717357</v>
      </c>
      <c r="P3940" s="1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6">
        <f t="shared" si="370"/>
        <v>42151.905717592599</v>
      </c>
      <c r="T3940" s="16">
        <f t="shared" si="371"/>
        <v>42182.905717592599</v>
      </c>
    </row>
    <row r="3941" spans="1:20" ht="45" x14ac:dyDescent="0.2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1E-3</v>
      </c>
      <c r="P3941" s="19">
        <f t="shared" si="367"/>
        <v>5</v>
      </c>
      <c r="Q3941" t="str">
        <f t="shared" si="368"/>
        <v>theater</v>
      </c>
      <c r="R3941" t="str">
        <f t="shared" si="369"/>
        <v>plays</v>
      </c>
      <c r="S3941" s="16">
        <f t="shared" si="370"/>
        <v>41915.400219907409</v>
      </c>
      <c r="T3941" s="16">
        <f t="shared" si="371"/>
        <v>41919.1875</v>
      </c>
    </row>
    <row r="3942" spans="1:20" ht="45" x14ac:dyDescent="0.2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2.2000000000000001E-3</v>
      </c>
      <c r="P3942" s="19">
        <f t="shared" si="367"/>
        <v>5.5</v>
      </c>
      <c r="Q3942" t="str">
        <f t="shared" si="368"/>
        <v>theater</v>
      </c>
      <c r="R3942" t="str">
        <f t="shared" si="369"/>
        <v>plays</v>
      </c>
      <c r="S3942" s="16">
        <f t="shared" si="370"/>
        <v>41961.492488425924</v>
      </c>
      <c r="T3942" s="16">
        <f t="shared" si="371"/>
        <v>42006.492488425924</v>
      </c>
    </row>
    <row r="3943" spans="1:20" ht="45" x14ac:dyDescent="0.2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9.0909090909090905E-3</v>
      </c>
      <c r="P3943" s="19">
        <f t="shared" si="367"/>
        <v>25</v>
      </c>
      <c r="Q3943" t="str">
        <f t="shared" si="368"/>
        <v>theater</v>
      </c>
      <c r="R3943" t="str">
        <f t="shared" si="369"/>
        <v>plays</v>
      </c>
      <c r="S3943" s="16">
        <f t="shared" si="370"/>
        <v>41940.587233796294</v>
      </c>
      <c r="T3943" s="16">
        <f t="shared" si="371"/>
        <v>41968.041666666672</v>
      </c>
    </row>
    <row r="3944" spans="1:20" ht="45" x14ac:dyDescent="0.2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s="19">
        <f t="shared" si="367"/>
        <v>0</v>
      </c>
      <c r="Q3944" t="str">
        <f t="shared" si="368"/>
        <v>theater</v>
      </c>
      <c r="R3944" t="str">
        <f t="shared" si="369"/>
        <v>plays</v>
      </c>
      <c r="S3944" s="16">
        <f t="shared" si="370"/>
        <v>42111.904097222221</v>
      </c>
      <c r="T3944" s="16">
        <f t="shared" si="371"/>
        <v>42171.904097222221</v>
      </c>
    </row>
    <row r="3945" spans="1:20" ht="45" x14ac:dyDescent="0.2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0.35639999999999999</v>
      </c>
      <c r="P3945" s="1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6">
        <f t="shared" si="370"/>
        <v>42279.778564814813</v>
      </c>
      <c r="T3945" s="16">
        <f t="shared" si="371"/>
        <v>42310.701388888891</v>
      </c>
    </row>
    <row r="3946" spans="1:20" ht="45" x14ac:dyDescent="0.2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s="19">
        <f t="shared" si="367"/>
        <v>0</v>
      </c>
      <c r="Q3946" t="str">
        <f t="shared" si="368"/>
        <v>theater</v>
      </c>
      <c r="R3946" t="str">
        <f t="shared" si="369"/>
        <v>plays</v>
      </c>
      <c r="S3946" s="16">
        <f t="shared" si="370"/>
        <v>42213.662905092591</v>
      </c>
      <c r="T3946" s="16">
        <f t="shared" si="371"/>
        <v>42243.662905092591</v>
      </c>
    </row>
    <row r="3947" spans="1:20" ht="45" x14ac:dyDescent="0.2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2.5000000000000001E-3</v>
      </c>
      <c r="P3947" s="19">
        <f t="shared" si="367"/>
        <v>5</v>
      </c>
      <c r="Q3947" t="str">
        <f t="shared" si="368"/>
        <v>theater</v>
      </c>
      <c r="R3947" t="str">
        <f t="shared" si="369"/>
        <v>plays</v>
      </c>
      <c r="S3947" s="16">
        <f t="shared" si="370"/>
        <v>42109.801712962959</v>
      </c>
      <c r="T3947" s="16">
        <f t="shared" si="371"/>
        <v>42139.801712962959</v>
      </c>
    </row>
    <row r="3948" spans="1:20" ht="30" x14ac:dyDescent="0.2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3.2500000000000001E-2</v>
      </c>
      <c r="P3948" s="19">
        <f t="shared" si="367"/>
        <v>39</v>
      </c>
      <c r="Q3948" t="str">
        <f t="shared" si="368"/>
        <v>theater</v>
      </c>
      <c r="R3948" t="str">
        <f t="shared" si="369"/>
        <v>plays</v>
      </c>
      <c r="S3948" s="16">
        <f t="shared" si="370"/>
        <v>42031.833587962959</v>
      </c>
      <c r="T3948" s="16">
        <f t="shared" si="371"/>
        <v>42063.333333333328</v>
      </c>
    </row>
    <row r="3949" spans="1:20" ht="45" x14ac:dyDescent="0.2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3.3666666666666664E-2</v>
      </c>
      <c r="P3949" s="19">
        <f t="shared" si="367"/>
        <v>50.5</v>
      </c>
      <c r="Q3949" t="str">
        <f t="shared" si="368"/>
        <v>theater</v>
      </c>
      <c r="R3949" t="str">
        <f t="shared" si="369"/>
        <v>plays</v>
      </c>
      <c r="S3949" s="16">
        <f t="shared" si="370"/>
        <v>42615.142870370371</v>
      </c>
      <c r="T3949" s="16">
        <f t="shared" si="371"/>
        <v>42645.142870370371</v>
      </c>
    </row>
    <row r="3950" spans="1:20" ht="45" x14ac:dyDescent="0.2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s="19">
        <f t="shared" si="367"/>
        <v>0</v>
      </c>
      <c r="Q3950" t="str">
        <f t="shared" si="368"/>
        <v>theater</v>
      </c>
      <c r="R3950" t="str">
        <f t="shared" si="369"/>
        <v>plays</v>
      </c>
      <c r="S3950" s="16">
        <f t="shared" si="370"/>
        <v>41829.325497685182</v>
      </c>
      <c r="T3950" s="16">
        <f t="shared" si="371"/>
        <v>41889.325497685182</v>
      </c>
    </row>
    <row r="3951" spans="1:20" ht="45" x14ac:dyDescent="0.2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0.15770000000000001</v>
      </c>
      <c r="P3951" s="1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6">
        <f t="shared" si="370"/>
        <v>42016.120613425926</v>
      </c>
      <c r="T3951" s="16">
        <f t="shared" si="371"/>
        <v>42046.120613425926</v>
      </c>
    </row>
    <row r="3952" spans="1:20" ht="45" x14ac:dyDescent="0.2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6.2500000000000003E-3</v>
      </c>
      <c r="P3952" s="19">
        <f t="shared" si="367"/>
        <v>25</v>
      </c>
      <c r="Q3952" t="str">
        <f t="shared" si="368"/>
        <v>theater</v>
      </c>
      <c r="R3952" t="str">
        <f t="shared" si="369"/>
        <v>plays</v>
      </c>
      <c r="S3952" s="16">
        <f t="shared" si="370"/>
        <v>42439.702314814815</v>
      </c>
      <c r="T3952" s="16">
        <f t="shared" si="371"/>
        <v>42468.774305555555</v>
      </c>
    </row>
    <row r="3953" spans="1:20" ht="45" x14ac:dyDescent="0.2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5.0000000000000004E-6</v>
      </c>
      <c r="P3953" s="19">
        <f t="shared" si="367"/>
        <v>1</v>
      </c>
      <c r="Q3953" t="str">
        <f t="shared" si="368"/>
        <v>theater</v>
      </c>
      <c r="R3953" t="str">
        <f t="shared" si="369"/>
        <v>plays</v>
      </c>
      <c r="S3953" s="16">
        <f t="shared" si="370"/>
        <v>42433.825717592597</v>
      </c>
      <c r="T3953" s="16">
        <f t="shared" si="371"/>
        <v>42493.784050925926</v>
      </c>
    </row>
    <row r="3954" spans="1:20" ht="45" x14ac:dyDescent="0.2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9.6153846153846159E-4</v>
      </c>
      <c r="P3954" s="19">
        <f t="shared" si="367"/>
        <v>25</v>
      </c>
      <c r="Q3954" t="str">
        <f t="shared" si="368"/>
        <v>theater</v>
      </c>
      <c r="R3954" t="str">
        <f t="shared" si="369"/>
        <v>plays</v>
      </c>
      <c r="S3954" s="16">
        <f t="shared" si="370"/>
        <v>42243.790393518517</v>
      </c>
      <c r="T3954" s="16">
        <f t="shared" si="371"/>
        <v>42303.790393518517</v>
      </c>
    </row>
    <row r="3955" spans="1:20" ht="45" x14ac:dyDescent="0.2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s="19">
        <f t="shared" si="367"/>
        <v>0</v>
      </c>
      <c r="Q3955" t="str">
        <f t="shared" si="368"/>
        <v>theater</v>
      </c>
      <c r="R3955" t="str">
        <f t="shared" si="369"/>
        <v>plays</v>
      </c>
      <c r="S3955" s="16">
        <f t="shared" si="370"/>
        <v>42550.048449074078</v>
      </c>
      <c r="T3955" s="16">
        <f t="shared" si="371"/>
        <v>42580.978472222225</v>
      </c>
    </row>
    <row r="3956" spans="1:20" ht="45" x14ac:dyDescent="0.2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s="19">
        <f t="shared" si="367"/>
        <v>0</v>
      </c>
      <c r="Q3956" t="str">
        <f t="shared" si="368"/>
        <v>theater</v>
      </c>
      <c r="R3956" t="str">
        <f t="shared" si="369"/>
        <v>plays</v>
      </c>
      <c r="S3956" s="16">
        <f t="shared" si="370"/>
        <v>41774.651203703703</v>
      </c>
      <c r="T3956" s="16">
        <f t="shared" si="371"/>
        <v>41834.651203703703</v>
      </c>
    </row>
    <row r="3957" spans="1:20" ht="45" x14ac:dyDescent="0.2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0.24285714285714285</v>
      </c>
      <c r="P3957" s="1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6">
        <f t="shared" si="370"/>
        <v>42306.848854166667</v>
      </c>
      <c r="T3957" s="16">
        <f t="shared" si="371"/>
        <v>42336.890520833331</v>
      </c>
    </row>
    <row r="3958" spans="1:20" ht="45" x14ac:dyDescent="0.2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s="19">
        <f t="shared" si="367"/>
        <v>0</v>
      </c>
      <c r="Q3958" t="str">
        <f t="shared" si="368"/>
        <v>theater</v>
      </c>
      <c r="R3958" t="str">
        <f t="shared" si="369"/>
        <v>plays</v>
      </c>
      <c r="S3958" s="16">
        <f t="shared" si="370"/>
        <v>42457.932025462964</v>
      </c>
      <c r="T3958" s="16">
        <f t="shared" si="371"/>
        <v>42485.013888888891</v>
      </c>
    </row>
    <row r="3959" spans="1:20" ht="45" x14ac:dyDescent="0.2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2.5000000000000001E-4</v>
      </c>
      <c r="P3959" s="19">
        <f t="shared" si="367"/>
        <v>7</v>
      </c>
      <c r="Q3959" t="str">
        <f t="shared" si="368"/>
        <v>theater</v>
      </c>
      <c r="R3959" t="str">
        <f t="shared" si="369"/>
        <v>plays</v>
      </c>
      <c r="S3959" s="16">
        <f t="shared" si="370"/>
        <v>42513.976319444439</v>
      </c>
      <c r="T3959" s="16">
        <f t="shared" si="371"/>
        <v>42559.976319444439</v>
      </c>
    </row>
    <row r="3960" spans="1:20" ht="45" x14ac:dyDescent="0.2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0.32050000000000001</v>
      </c>
      <c r="P3960" s="1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6">
        <f t="shared" si="370"/>
        <v>41816.950370370374</v>
      </c>
      <c r="T3960" s="16">
        <f t="shared" si="371"/>
        <v>41853.583333333336</v>
      </c>
    </row>
    <row r="3961" spans="1:20" ht="45" x14ac:dyDescent="0.2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0.24333333333333335</v>
      </c>
      <c r="P3961" s="1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6">
        <f t="shared" si="370"/>
        <v>41880.788842592592</v>
      </c>
      <c r="T3961" s="16">
        <f t="shared" si="371"/>
        <v>41910.788842592592</v>
      </c>
    </row>
    <row r="3962" spans="1:20" ht="45" x14ac:dyDescent="0.2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1.4999999999999999E-2</v>
      </c>
      <c r="P3962" s="1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6">
        <f t="shared" si="370"/>
        <v>42342.845555555556</v>
      </c>
      <c r="T3962" s="16">
        <f t="shared" si="371"/>
        <v>42372.845555555556</v>
      </c>
    </row>
    <row r="3963" spans="1:20" ht="45" x14ac:dyDescent="0.2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4.1999999999999997E-3</v>
      </c>
      <c r="P3963" s="19">
        <f t="shared" si="367"/>
        <v>10.5</v>
      </c>
      <c r="Q3963" t="str">
        <f t="shared" si="368"/>
        <v>theater</v>
      </c>
      <c r="R3963" t="str">
        <f t="shared" si="369"/>
        <v>plays</v>
      </c>
      <c r="S3963" s="16">
        <f t="shared" si="370"/>
        <v>41745.891319444447</v>
      </c>
      <c r="T3963" s="16">
        <f t="shared" si="371"/>
        <v>41767.891319444447</v>
      </c>
    </row>
    <row r="3964" spans="1:20" ht="45" x14ac:dyDescent="0.2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3.214285714285714E-2</v>
      </c>
      <c r="P3964" s="19">
        <f t="shared" si="367"/>
        <v>15</v>
      </c>
      <c r="Q3964" t="str">
        <f t="shared" si="368"/>
        <v>theater</v>
      </c>
      <c r="R3964" t="str">
        <f t="shared" si="369"/>
        <v>plays</v>
      </c>
      <c r="S3964" s="16">
        <f t="shared" si="370"/>
        <v>42311.621458333335</v>
      </c>
      <c r="T3964" s="16">
        <f t="shared" si="371"/>
        <v>42336.621458333335</v>
      </c>
    </row>
    <row r="3965" spans="1:20" ht="45" x14ac:dyDescent="0.2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s="19">
        <f t="shared" si="367"/>
        <v>0</v>
      </c>
      <c r="Q3965" t="str">
        <f t="shared" si="368"/>
        <v>theater</v>
      </c>
      <c r="R3965" t="str">
        <f t="shared" si="369"/>
        <v>plays</v>
      </c>
      <c r="S3965" s="16">
        <f t="shared" si="370"/>
        <v>42296.154131944444</v>
      </c>
      <c r="T3965" s="16">
        <f t="shared" si="371"/>
        <v>42326.195798611108</v>
      </c>
    </row>
    <row r="3966" spans="1:20" ht="45" x14ac:dyDescent="0.2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6.3E-2</v>
      </c>
      <c r="P3966" s="19">
        <f t="shared" si="367"/>
        <v>42</v>
      </c>
      <c r="Q3966" t="str">
        <f t="shared" si="368"/>
        <v>theater</v>
      </c>
      <c r="R3966" t="str">
        <f t="shared" si="369"/>
        <v>plays</v>
      </c>
      <c r="S3966" s="16">
        <f t="shared" si="370"/>
        <v>42053.722060185188</v>
      </c>
      <c r="T3966" s="16">
        <f t="shared" si="371"/>
        <v>42113.680393518516</v>
      </c>
    </row>
    <row r="3967" spans="1:20" ht="45" x14ac:dyDescent="0.2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0.14249999999999999</v>
      </c>
      <c r="P3967" s="1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6">
        <f t="shared" si="370"/>
        <v>42414.235879629632</v>
      </c>
      <c r="T3967" s="16">
        <f t="shared" si="371"/>
        <v>42474.194212962961</v>
      </c>
    </row>
    <row r="3968" spans="1:20" ht="45" x14ac:dyDescent="0.2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6.0000000000000001E-3</v>
      </c>
      <c r="P3968" s="19">
        <f t="shared" si="367"/>
        <v>22.5</v>
      </c>
      <c r="Q3968" t="str">
        <f t="shared" si="368"/>
        <v>theater</v>
      </c>
      <c r="R3968" t="str">
        <f t="shared" si="369"/>
        <v>plays</v>
      </c>
      <c r="S3968" s="16">
        <f t="shared" si="370"/>
        <v>41801.711550925924</v>
      </c>
      <c r="T3968" s="16">
        <f t="shared" si="371"/>
        <v>41844.124305555553</v>
      </c>
    </row>
    <row r="3969" spans="1:20" ht="45" x14ac:dyDescent="0.2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0.2411764705882353</v>
      </c>
      <c r="P3969" s="19">
        <f t="shared" si="367"/>
        <v>41</v>
      </c>
      <c r="Q3969" t="str">
        <f t="shared" si="368"/>
        <v>theater</v>
      </c>
      <c r="R3969" t="str">
        <f t="shared" si="369"/>
        <v>plays</v>
      </c>
      <c r="S3969" s="16">
        <f t="shared" si="370"/>
        <v>42770.290590277778</v>
      </c>
      <c r="T3969" s="16">
        <f t="shared" si="371"/>
        <v>42800.290590277778</v>
      </c>
    </row>
    <row r="3970" spans="1:20" ht="45" x14ac:dyDescent="0.2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0.10539999999999999</v>
      </c>
      <c r="P3970" s="1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6">
        <f t="shared" si="370"/>
        <v>42452.815659722226</v>
      </c>
      <c r="T3970" s="16">
        <f t="shared" si="371"/>
        <v>42512.815659722226</v>
      </c>
    </row>
    <row r="3971" spans="1:20" ht="45" x14ac:dyDescent="0.2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E3971/D3971</f>
        <v>7.4690265486725665E-2</v>
      </c>
      <c r="P3971" s="19">
        <f t="shared" ref="P3971:P4034" si="373">IF(L3971&gt;0,E3971/L3971,0)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6">
        <f t="shared" ref="S3971:S4034" si="376">(((J3971/60)/60)/24)+DATE(1970,1,1)</f>
        <v>42601.854699074072</v>
      </c>
      <c r="T3971" s="16">
        <f t="shared" ref="T3971:T4034" si="377">(((I3971/60)/60)/24)+DATE(1970,1,1)</f>
        <v>42611.163194444445</v>
      </c>
    </row>
    <row r="3972" spans="1:20" ht="45" x14ac:dyDescent="0.2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7.3333333333333334E-4</v>
      </c>
      <c r="P3972" s="19">
        <f t="shared" si="373"/>
        <v>5.5</v>
      </c>
      <c r="Q3972" t="str">
        <f t="shared" si="374"/>
        <v>theater</v>
      </c>
      <c r="R3972" t="str">
        <f t="shared" si="375"/>
        <v>plays</v>
      </c>
      <c r="S3972" s="16">
        <f t="shared" si="376"/>
        <v>42447.863553240735</v>
      </c>
      <c r="T3972" s="16">
        <f t="shared" si="377"/>
        <v>42477.863553240735</v>
      </c>
    </row>
    <row r="3973" spans="1:20" ht="45" x14ac:dyDescent="0.2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9.7142857142857135E-3</v>
      </c>
      <c r="P3973" s="1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6">
        <f t="shared" si="376"/>
        <v>41811.536180555559</v>
      </c>
      <c r="T3973" s="16">
        <f t="shared" si="377"/>
        <v>41841.536180555559</v>
      </c>
    </row>
    <row r="3974" spans="1:20" ht="30" x14ac:dyDescent="0.2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0.21099999999999999</v>
      </c>
      <c r="P3974" s="1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6">
        <f t="shared" si="376"/>
        <v>41981.067523148144</v>
      </c>
      <c r="T3974" s="16">
        <f t="shared" si="377"/>
        <v>42041.067523148144</v>
      </c>
    </row>
    <row r="3975" spans="1:20" ht="45" x14ac:dyDescent="0.2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0.78100000000000003</v>
      </c>
      <c r="P3975" s="1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6">
        <f t="shared" si="376"/>
        <v>42469.68414351852</v>
      </c>
      <c r="T3975" s="16">
        <f t="shared" si="377"/>
        <v>42499.166666666672</v>
      </c>
    </row>
    <row r="3976" spans="1:20" ht="45" x14ac:dyDescent="0.2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0.32</v>
      </c>
      <c r="P3976" s="1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6">
        <f t="shared" si="376"/>
        <v>42493.546851851846</v>
      </c>
      <c r="T3976" s="16">
        <f t="shared" si="377"/>
        <v>42523.546851851846</v>
      </c>
    </row>
    <row r="3977" spans="1:20" ht="45" x14ac:dyDescent="0.2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s="19">
        <f t="shared" si="373"/>
        <v>0</v>
      </c>
      <c r="Q3977" t="str">
        <f t="shared" si="374"/>
        <v>theater</v>
      </c>
      <c r="R3977" t="str">
        <f t="shared" si="375"/>
        <v>plays</v>
      </c>
      <c r="S3977" s="16">
        <f t="shared" si="376"/>
        <v>42534.866875</v>
      </c>
      <c r="T3977" s="16">
        <f t="shared" si="377"/>
        <v>42564.866875</v>
      </c>
    </row>
    <row r="3978" spans="1:20" ht="45" x14ac:dyDescent="0.2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0.47692307692307695</v>
      </c>
      <c r="P3978" s="19">
        <f t="shared" si="373"/>
        <v>62</v>
      </c>
      <c r="Q3978" t="str">
        <f t="shared" si="374"/>
        <v>theater</v>
      </c>
      <c r="R3978" t="str">
        <f t="shared" si="375"/>
        <v>plays</v>
      </c>
      <c r="S3978" s="16">
        <f t="shared" si="376"/>
        <v>41830.858344907407</v>
      </c>
      <c r="T3978" s="16">
        <f t="shared" si="377"/>
        <v>41852.291666666664</v>
      </c>
    </row>
    <row r="3979" spans="1:20" ht="45" x14ac:dyDescent="0.2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1.4500000000000001E-2</v>
      </c>
      <c r="P3979" s="1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6">
        <f t="shared" si="376"/>
        <v>42543.788564814815</v>
      </c>
      <c r="T3979" s="16">
        <f t="shared" si="377"/>
        <v>42573.788564814815</v>
      </c>
    </row>
    <row r="3980" spans="1:20" ht="45" x14ac:dyDescent="0.2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0.107</v>
      </c>
      <c r="P3980" s="1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6">
        <f t="shared" si="376"/>
        <v>41975.642974537041</v>
      </c>
      <c r="T3980" s="16">
        <f t="shared" si="377"/>
        <v>42035.642974537041</v>
      </c>
    </row>
    <row r="3981" spans="1:20" ht="45" x14ac:dyDescent="0.2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1.8333333333333333E-2</v>
      </c>
      <c r="P3981" s="1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6">
        <f t="shared" si="376"/>
        <v>42069.903437500005</v>
      </c>
      <c r="T3981" s="16">
        <f t="shared" si="377"/>
        <v>42092.833333333328</v>
      </c>
    </row>
    <row r="3982" spans="1:20" ht="45" x14ac:dyDescent="0.2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0.18</v>
      </c>
      <c r="P3982" s="1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6">
        <f t="shared" si="376"/>
        <v>41795.598923611113</v>
      </c>
      <c r="T3982" s="16">
        <f t="shared" si="377"/>
        <v>41825.598923611113</v>
      </c>
    </row>
    <row r="3983" spans="1:20" ht="30" x14ac:dyDescent="0.2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4.0833333333333333E-2</v>
      </c>
      <c r="P3983" s="19">
        <f t="shared" si="373"/>
        <v>175</v>
      </c>
      <c r="Q3983" t="str">
        <f t="shared" si="374"/>
        <v>theater</v>
      </c>
      <c r="R3983" t="str">
        <f t="shared" si="375"/>
        <v>plays</v>
      </c>
      <c r="S3983" s="16">
        <f t="shared" si="376"/>
        <v>42508.179965277777</v>
      </c>
      <c r="T3983" s="16">
        <f t="shared" si="377"/>
        <v>42568.179965277777</v>
      </c>
    </row>
    <row r="3984" spans="1:20" ht="60" x14ac:dyDescent="0.2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0.2</v>
      </c>
      <c r="P3984" s="19">
        <f t="shared" si="373"/>
        <v>34</v>
      </c>
      <c r="Q3984" t="str">
        <f t="shared" si="374"/>
        <v>theater</v>
      </c>
      <c r="R3984" t="str">
        <f t="shared" si="375"/>
        <v>plays</v>
      </c>
      <c r="S3984" s="16">
        <f t="shared" si="376"/>
        <v>42132.809953703705</v>
      </c>
      <c r="T3984" s="16">
        <f t="shared" si="377"/>
        <v>42192.809953703705</v>
      </c>
    </row>
    <row r="3985" spans="1:20" ht="45" x14ac:dyDescent="0.2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0.34802513464991025</v>
      </c>
      <c r="P3985" s="1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6">
        <f t="shared" si="376"/>
        <v>41747.86986111111</v>
      </c>
      <c r="T3985" s="16">
        <f t="shared" si="377"/>
        <v>41779.290972222225</v>
      </c>
    </row>
    <row r="3986" spans="1:20" ht="45" x14ac:dyDescent="0.2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6.3333333333333339E-2</v>
      </c>
      <c r="P3986" s="19">
        <f t="shared" si="373"/>
        <v>9.5</v>
      </c>
      <c r="Q3986" t="str">
        <f t="shared" si="374"/>
        <v>theater</v>
      </c>
      <c r="R3986" t="str">
        <f t="shared" si="375"/>
        <v>plays</v>
      </c>
      <c r="S3986" s="16">
        <f t="shared" si="376"/>
        <v>41920.963472222218</v>
      </c>
      <c r="T3986" s="16">
        <f t="shared" si="377"/>
        <v>41951</v>
      </c>
    </row>
    <row r="3987" spans="1:20" ht="45" x14ac:dyDescent="0.2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0.32050000000000001</v>
      </c>
      <c r="P3987" s="1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6">
        <f t="shared" si="376"/>
        <v>42399.707407407404</v>
      </c>
      <c r="T3987" s="16">
        <f t="shared" si="377"/>
        <v>42420.878472222219</v>
      </c>
    </row>
    <row r="3988" spans="1:20" ht="45" x14ac:dyDescent="0.2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9.7600000000000006E-2</v>
      </c>
      <c r="P3988" s="1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6">
        <f t="shared" si="376"/>
        <v>42467.548541666663</v>
      </c>
      <c r="T3988" s="16">
        <f t="shared" si="377"/>
        <v>42496.544444444444</v>
      </c>
    </row>
    <row r="3989" spans="1:20" ht="45" x14ac:dyDescent="0.2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0.3775</v>
      </c>
      <c r="P3989" s="1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6">
        <f t="shared" si="376"/>
        <v>41765.92465277778</v>
      </c>
      <c r="T3989" s="16">
        <f t="shared" si="377"/>
        <v>41775.92465277778</v>
      </c>
    </row>
    <row r="3990" spans="1:20" ht="30" x14ac:dyDescent="0.2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2.1333333333333333E-2</v>
      </c>
      <c r="P3990" s="19">
        <f t="shared" si="373"/>
        <v>8</v>
      </c>
      <c r="Q3990" t="str">
        <f t="shared" si="374"/>
        <v>theater</v>
      </c>
      <c r="R3990" t="str">
        <f t="shared" si="375"/>
        <v>plays</v>
      </c>
      <c r="S3990" s="16">
        <f t="shared" si="376"/>
        <v>42230.08116898148</v>
      </c>
      <c r="T3990" s="16">
        <f t="shared" si="377"/>
        <v>42245.08116898148</v>
      </c>
    </row>
    <row r="3991" spans="1:20" ht="45" x14ac:dyDescent="0.2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s="19">
        <f t="shared" si="373"/>
        <v>0</v>
      </c>
      <c r="Q3991" t="str">
        <f t="shared" si="374"/>
        <v>theater</v>
      </c>
      <c r="R3991" t="str">
        <f t="shared" si="375"/>
        <v>plays</v>
      </c>
      <c r="S3991" s="16">
        <f t="shared" si="376"/>
        <v>42286.749780092592</v>
      </c>
      <c r="T3991" s="16">
        <f t="shared" si="377"/>
        <v>42316.791446759264</v>
      </c>
    </row>
    <row r="3992" spans="1:20" ht="45" x14ac:dyDescent="0.2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4.1818181818181817E-2</v>
      </c>
      <c r="P3992" s="19">
        <f t="shared" si="373"/>
        <v>23</v>
      </c>
      <c r="Q3992" t="str">
        <f t="shared" si="374"/>
        <v>theater</v>
      </c>
      <c r="R3992" t="str">
        <f t="shared" si="375"/>
        <v>plays</v>
      </c>
      <c r="S3992" s="16">
        <f t="shared" si="376"/>
        <v>42401.672372685185</v>
      </c>
      <c r="T3992" s="16">
        <f t="shared" si="377"/>
        <v>42431.672372685185</v>
      </c>
    </row>
    <row r="3993" spans="1:20" ht="30" x14ac:dyDescent="0.2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0.2</v>
      </c>
      <c r="P3993" s="19">
        <f t="shared" si="373"/>
        <v>100</v>
      </c>
      <c r="Q3993" t="str">
        <f t="shared" si="374"/>
        <v>theater</v>
      </c>
      <c r="R3993" t="str">
        <f t="shared" si="375"/>
        <v>plays</v>
      </c>
      <c r="S3993" s="16">
        <f t="shared" si="376"/>
        <v>42125.644467592589</v>
      </c>
      <c r="T3993" s="16">
        <f t="shared" si="377"/>
        <v>42155.644467592589</v>
      </c>
    </row>
    <row r="3994" spans="1:20" ht="30" x14ac:dyDescent="0.2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5.4100000000000002E-2</v>
      </c>
      <c r="P3994" s="1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6">
        <f t="shared" si="376"/>
        <v>42289.94049768518</v>
      </c>
      <c r="T3994" s="16">
        <f t="shared" si="377"/>
        <v>42349.982164351852</v>
      </c>
    </row>
    <row r="3995" spans="1:20" ht="45" x14ac:dyDescent="0.2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6.0000000000000002E-5</v>
      </c>
      <c r="P3995" s="19">
        <f t="shared" si="373"/>
        <v>3</v>
      </c>
      <c r="Q3995" t="str">
        <f t="shared" si="374"/>
        <v>theater</v>
      </c>
      <c r="R3995" t="str">
        <f t="shared" si="375"/>
        <v>plays</v>
      </c>
      <c r="S3995" s="16">
        <f t="shared" si="376"/>
        <v>42107.864722222221</v>
      </c>
      <c r="T3995" s="16">
        <f t="shared" si="377"/>
        <v>42137.864722222221</v>
      </c>
    </row>
    <row r="3996" spans="1:20" ht="30" x14ac:dyDescent="0.2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2.5000000000000001E-3</v>
      </c>
      <c r="P3996" s="19">
        <f t="shared" si="373"/>
        <v>5</v>
      </c>
      <c r="Q3996" t="str">
        <f t="shared" si="374"/>
        <v>theater</v>
      </c>
      <c r="R3996" t="str">
        <f t="shared" si="375"/>
        <v>plays</v>
      </c>
      <c r="S3996" s="16">
        <f t="shared" si="376"/>
        <v>41809.389930555553</v>
      </c>
      <c r="T3996" s="16">
        <f t="shared" si="377"/>
        <v>41839.389930555553</v>
      </c>
    </row>
    <row r="3997" spans="1:20" ht="45" x14ac:dyDescent="0.2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0.35</v>
      </c>
      <c r="P3997" s="19">
        <f t="shared" si="373"/>
        <v>17.5</v>
      </c>
      <c r="Q3997" t="str">
        <f t="shared" si="374"/>
        <v>theater</v>
      </c>
      <c r="R3997" t="str">
        <f t="shared" si="375"/>
        <v>plays</v>
      </c>
      <c r="S3997" s="16">
        <f t="shared" si="376"/>
        <v>42019.683761574073</v>
      </c>
      <c r="T3997" s="16">
        <f t="shared" si="377"/>
        <v>42049.477083333331</v>
      </c>
    </row>
    <row r="3998" spans="1:20" ht="45" x14ac:dyDescent="0.2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0.16566666666666666</v>
      </c>
      <c r="P3998" s="1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6">
        <f t="shared" si="376"/>
        <v>41950.26694444444</v>
      </c>
      <c r="T3998" s="16">
        <f t="shared" si="377"/>
        <v>41963.669444444444</v>
      </c>
    </row>
    <row r="3999" spans="1:20" ht="45" x14ac:dyDescent="0.2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s="19">
        <f t="shared" si="373"/>
        <v>0</v>
      </c>
      <c r="Q3999" t="str">
        <f t="shared" si="374"/>
        <v>theater</v>
      </c>
      <c r="R3999" t="str">
        <f t="shared" si="375"/>
        <v>plays</v>
      </c>
      <c r="S3999" s="16">
        <f t="shared" si="376"/>
        <v>42069.391446759255</v>
      </c>
      <c r="T3999" s="16">
        <f t="shared" si="377"/>
        <v>42099.349780092598</v>
      </c>
    </row>
    <row r="4000" spans="1:20" ht="45" x14ac:dyDescent="0.2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0.57199999999999995</v>
      </c>
      <c r="P4000" s="1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6">
        <f t="shared" si="376"/>
        <v>42061.963263888887</v>
      </c>
      <c r="T4000" s="16">
        <f t="shared" si="377"/>
        <v>42091.921597222223</v>
      </c>
    </row>
    <row r="4001" spans="1:20" ht="45" x14ac:dyDescent="0.2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0.16514285714285715</v>
      </c>
      <c r="P4001" s="1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6">
        <f t="shared" si="376"/>
        <v>41842.828680555554</v>
      </c>
      <c r="T4001" s="16">
        <f t="shared" si="377"/>
        <v>41882.827650462961</v>
      </c>
    </row>
    <row r="4002" spans="1:20" x14ac:dyDescent="0.2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1.25E-3</v>
      </c>
      <c r="P4002" s="19">
        <f t="shared" si="373"/>
        <v>10</v>
      </c>
      <c r="Q4002" t="str">
        <f t="shared" si="374"/>
        <v>theater</v>
      </c>
      <c r="R4002" t="str">
        <f t="shared" si="375"/>
        <v>plays</v>
      </c>
      <c r="S4002" s="16">
        <f t="shared" si="376"/>
        <v>42437.64534722222</v>
      </c>
      <c r="T4002" s="16">
        <f t="shared" si="377"/>
        <v>42497.603680555556</v>
      </c>
    </row>
    <row r="4003" spans="1:20" ht="45" x14ac:dyDescent="0.2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0.3775</v>
      </c>
      <c r="P4003" s="1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6">
        <f t="shared" si="376"/>
        <v>42775.964212962965</v>
      </c>
      <c r="T4003" s="16">
        <f t="shared" si="377"/>
        <v>42795.791666666672</v>
      </c>
    </row>
    <row r="4004" spans="1:20" ht="45" x14ac:dyDescent="0.2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1.84E-2</v>
      </c>
      <c r="P4004" s="19">
        <f t="shared" si="373"/>
        <v>5.75</v>
      </c>
      <c r="Q4004" t="str">
        <f t="shared" si="374"/>
        <v>theater</v>
      </c>
      <c r="R4004" t="str">
        <f t="shared" si="375"/>
        <v>plays</v>
      </c>
      <c r="S4004" s="16">
        <f t="shared" si="376"/>
        <v>41879.043530092589</v>
      </c>
      <c r="T4004" s="16">
        <f t="shared" si="377"/>
        <v>41909.043530092589</v>
      </c>
    </row>
    <row r="4005" spans="1:20" ht="45" x14ac:dyDescent="0.2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0.10050000000000001</v>
      </c>
      <c r="P4005" s="1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6">
        <f t="shared" si="376"/>
        <v>42020.587349537032</v>
      </c>
      <c r="T4005" s="16">
        <f t="shared" si="377"/>
        <v>42050.587349537032</v>
      </c>
    </row>
    <row r="4006" spans="1:20" x14ac:dyDescent="0.2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2E-3</v>
      </c>
      <c r="P4006" s="19">
        <f t="shared" si="373"/>
        <v>1</v>
      </c>
      <c r="Q4006" t="str">
        <f t="shared" si="374"/>
        <v>theater</v>
      </c>
      <c r="R4006" t="str">
        <f t="shared" si="375"/>
        <v>plays</v>
      </c>
      <c r="S4006" s="16">
        <f t="shared" si="376"/>
        <v>41890.16269675926</v>
      </c>
      <c r="T4006" s="16">
        <f t="shared" si="377"/>
        <v>41920.16269675926</v>
      </c>
    </row>
    <row r="4007" spans="1:20" ht="45" x14ac:dyDescent="0.2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1.3333333333333334E-2</v>
      </c>
      <c r="P4007" s="19">
        <f t="shared" si="373"/>
        <v>20</v>
      </c>
      <c r="Q4007" t="str">
        <f t="shared" si="374"/>
        <v>theater</v>
      </c>
      <c r="R4007" t="str">
        <f t="shared" si="375"/>
        <v>plays</v>
      </c>
      <c r="S4007" s="16">
        <f t="shared" si="376"/>
        <v>41872.807696759257</v>
      </c>
      <c r="T4007" s="16">
        <f t="shared" si="377"/>
        <v>41932.807696759257</v>
      </c>
    </row>
    <row r="4008" spans="1:20" ht="45" x14ac:dyDescent="0.2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6.666666666666667E-5</v>
      </c>
      <c r="P4008" s="19">
        <f t="shared" si="373"/>
        <v>2</v>
      </c>
      <c r="Q4008" t="str">
        <f t="shared" si="374"/>
        <v>theater</v>
      </c>
      <c r="R4008" t="str">
        <f t="shared" si="375"/>
        <v>plays</v>
      </c>
      <c r="S4008" s="16">
        <f t="shared" si="376"/>
        <v>42391.772997685184</v>
      </c>
      <c r="T4008" s="16">
        <f t="shared" si="377"/>
        <v>42416.772997685184</v>
      </c>
    </row>
    <row r="4009" spans="1:20" ht="45" x14ac:dyDescent="0.2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2.5000000000000001E-3</v>
      </c>
      <c r="P4009" s="19">
        <f t="shared" si="373"/>
        <v>5</v>
      </c>
      <c r="Q4009" t="str">
        <f t="shared" si="374"/>
        <v>theater</v>
      </c>
      <c r="R4009" t="str">
        <f t="shared" si="375"/>
        <v>plays</v>
      </c>
      <c r="S4009" s="16">
        <f t="shared" si="376"/>
        <v>41848.772928240738</v>
      </c>
      <c r="T4009" s="16">
        <f t="shared" si="377"/>
        <v>41877.686111111114</v>
      </c>
    </row>
    <row r="4010" spans="1:20" ht="45" x14ac:dyDescent="0.2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0.06</v>
      </c>
      <c r="P4010" s="19">
        <f t="shared" si="373"/>
        <v>15</v>
      </c>
      <c r="Q4010" t="str">
        <f t="shared" si="374"/>
        <v>theater</v>
      </c>
      <c r="R4010" t="str">
        <f t="shared" si="375"/>
        <v>plays</v>
      </c>
      <c r="S4010" s="16">
        <f t="shared" si="376"/>
        <v>42177.964201388888</v>
      </c>
      <c r="T4010" s="16">
        <f t="shared" si="377"/>
        <v>42207.964201388888</v>
      </c>
    </row>
    <row r="4011" spans="1:20" ht="45" x14ac:dyDescent="0.2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3.8860103626943004E-2</v>
      </c>
      <c r="P4011" s="19">
        <f t="shared" si="373"/>
        <v>25</v>
      </c>
      <c r="Q4011" t="str">
        <f t="shared" si="374"/>
        <v>theater</v>
      </c>
      <c r="R4011" t="str">
        <f t="shared" si="375"/>
        <v>plays</v>
      </c>
      <c r="S4011" s="16">
        <f t="shared" si="376"/>
        <v>41851.700925925928</v>
      </c>
      <c r="T4011" s="16">
        <f t="shared" si="377"/>
        <v>41891.700925925928</v>
      </c>
    </row>
    <row r="4012" spans="1:20" ht="45" x14ac:dyDescent="0.2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0.24194444444444443</v>
      </c>
      <c r="P4012" s="1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6">
        <f t="shared" si="376"/>
        <v>41921.770439814813</v>
      </c>
      <c r="T4012" s="16">
        <f t="shared" si="377"/>
        <v>41938.770439814813</v>
      </c>
    </row>
    <row r="4013" spans="1:20" ht="45" x14ac:dyDescent="0.2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7.5999999999999998E-2</v>
      </c>
      <c r="P4013" s="19">
        <f t="shared" si="373"/>
        <v>4.75</v>
      </c>
      <c r="Q4013" t="str">
        <f t="shared" si="374"/>
        <v>theater</v>
      </c>
      <c r="R4013" t="str">
        <f t="shared" si="375"/>
        <v>plays</v>
      </c>
      <c r="S4013" s="16">
        <f t="shared" si="376"/>
        <v>42002.54488425926</v>
      </c>
      <c r="T4013" s="16">
        <f t="shared" si="377"/>
        <v>42032.54488425926</v>
      </c>
    </row>
    <row r="4014" spans="1:20" ht="45" x14ac:dyDescent="0.2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s="19">
        <f t="shared" si="373"/>
        <v>0</v>
      </c>
      <c r="Q4014" t="str">
        <f t="shared" si="374"/>
        <v>theater</v>
      </c>
      <c r="R4014" t="str">
        <f t="shared" si="375"/>
        <v>plays</v>
      </c>
      <c r="S4014" s="16">
        <f t="shared" si="376"/>
        <v>42096.544548611113</v>
      </c>
      <c r="T4014" s="16">
        <f t="shared" si="377"/>
        <v>42126.544548611113</v>
      </c>
    </row>
    <row r="4015" spans="1:20" ht="45" x14ac:dyDescent="0.2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1.2999999999999999E-2</v>
      </c>
      <c r="P4015" s="19">
        <f t="shared" si="373"/>
        <v>13</v>
      </c>
      <c r="Q4015" t="str">
        <f t="shared" si="374"/>
        <v>theater</v>
      </c>
      <c r="R4015" t="str">
        <f t="shared" si="375"/>
        <v>plays</v>
      </c>
      <c r="S4015" s="16">
        <f t="shared" si="376"/>
        <v>42021.301192129627</v>
      </c>
      <c r="T4015" s="16">
        <f t="shared" si="377"/>
        <v>42051.301192129627</v>
      </c>
    </row>
    <row r="4016" spans="1:20" ht="45" x14ac:dyDescent="0.2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s="19">
        <f t="shared" si="373"/>
        <v>0</v>
      </c>
      <c r="Q4016" t="str">
        <f t="shared" si="374"/>
        <v>theater</v>
      </c>
      <c r="R4016" t="str">
        <f t="shared" si="375"/>
        <v>plays</v>
      </c>
      <c r="S4016" s="16">
        <f t="shared" si="376"/>
        <v>42419.246168981481</v>
      </c>
      <c r="T4016" s="16">
        <f t="shared" si="377"/>
        <v>42434.246168981481</v>
      </c>
    </row>
    <row r="4017" spans="1:20" ht="45" x14ac:dyDescent="0.2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1.4285714285714287E-4</v>
      </c>
      <c r="P4017" s="19">
        <f t="shared" si="373"/>
        <v>1</v>
      </c>
      <c r="Q4017" t="str">
        <f t="shared" si="374"/>
        <v>theater</v>
      </c>
      <c r="R4017" t="str">
        <f t="shared" si="375"/>
        <v>plays</v>
      </c>
      <c r="S4017" s="16">
        <f t="shared" si="376"/>
        <v>42174.780821759254</v>
      </c>
      <c r="T4017" s="16">
        <f t="shared" si="377"/>
        <v>42204.780821759254</v>
      </c>
    </row>
    <row r="4018" spans="1:20" ht="45" x14ac:dyDescent="0.2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0.14000000000000001</v>
      </c>
      <c r="P4018" s="19">
        <f t="shared" si="373"/>
        <v>10</v>
      </c>
      <c r="Q4018" t="str">
        <f t="shared" si="374"/>
        <v>theater</v>
      </c>
      <c r="R4018" t="str">
        <f t="shared" si="375"/>
        <v>plays</v>
      </c>
      <c r="S4018" s="16">
        <f t="shared" si="376"/>
        <v>41869.872685185182</v>
      </c>
      <c r="T4018" s="16">
        <f t="shared" si="377"/>
        <v>41899.872685185182</v>
      </c>
    </row>
    <row r="4019" spans="1:20" ht="45" x14ac:dyDescent="0.2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1.0500000000000001E-2</v>
      </c>
      <c r="P4019" s="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6">
        <f t="shared" si="376"/>
        <v>41856.672152777777</v>
      </c>
      <c r="T4019" s="16">
        <f t="shared" si="377"/>
        <v>41886.672152777777</v>
      </c>
    </row>
    <row r="4020" spans="1:20" ht="30" x14ac:dyDescent="0.2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8.666666666666667E-2</v>
      </c>
      <c r="P4020" s="19">
        <f t="shared" si="373"/>
        <v>32.5</v>
      </c>
      <c r="Q4020" t="str">
        <f t="shared" si="374"/>
        <v>theater</v>
      </c>
      <c r="R4020" t="str">
        <f t="shared" si="375"/>
        <v>plays</v>
      </c>
      <c r="S4020" s="16">
        <f t="shared" si="376"/>
        <v>42620.91097222222</v>
      </c>
      <c r="T4020" s="16">
        <f t="shared" si="377"/>
        <v>42650.91097222222</v>
      </c>
    </row>
    <row r="4021" spans="1:20" ht="45" x14ac:dyDescent="0.2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8.2857142857142851E-3</v>
      </c>
      <c r="P4021" s="19">
        <f t="shared" si="373"/>
        <v>7.25</v>
      </c>
      <c r="Q4021" t="str">
        <f t="shared" si="374"/>
        <v>theater</v>
      </c>
      <c r="R4021" t="str">
        <f t="shared" si="375"/>
        <v>plays</v>
      </c>
      <c r="S4021" s="16">
        <f t="shared" si="376"/>
        <v>42417.675879629634</v>
      </c>
      <c r="T4021" s="16">
        <f t="shared" si="377"/>
        <v>42475.686111111107</v>
      </c>
    </row>
    <row r="4022" spans="1:20" ht="45" x14ac:dyDescent="0.2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0.16666666666666666</v>
      </c>
      <c r="P4022" s="1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6">
        <f t="shared" si="376"/>
        <v>42057.190960648149</v>
      </c>
      <c r="T4022" s="16">
        <f t="shared" si="377"/>
        <v>42087.149293981478</v>
      </c>
    </row>
    <row r="4023" spans="1:20" ht="30" x14ac:dyDescent="0.2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8.3333333333333332E-3</v>
      </c>
      <c r="P4023" s="19">
        <f t="shared" si="373"/>
        <v>62.5</v>
      </c>
      <c r="Q4023" t="str">
        <f t="shared" si="374"/>
        <v>theater</v>
      </c>
      <c r="R4023" t="str">
        <f t="shared" si="375"/>
        <v>plays</v>
      </c>
      <c r="S4023" s="16">
        <f t="shared" si="376"/>
        <v>41878.911550925928</v>
      </c>
      <c r="T4023" s="16">
        <f t="shared" si="377"/>
        <v>41938.911550925928</v>
      </c>
    </row>
    <row r="4024" spans="1:20" ht="30" x14ac:dyDescent="0.2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0.69561111111111107</v>
      </c>
      <c r="P4024" s="1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6">
        <f t="shared" si="376"/>
        <v>41990.584108796291</v>
      </c>
      <c r="T4024" s="16">
        <f t="shared" si="377"/>
        <v>42036.120833333334</v>
      </c>
    </row>
    <row r="4025" spans="1:20" ht="45" x14ac:dyDescent="0.2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s="19">
        <f t="shared" si="373"/>
        <v>0</v>
      </c>
      <c r="Q4025" t="str">
        <f t="shared" si="374"/>
        <v>theater</v>
      </c>
      <c r="R4025" t="str">
        <f t="shared" si="375"/>
        <v>plays</v>
      </c>
      <c r="S4025" s="16">
        <f t="shared" si="376"/>
        <v>42408.999571759254</v>
      </c>
      <c r="T4025" s="16">
        <f t="shared" si="377"/>
        <v>42453.957905092597</v>
      </c>
    </row>
    <row r="4026" spans="1:20" ht="45" x14ac:dyDescent="0.2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1.2500000000000001E-2</v>
      </c>
      <c r="P4026" s="19">
        <f t="shared" si="373"/>
        <v>10</v>
      </c>
      <c r="Q4026" t="str">
        <f t="shared" si="374"/>
        <v>theater</v>
      </c>
      <c r="R4026" t="str">
        <f t="shared" si="375"/>
        <v>plays</v>
      </c>
      <c r="S4026" s="16">
        <f t="shared" si="376"/>
        <v>42217.670104166667</v>
      </c>
      <c r="T4026" s="16">
        <f t="shared" si="377"/>
        <v>42247.670104166667</v>
      </c>
    </row>
    <row r="4027" spans="1:20" ht="45" x14ac:dyDescent="0.2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0.05</v>
      </c>
      <c r="P4027" s="19">
        <f t="shared" si="373"/>
        <v>62.5</v>
      </c>
      <c r="Q4027" t="str">
        <f t="shared" si="374"/>
        <v>theater</v>
      </c>
      <c r="R4027" t="str">
        <f t="shared" si="375"/>
        <v>plays</v>
      </c>
      <c r="S4027" s="16">
        <f t="shared" si="376"/>
        <v>42151.237685185188</v>
      </c>
      <c r="T4027" s="16">
        <f t="shared" si="377"/>
        <v>42211.237685185188</v>
      </c>
    </row>
    <row r="4028" spans="1:20" ht="45" x14ac:dyDescent="0.2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s="19">
        <f t="shared" si="373"/>
        <v>0</v>
      </c>
      <c r="Q4028" t="str">
        <f t="shared" si="374"/>
        <v>theater</v>
      </c>
      <c r="R4028" t="str">
        <f t="shared" si="375"/>
        <v>plays</v>
      </c>
      <c r="S4028" s="16">
        <f t="shared" si="376"/>
        <v>42282.655543981484</v>
      </c>
      <c r="T4028" s="16">
        <f t="shared" si="377"/>
        <v>42342.697210648148</v>
      </c>
    </row>
    <row r="4029" spans="1:20" ht="45" x14ac:dyDescent="0.2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7.166666666666667E-2</v>
      </c>
      <c r="P4029" s="1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6">
        <f t="shared" si="376"/>
        <v>42768.97084490741</v>
      </c>
      <c r="T4029" s="16">
        <f t="shared" si="377"/>
        <v>42789.041666666672</v>
      </c>
    </row>
    <row r="4030" spans="1:20" ht="45" x14ac:dyDescent="0.2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0.28050000000000003</v>
      </c>
      <c r="P4030" s="19">
        <f t="shared" si="373"/>
        <v>51</v>
      </c>
      <c r="Q4030" t="str">
        <f t="shared" si="374"/>
        <v>theater</v>
      </c>
      <c r="R4030" t="str">
        <f t="shared" si="375"/>
        <v>plays</v>
      </c>
      <c r="S4030" s="16">
        <f t="shared" si="376"/>
        <v>41765.938657407409</v>
      </c>
      <c r="T4030" s="16">
        <f t="shared" si="377"/>
        <v>41795.938657407409</v>
      </c>
    </row>
    <row r="4031" spans="1:20" ht="45" x14ac:dyDescent="0.2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s="19">
        <f t="shared" si="373"/>
        <v>0</v>
      </c>
      <c r="Q4031" t="str">
        <f t="shared" si="374"/>
        <v>theater</v>
      </c>
      <c r="R4031" t="str">
        <f t="shared" si="375"/>
        <v>plays</v>
      </c>
      <c r="S4031" s="16">
        <f t="shared" si="376"/>
        <v>42322.025115740747</v>
      </c>
      <c r="T4031" s="16">
        <f t="shared" si="377"/>
        <v>42352.025115740747</v>
      </c>
    </row>
    <row r="4032" spans="1:20" ht="45" x14ac:dyDescent="0.2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0.16</v>
      </c>
      <c r="P4032" s="1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6">
        <f t="shared" si="376"/>
        <v>42374.655081018514</v>
      </c>
      <c r="T4032" s="16">
        <f t="shared" si="377"/>
        <v>42403.784027777772</v>
      </c>
    </row>
    <row r="4033" spans="1:20" ht="45" x14ac:dyDescent="0.2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s="19">
        <f t="shared" si="373"/>
        <v>0</v>
      </c>
      <c r="Q4033" t="str">
        <f t="shared" si="374"/>
        <v>theater</v>
      </c>
      <c r="R4033" t="str">
        <f t="shared" si="375"/>
        <v>plays</v>
      </c>
      <c r="S4033" s="16">
        <f t="shared" si="376"/>
        <v>41941.585231481484</v>
      </c>
      <c r="T4033" s="16">
        <f t="shared" si="377"/>
        <v>41991.626898148148</v>
      </c>
    </row>
    <row r="4034" spans="1:20" ht="45" x14ac:dyDescent="0.2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6.8287037037037035E-2</v>
      </c>
      <c r="P4034" s="19">
        <f t="shared" si="373"/>
        <v>59</v>
      </c>
      <c r="Q4034" t="str">
        <f t="shared" si="374"/>
        <v>theater</v>
      </c>
      <c r="R4034" t="str">
        <f t="shared" si="375"/>
        <v>plays</v>
      </c>
      <c r="S4034" s="16">
        <f t="shared" si="376"/>
        <v>42293.809212962966</v>
      </c>
      <c r="T4034" s="16">
        <f t="shared" si="377"/>
        <v>42353.85087962963</v>
      </c>
    </row>
    <row r="4035" spans="1:20" ht="45" x14ac:dyDescent="0.2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E4035/D4035</f>
        <v>0.25698702928870293</v>
      </c>
      <c r="P4035" s="19">
        <f t="shared" ref="P4035:P4098" si="379">IF(L4035&gt;0,E4035/L4035,0)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6">
        <f t="shared" ref="S4035:S4098" si="382">(((J4035/60)/60)/24)+DATE(1970,1,1)</f>
        <v>42614.268796296295</v>
      </c>
      <c r="T4035" s="16">
        <f t="shared" ref="T4035:T4098" si="383">(((I4035/60)/60)/24)+DATE(1970,1,1)</f>
        <v>42645.375</v>
      </c>
    </row>
    <row r="4036" spans="1:20" ht="45" x14ac:dyDescent="0.2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1.4814814814814815E-2</v>
      </c>
      <c r="P4036" s="19">
        <f t="shared" si="379"/>
        <v>100</v>
      </c>
      <c r="Q4036" t="str">
        <f t="shared" si="380"/>
        <v>theater</v>
      </c>
      <c r="R4036" t="str">
        <f t="shared" si="381"/>
        <v>plays</v>
      </c>
      <c r="S4036" s="16">
        <f t="shared" si="382"/>
        <v>42067.947337962964</v>
      </c>
      <c r="T4036" s="16">
        <f t="shared" si="383"/>
        <v>42097.905671296292</v>
      </c>
    </row>
    <row r="4037" spans="1:20" ht="30" x14ac:dyDescent="0.2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0.36849999999999999</v>
      </c>
      <c r="P4037" s="1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6">
        <f t="shared" si="382"/>
        <v>41903.882951388885</v>
      </c>
      <c r="T4037" s="16">
        <f t="shared" si="383"/>
        <v>41933.882951388885</v>
      </c>
    </row>
    <row r="4038" spans="1:20" ht="45" x14ac:dyDescent="0.2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0.47049999999999997</v>
      </c>
      <c r="P4038" s="1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6">
        <f t="shared" si="382"/>
        <v>41804.937083333331</v>
      </c>
      <c r="T4038" s="16">
        <f t="shared" si="383"/>
        <v>41821.9375</v>
      </c>
    </row>
    <row r="4039" spans="1:20" ht="45" x14ac:dyDescent="0.2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0.11428571428571428</v>
      </c>
      <c r="P4039" s="19">
        <f t="shared" si="379"/>
        <v>40</v>
      </c>
      <c r="Q4039" t="str">
        <f t="shared" si="380"/>
        <v>theater</v>
      </c>
      <c r="R4039" t="str">
        <f t="shared" si="381"/>
        <v>plays</v>
      </c>
      <c r="S4039" s="16">
        <f t="shared" si="382"/>
        <v>42497.070775462969</v>
      </c>
      <c r="T4039" s="16">
        <f t="shared" si="383"/>
        <v>42514.600694444445</v>
      </c>
    </row>
    <row r="4040" spans="1:20" ht="45" x14ac:dyDescent="0.2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0.12039999999999999</v>
      </c>
      <c r="P4040" s="1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6">
        <f t="shared" si="382"/>
        <v>41869.798726851855</v>
      </c>
      <c r="T4040" s="16">
        <f t="shared" si="383"/>
        <v>41929.798726851855</v>
      </c>
    </row>
    <row r="4041" spans="1:20" ht="30" x14ac:dyDescent="0.2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0.6</v>
      </c>
      <c r="P4041" s="19">
        <f t="shared" si="379"/>
        <v>60</v>
      </c>
      <c r="Q4041" t="str">
        <f t="shared" si="380"/>
        <v>theater</v>
      </c>
      <c r="R4041" t="str">
        <f t="shared" si="381"/>
        <v>plays</v>
      </c>
      <c r="S4041" s="16">
        <f t="shared" si="382"/>
        <v>42305.670914351853</v>
      </c>
      <c r="T4041" s="16">
        <f t="shared" si="383"/>
        <v>42339.249305555553</v>
      </c>
    </row>
    <row r="4042" spans="1:20" ht="45" x14ac:dyDescent="0.2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0.3125</v>
      </c>
      <c r="P4042" s="19">
        <f t="shared" si="379"/>
        <v>1250</v>
      </c>
      <c r="Q4042" t="str">
        <f t="shared" si="380"/>
        <v>theater</v>
      </c>
      <c r="R4042" t="str">
        <f t="shared" si="381"/>
        <v>plays</v>
      </c>
      <c r="S4042" s="16">
        <f t="shared" si="382"/>
        <v>42144.231527777782</v>
      </c>
      <c r="T4042" s="16">
        <f t="shared" si="383"/>
        <v>42203.125</v>
      </c>
    </row>
    <row r="4043" spans="1:20" ht="30" x14ac:dyDescent="0.2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4.1999999999999997E-3</v>
      </c>
      <c r="P4043" s="19">
        <f t="shared" si="379"/>
        <v>10.5</v>
      </c>
      <c r="Q4043" t="str">
        <f t="shared" si="380"/>
        <v>theater</v>
      </c>
      <c r="R4043" t="str">
        <f t="shared" si="381"/>
        <v>plays</v>
      </c>
      <c r="S4043" s="16">
        <f t="shared" si="382"/>
        <v>42559.474004629628</v>
      </c>
      <c r="T4043" s="16">
        <f t="shared" si="383"/>
        <v>42619.474004629628</v>
      </c>
    </row>
    <row r="4044" spans="1:20" ht="45" x14ac:dyDescent="0.2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2.0999999999999999E-3</v>
      </c>
      <c r="P4044" s="19">
        <f t="shared" si="379"/>
        <v>7</v>
      </c>
      <c r="Q4044" t="str">
        <f t="shared" si="380"/>
        <v>theater</v>
      </c>
      <c r="R4044" t="str">
        <f t="shared" si="381"/>
        <v>plays</v>
      </c>
      <c r="S4044" s="16">
        <f t="shared" si="382"/>
        <v>41995.084074074075</v>
      </c>
      <c r="T4044" s="16">
        <f t="shared" si="383"/>
        <v>42024.802777777775</v>
      </c>
    </row>
    <row r="4045" spans="1:20" ht="45" x14ac:dyDescent="0.2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s="19">
        <f t="shared" si="379"/>
        <v>0</v>
      </c>
      <c r="Q4045" t="str">
        <f t="shared" si="380"/>
        <v>theater</v>
      </c>
      <c r="R4045" t="str">
        <f t="shared" si="381"/>
        <v>plays</v>
      </c>
      <c r="S4045" s="16">
        <f t="shared" si="382"/>
        <v>41948.957465277781</v>
      </c>
      <c r="T4045" s="16">
        <f t="shared" si="383"/>
        <v>41963.957465277781</v>
      </c>
    </row>
    <row r="4046" spans="1:20" ht="45" x14ac:dyDescent="0.2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0.375</v>
      </c>
      <c r="P4046" s="1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6">
        <f t="shared" si="382"/>
        <v>42074.219699074078</v>
      </c>
      <c r="T4046" s="16">
        <f t="shared" si="383"/>
        <v>42104.208333333328</v>
      </c>
    </row>
    <row r="4047" spans="1:20" ht="45" x14ac:dyDescent="0.2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2.0000000000000001E-4</v>
      </c>
      <c r="P4047" s="19">
        <f t="shared" si="379"/>
        <v>1</v>
      </c>
      <c r="Q4047" t="str">
        <f t="shared" si="380"/>
        <v>theater</v>
      </c>
      <c r="R4047" t="str">
        <f t="shared" si="381"/>
        <v>plays</v>
      </c>
      <c r="S4047" s="16">
        <f t="shared" si="382"/>
        <v>41842.201261574075</v>
      </c>
      <c r="T4047" s="16">
        <f t="shared" si="383"/>
        <v>41872.201261574075</v>
      </c>
    </row>
    <row r="4048" spans="1:20" ht="45" x14ac:dyDescent="0.2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8.2142857142857142E-2</v>
      </c>
      <c r="P4048" s="1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6">
        <f t="shared" si="382"/>
        <v>41904.650578703702</v>
      </c>
      <c r="T4048" s="16">
        <f t="shared" si="383"/>
        <v>41934.650578703702</v>
      </c>
    </row>
    <row r="4049" spans="1:20" ht="45" x14ac:dyDescent="0.2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2.1999999999999999E-2</v>
      </c>
      <c r="P4049" s="19">
        <f t="shared" si="379"/>
        <v>27.5</v>
      </c>
      <c r="Q4049" t="str">
        <f t="shared" si="380"/>
        <v>theater</v>
      </c>
      <c r="R4049" t="str">
        <f t="shared" si="381"/>
        <v>plays</v>
      </c>
      <c r="S4049" s="16">
        <f t="shared" si="382"/>
        <v>41991.022488425922</v>
      </c>
      <c r="T4049" s="16">
        <f t="shared" si="383"/>
        <v>42015.041666666672</v>
      </c>
    </row>
    <row r="4050" spans="1:20" ht="45" x14ac:dyDescent="0.2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0.17652941176470588</v>
      </c>
      <c r="P4050" s="1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6">
        <f t="shared" si="382"/>
        <v>42436.509108796294</v>
      </c>
      <c r="T4050" s="16">
        <f t="shared" si="383"/>
        <v>42471.467442129629</v>
      </c>
    </row>
    <row r="4051" spans="1:20" ht="45" x14ac:dyDescent="0.2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8.0000000000000004E-4</v>
      </c>
      <c r="P4051" s="19">
        <f t="shared" si="379"/>
        <v>16</v>
      </c>
      <c r="Q4051" t="str">
        <f t="shared" si="380"/>
        <v>theater</v>
      </c>
      <c r="R4051" t="str">
        <f t="shared" si="381"/>
        <v>plays</v>
      </c>
      <c r="S4051" s="16">
        <f t="shared" si="382"/>
        <v>42169.958506944444</v>
      </c>
      <c r="T4051" s="16">
        <f t="shared" si="383"/>
        <v>42199.958506944444</v>
      </c>
    </row>
    <row r="4052" spans="1:20" ht="45" x14ac:dyDescent="0.2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6.6666666666666664E-4</v>
      </c>
      <c r="P4052" s="19">
        <f t="shared" si="379"/>
        <v>1</v>
      </c>
      <c r="Q4052" t="str">
        <f t="shared" si="380"/>
        <v>theater</v>
      </c>
      <c r="R4052" t="str">
        <f t="shared" si="381"/>
        <v>plays</v>
      </c>
      <c r="S4052" s="16">
        <f t="shared" si="382"/>
        <v>41905.636469907404</v>
      </c>
      <c r="T4052" s="16">
        <f t="shared" si="383"/>
        <v>41935.636469907404</v>
      </c>
    </row>
    <row r="4053" spans="1:20" ht="45" x14ac:dyDescent="0.2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s="19">
        <f t="shared" si="379"/>
        <v>0</v>
      </c>
      <c r="Q4053" t="str">
        <f t="shared" si="380"/>
        <v>theater</v>
      </c>
      <c r="R4053" t="str">
        <f t="shared" si="381"/>
        <v>plays</v>
      </c>
      <c r="S4053" s="16">
        <f t="shared" si="382"/>
        <v>41761.810150462967</v>
      </c>
      <c r="T4053" s="16">
        <f t="shared" si="383"/>
        <v>41768.286805555559</v>
      </c>
    </row>
    <row r="4054" spans="1:20" ht="60" x14ac:dyDescent="0.2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0.37533333333333335</v>
      </c>
      <c r="P4054" s="1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6">
        <f t="shared" si="382"/>
        <v>41865.878657407404</v>
      </c>
      <c r="T4054" s="16">
        <f t="shared" si="383"/>
        <v>41925.878657407404</v>
      </c>
    </row>
    <row r="4055" spans="1:20" ht="45" x14ac:dyDescent="0.2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0.22</v>
      </c>
      <c r="P4055" s="19">
        <f t="shared" si="379"/>
        <v>55</v>
      </c>
      <c r="Q4055" t="str">
        <f t="shared" si="380"/>
        <v>theater</v>
      </c>
      <c r="R4055" t="str">
        <f t="shared" si="381"/>
        <v>plays</v>
      </c>
      <c r="S4055" s="16">
        <f t="shared" si="382"/>
        <v>41928.690138888887</v>
      </c>
      <c r="T4055" s="16">
        <f t="shared" si="383"/>
        <v>41958.833333333328</v>
      </c>
    </row>
    <row r="4056" spans="1:20" ht="45" x14ac:dyDescent="0.2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s="19">
        <f t="shared" si="379"/>
        <v>0</v>
      </c>
      <c r="Q4056" t="str">
        <f t="shared" si="380"/>
        <v>theater</v>
      </c>
      <c r="R4056" t="str">
        <f t="shared" si="381"/>
        <v>plays</v>
      </c>
      <c r="S4056" s="16">
        <f t="shared" si="382"/>
        <v>42613.841261574074</v>
      </c>
      <c r="T4056" s="16">
        <f t="shared" si="383"/>
        <v>42644.166666666672</v>
      </c>
    </row>
    <row r="4057" spans="1:20" ht="45" x14ac:dyDescent="0.2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0.1762</v>
      </c>
      <c r="P4057" s="1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6">
        <f t="shared" si="382"/>
        <v>41779.648506944446</v>
      </c>
      <c r="T4057" s="16">
        <f t="shared" si="383"/>
        <v>41809.648506944446</v>
      </c>
    </row>
    <row r="4058" spans="1:20" ht="45" x14ac:dyDescent="0.2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0.53</v>
      </c>
      <c r="P4058" s="1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6">
        <f t="shared" si="382"/>
        <v>42534.933321759265</v>
      </c>
      <c r="T4058" s="16">
        <f t="shared" si="383"/>
        <v>42554.832638888889</v>
      </c>
    </row>
    <row r="4059" spans="1:20" ht="45" x14ac:dyDescent="0.2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0.22142857142857142</v>
      </c>
      <c r="P4059" s="1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6">
        <f t="shared" si="382"/>
        <v>42310.968518518523</v>
      </c>
      <c r="T4059" s="16">
        <f t="shared" si="383"/>
        <v>42333.958333333328</v>
      </c>
    </row>
    <row r="4060" spans="1:20" ht="45" x14ac:dyDescent="0.2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2.5333333333333333E-2</v>
      </c>
      <c r="P4060" s="1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6">
        <f t="shared" si="382"/>
        <v>42446.060694444444</v>
      </c>
      <c r="T4060" s="16">
        <f t="shared" si="383"/>
        <v>42461.165972222225</v>
      </c>
    </row>
    <row r="4061" spans="1:20" ht="45" x14ac:dyDescent="0.2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2.5000000000000001E-2</v>
      </c>
      <c r="P4061" s="1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6">
        <f t="shared" si="382"/>
        <v>41866.640648148146</v>
      </c>
      <c r="T4061" s="16">
        <f t="shared" si="383"/>
        <v>41898.125</v>
      </c>
    </row>
    <row r="4062" spans="1:20" ht="45" x14ac:dyDescent="0.2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2.8500000000000001E-2</v>
      </c>
      <c r="P4062" s="19">
        <f t="shared" si="379"/>
        <v>57</v>
      </c>
      <c r="Q4062" t="str">
        <f t="shared" si="380"/>
        <v>theater</v>
      </c>
      <c r="R4062" t="str">
        <f t="shared" si="381"/>
        <v>plays</v>
      </c>
      <c r="S4062" s="16">
        <f t="shared" si="382"/>
        <v>41779.695092592592</v>
      </c>
      <c r="T4062" s="16">
        <f t="shared" si="383"/>
        <v>41813.666666666664</v>
      </c>
    </row>
    <row r="4063" spans="1:20" ht="30" x14ac:dyDescent="0.2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s="19">
        <f t="shared" si="379"/>
        <v>0</v>
      </c>
      <c r="Q4063" t="str">
        <f t="shared" si="380"/>
        <v>theater</v>
      </c>
      <c r="R4063" t="str">
        <f t="shared" si="381"/>
        <v>plays</v>
      </c>
      <c r="S4063" s="16">
        <f t="shared" si="382"/>
        <v>42421.141469907408</v>
      </c>
      <c r="T4063" s="16">
        <f t="shared" si="383"/>
        <v>42481.099803240737</v>
      </c>
    </row>
    <row r="4064" spans="1:20" ht="45" x14ac:dyDescent="0.2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2.4500000000000001E-2</v>
      </c>
      <c r="P4064" s="1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6">
        <f t="shared" si="382"/>
        <v>42523.739212962959</v>
      </c>
      <c r="T4064" s="16">
        <f t="shared" si="383"/>
        <v>42553.739212962959</v>
      </c>
    </row>
    <row r="4065" spans="1:20" ht="45" x14ac:dyDescent="0.2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1.4210526315789474E-2</v>
      </c>
      <c r="P4065" s="19">
        <f t="shared" si="379"/>
        <v>15</v>
      </c>
      <c r="Q4065" t="str">
        <f t="shared" si="380"/>
        <v>theater</v>
      </c>
      <c r="R4065" t="str">
        <f t="shared" si="381"/>
        <v>plays</v>
      </c>
      <c r="S4065" s="16">
        <f t="shared" si="382"/>
        <v>41787.681527777779</v>
      </c>
      <c r="T4065" s="16">
        <f t="shared" si="383"/>
        <v>41817.681527777779</v>
      </c>
    </row>
    <row r="4066" spans="1:20" ht="45" x14ac:dyDescent="0.2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0.1925</v>
      </c>
      <c r="P4066" s="1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6">
        <f t="shared" si="382"/>
        <v>42093.588263888887</v>
      </c>
      <c r="T4066" s="16">
        <f t="shared" si="383"/>
        <v>42123.588263888887</v>
      </c>
    </row>
    <row r="4067" spans="1:20" ht="30" x14ac:dyDescent="0.2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6.7499999999999999E-3</v>
      </c>
      <c r="P4067" s="19">
        <f t="shared" si="379"/>
        <v>6.75</v>
      </c>
      <c r="Q4067" t="str">
        <f t="shared" si="380"/>
        <v>theater</v>
      </c>
      <c r="R4067" t="str">
        <f t="shared" si="381"/>
        <v>plays</v>
      </c>
      <c r="S4067" s="16">
        <f t="shared" si="382"/>
        <v>41833.951516203706</v>
      </c>
      <c r="T4067" s="16">
        <f t="shared" si="383"/>
        <v>41863.951516203706</v>
      </c>
    </row>
    <row r="4068" spans="1:20" ht="45" x14ac:dyDescent="0.2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1.6666666666666668E-3</v>
      </c>
      <c r="P4068" s="19">
        <f t="shared" si="379"/>
        <v>25</v>
      </c>
      <c r="Q4068" t="str">
        <f t="shared" si="380"/>
        <v>theater</v>
      </c>
      <c r="R4068" t="str">
        <f t="shared" si="381"/>
        <v>plays</v>
      </c>
      <c r="S4068" s="16">
        <f t="shared" si="382"/>
        <v>42479.039212962962</v>
      </c>
      <c r="T4068" s="16">
        <f t="shared" si="383"/>
        <v>42509.039212962962</v>
      </c>
    </row>
    <row r="4069" spans="1:20" ht="45" x14ac:dyDescent="0.2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0.60899999999999999</v>
      </c>
      <c r="P4069" s="1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6">
        <f t="shared" si="382"/>
        <v>42235.117476851854</v>
      </c>
      <c r="T4069" s="16">
        <f t="shared" si="383"/>
        <v>42275.117476851854</v>
      </c>
    </row>
    <row r="4070" spans="1:20" ht="30" x14ac:dyDescent="0.2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0.01</v>
      </c>
      <c r="P4070" s="1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6">
        <f t="shared" si="382"/>
        <v>42718.963599537034</v>
      </c>
      <c r="T4070" s="16">
        <f t="shared" si="383"/>
        <v>42748.961805555555</v>
      </c>
    </row>
    <row r="4071" spans="1:20" ht="45" x14ac:dyDescent="0.2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0.34399999999999997</v>
      </c>
      <c r="P4071" s="1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6">
        <f t="shared" si="382"/>
        <v>42022.661527777775</v>
      </c>
      <c r="T4071" s="16">
        <f t="shared" si="383"/>
        <v>42063.5</v>
      </c>
    </row>
    <row r="4072" spans="1:20" ht="30" x14ac:dyDescent="0.2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0.16500000000000001</v>
      </c>
      <c r="P4072" s="19">
        <f t="shared" si="379"/>
        <v>27.5</v>
      </c>
      <c r="Q4072" t="str">
        <f t="shared" si="380"/>
        <v>theater</v>
      </c>
      <c r="R4072" t="str">
        <f t="shared" si="381"/>
        <v>plays</v>
      </c>
      <c r="S4072" s="16">
        <f t="shared" si="382"/>
        <v>42031.666898148149</v>
      </c>
      <c r="T4072" s="16">
        <f t="shared" si="383"/>
        <v>42064.125</v>
      </c>
    </row>
    <row r="4073" spans="1:20" ht="45" x14ac:dyDescent="0.2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s="19">
        <f t="shared" si="379"/>
        <v>0</v>
      </c>
      <c r="Q4073" t="str">
        <f t="shared" si="380"/>
        <v>theater</v>
      </c>
      <c r="R4073" t="str">
        <f t="shared" si="381"/>
        <v>plays</v>
      </c>
      <c r="S4073" s="16">
        <f t="shared" si="382"/>
        <v>42700.804756944446</v>
      </c>
      <c r="T4073" s="16">
        <f t="shared" si="383"/>
        <v>42730.804756944446</v>
      </c>
    </row>
    <row r="4074" spans="1:20" ht="45" x14ac:dyDescent="0.2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4.0000000000000001E-3</v>
      </c>
      <c r="P4074" s="19">
        <f t="shared" si="379"/>
        <v>2</v>
      </c>
      <c r="Q4074" t="str">
        <f t="shared" si="380"/>
        <v>theater</v>
      </c>
      <c r="R4074" t="str">
        <f t="shared" si="381"/>
        <v>plays</v>
      </c>
      <c r="S4074" s="16">
        <f t="shared" si="382"/>
        <v>41812.77443287037</v>
      </c>
      <c r="T4074" s="16">
        <f t="shared" si="383"/>
        <v>41872.77443287037</v>
      </c>
    </row>
    <row r="4075" spans="1:20" ht="45" x14ac:dyDescent="0.2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1.0571428571428572E-2</v>
      </c>
      <c r="P4075" s="19">
        <f t="shared" si="379"/>
        <v>18.5</v>
      </c>
      <c r="Q4075" t="str">
        <f t="shared" si="380"/>
        <v>theater</v>
      </c>
      <c r="R4075" t="str">
        <f t="shared" si="381"/>
        <v>plays</v>
      </c>
      <c r="S4075" s="16">
        <f t="shared" si="382"/>
        <v>42078.34520833334</v>
      </c>
      <c r="T4075" s="16">
        <f t="shared" si="383"/>
        <v>42133.166666666672</v>
      </c>
    </row>
    <row r="4076" spans="1:20" ht="45" x14ac:dyDescent="0.2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0.26727272727272727</v>
      </c>
      <c r="P4076" s="19">
        <f t="shared" si="379"/>
        <v>35</v>
      </c>
      <c r="Q4076" t="str">
        <f t="shared" si="380"/>
        <v>theater</v>
      </c>
      <c r="R4076" t="str">
        <f t="shared" si="381"/>
        <v>plays</v>
      </c>
      <c r="S4076" s="16">
        <f t="shared" si="382"/>
        <v>42283.552951388891</v>
      </c>
      <c r="T4076" s="16">
        <f t="shared" si="383"/>
        <v>42313.594618055555</v>
      </c>
    </row>
    <row r="4077" spans="1:20" ht="45" x14ac:dyDescent="0.2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0.28799999999999998</v>
      </c>
      <c r="P4077" s="1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6">
        <f t="shared" si="382"/>
        <v>41779.045937499999</v>
      </c>
      <c r="T4077" s="16">
        <f t="shared" si="383"/>
        <v>41820.727777777778</v>
      </c>
    </row>
    <row r="4078" spans="1:20" ht="45" x14ac:dyDescent="0.2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s="19">
        <f t="shared" si="379"/>
        <v>0</v>
      </c>
      <c r="Q4078" t="str">
        <f t="shared" si="380"/>
        <v>theater</v>
      </c>
      <c r="R4078" t="str">
        <f t="shared" si="381"/>
        <v>plays</v>
      </c>
      <c r="S4078" s="16">
        <f t="shared" si="382"/>
        <v>41905.795706018522</v>
      </c>
      <c r="T4078" s="16">
        <f t="shared" si="383"/>
        <v>41933.82708333333</v>
      </c>
    </row>
    <row r="4079" spans="1:20" ht="45" x14ac:dyDescent="0.2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8.8999999999999996E-2</v>
      </c>
      <c r="P4079" s="1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6">
        <f t="shared" si="382"/>
        <v>42695.7105787037</v>
      </c>
      <c r="T4079" s="16">
        <f t="shared" si="383"/>
        <v>42725.7105787037</v>
      </c>
    </row>
    <row r="4080" spans="1:20" ht="45" x14ac:dyDescent="0.2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s="19">
        <f t="shared" si="379"/>
        <v>0</v>
      </c>
      <c r="Q4080" t="str">
        <f t="shared" si="380"/>
        <v>theater</v>
      </c>
      <c r="R4080" t="str">
        <f t="shared" si="381"/>
        <v>plays</v>
      </c>
      <c r="S4080" s="16">
        <f t="shared" si="382"/>
        <v>42732.787523148145</v>
      </c>
      <c r="T4080" s="16">
        <f t="shared" si="383"/>
        <v>42762.787523148145</v>
      </c>
    </row>
    <row r="4081" spans="1:20" ht="45" x14ac:dyDescent="0.2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1.6666666666666668E-3</v>
      </c>
      <c r="P4081" s="19">
        <f t="shared" si="379"/>
        <v>5</v>
      </c>
      <c r="Q4081" t="str">
        <f t="shared" si="380"/>
        <v>theater</v>
      </c>
      <c r="R4081" t="str">
        <f t="shared" si="381"/>
        <v>plays</v>
      </c>
      <c r="S4081" s="16">
        <f t="shared" si="382"/>
        <v>42510.938900462963</v>
      </c>
      <c r="T4081" s="16">
        <f t="shared" si="383"/>
        <v>42540.938900462963</v>
      </c>
    </row>
    <row r="4082" spans="1:20" ht="45" x14ac:dyDescent="0.2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s="19">
        <f t="shared" si="379"/>
        <v>0</v>
      </c>
      <c r="Q4082" t="str">
        <f t="shared" si="380"/>
        <v>theater</v>
      </c>
      <c r="R4082" t="str">
        <f t="shared" si="381"/>
        <v>plays</v>
      </c>
      <c r="S4082" s="16">
        <f t="shared" si="382"/>
        <v>42511.698101851856</v>
      </c>
      <c r="T4082" s="16">
        <f t="shared" si="383"/>
        <v>42535.787500000006</v>
      </c>
    </row>
    <row r="4083" spans="1:20" ht="45" x14ac:dyDescent="0.2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0.15737410071942445</v>
      </c>
      <c r="P4083" s="1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6">
        <f t="shared" si="382"/>
        <v>42041.581307870365</v>
      </c>
      <c r="T4083" s="16">
        <f t="shared" si="383"/>
        <v>42071.539641203708</v>
      </c>
    </row>
    <row r="4084" spans="1:20" ht="45" x14ac:dyDescent="0.2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0.02</v>
      </c>
      <c r="P4084" s="19">
        <f t="shared" si="379"/>
        <v>1.5</v>
      </c>
      <c r="Q4084" t="str">
        <f t="shared" si="380"/>
        <v>theater</v>
      </c>
      <c r="R4084" t="str">
        <f t="shared" si="381"/>
        <v>plays</v>
      </c>
      <c r="S4084" s="16">
        <f t="shared" si="382"/>
        <v>42307.189270833333</v>
      </c>
      <c r="T4084" s="16">
        <f t="shared" si="383"/>
        <v>42322.958333333328</v>
      </c>
    </row>
    <row r="4085" spans="1:20" ht="45" x14ac:dyDescent="0.2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0.21685714285714286</v>
      </c>
      <c r="P4085" s="1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6">
        <f t="shared" si="382"/>
        <v>42353.761759259258</v>
      </c>
      <c r="T4085" s="16">
        <f t="shared" si="383"/>
        <v>42383.761759259258</v>
      </c>
    </row>
    <row r="4086" spans="1:20" ht="45" x14ac:dyDescent="0.2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3.3333333333333335E-3</v>
      </c>
      <c r="P4086" s="19">
        <f t="shared" si="379"/>
        <v>10</v>
      </c>
      <c r="Q4086" t="str">
        <f t="shared" si="380"/>
        <v>theater</v>
      </c>
      <c r="R4086" t="str">
        <f t="shared" si="381"/>
        <v>plays</v>
      </c>
      <c r="S4086" s="16">
        <f t="shared" si="382"/>
        <v>42622.436412037037</v>
      </c>
      <c r="T4086" s="16">
        <f t="shared" si="383"/>
        <v>42652.436412037037</v>
      </c>
    </row>
    <row r="4087" spans="1:20" ht="45" x14ac:dyDescent="0.2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2.8571428571428571E-3</v>
      </c>
      <c r="P4087" s="19">
        <f t="shared" si="379"/>
        <v>10</v>
      </c>
      <c r="Q4087" t="str">
        <f t="shared" si="380"/>
        <v>theater</v>
      </c>
      <c r="R4087" t="str">
        <f t="shared" si="381"/>
        <v>plays</v>
      </c>
      <c r="S4087" s="16">
        <f t="shared" si="382"/>
        <v>42058.603877314818</v>
      </c>
      <c r="T4087" s="16">
        <f t="shared" si="383"/>
        <v>42087.165972222225</v>
      </c>
    </row>
    <row r="4088" spans="1:20" ht="45" x14ac:dyDescent="0.2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4.7E-2</v>
      </c>
      <c r="P4088" s="19">
        <f t="shared" si="379"/>
        <v>9.4</v>
      </c>
      <c r="Q4088" t="str">
        <f t="shared" si="380"/>
        <v>theater</v>
      </c>
      <c r="R4088" t="str">
        <f t="shared" si="381"/>
        <v>plays</v>
      </c>
      <c r="S4088" s="16">
        <f t="shared" si="382"/>
        <v>42304.940960648149</v>
      </c>
      <c r="T4088" s="16">
        <f t="shared" si="383"/>
        <v>42329.166666666672</v>
      </c>
    </row>
    <row r="4089" spans="1:20" x14ac:dyDescent="0.2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s="19">
        <f t="shared" si="379"/>
        <v>0</v>
      </c>
      <c r="Q4089" t="str">
        <f t="shared" si="380"/>
        <v>theater</v>
      </c>
      <c r="R4089" t="str">
        <f t="shared" si="381"/>
        <v>plays</v>
      </c>
      <c r="S4089" s="16">
        <f t="shared" si="382"/>
        <v>42538.742893518516</v>
      </c>
      <c r="T4089" s="16">
        <f t="shared" si="383"/>
        <v>42568.742893518516</v>
      </c>
    </row>
    <row r="4090" spans="1:20" ht="45" x14ac:dyDescent="0.2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0.108</v>
      </c>
      <c r="P4090" s="19">
        <f t="shared" si="379"/>
        <v>72</v>
      </c>
      <c r="Q4090" t="str">
        <f t="shared" si="380"/>
        <v>theater</v>
      </c>
      <c r="R4090" t="str">
        <f t="shared" si="381"/>
        <v>plays</v>
      </c>
      <c r="S4090" s="16">
        <f t="shared" si="382"/>
        <v>41990.612546296295</v>
      </c>
      <c r="T4090" s="16">
        <f t="shared" si="383"/>
        <v>42020.434722222228</v>
      </c>
    </row>
    <row r="4091" spans="1:20" ht="45" x14ac:dyDescent="0.2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4.8000000000000001E-2</v>
      </c>
      <c r="P4091" s="19">
        <f t="shared" si="379"/>
        <v>30</v>
      </c>
      <c r="Q4091" t="str">
        <f t="shared" si="380"/>
        <v>theater</v>
      </c>
      <c r="R4091" t="str">
        <f t="shared" si="381"/>
        <v>plays</v>
      </c>
      <c r="S4091" s="16">
        <f t="shared" si="382"/>
        <v>42122.732499999998</v>
      </c>
      <c r="T4091" s="16">
        <f t="shared" si="383"/>
        <v>42155.732638888891</v>
      </c>
    </row>
    <row r="4092" spans="1:20" ht="45" x14ac:dyDescent="0.2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3.2000000000000001E-2</v>
      </c>
      <c r="P4092" s="1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6">
        <f t="shared" si="382"/>
        <v>42209.67288194444</v>
      </c>
      <c r="T4092" s="16">
        <f t="shared" si="383"/>
        <v>42223.625</v>
      </c>
    </row>
    <row r="4093" spans="1:20" ht="45" x14ac:dyDescent="0.2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0.1275</v>
      </c>
      <c r="P4093" s="19">
        <f t="shared" si="379"/>
        <v>25.5</v>
      </c>
      <c r="Q4093" t="str">
        <f t="shared" si="380"/>
        <v>theater</v>
      </c>
      <c r="R4093" t="str">
        <f t="shared" si="381"/>
        <v>plays</v>
      </c>
      <c r="S4093" s="16">
        <f t="shared" si="382"/>
        <v>41990.506377314814</v>
      </c>
      <c r="T4093" s="16">
        <f t="shared" si="383"/>
        <v>42020.506377314814</v>
      </c>
    </row>
    <row r="4094" spans="1:20" ht="45" x14ac:dyDescent="0.2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1.8181818181818181E-4</v>
      </c>
      <c r="P4094" s="19">
        <f t="shared" si="379"/>
        <v>20</v>
      </c>
      <c r="Q4094" t="str">
        <f t="shared" si="380"/>
        <v>theater</v>
      </c>
      <c r="R4094" t="str">
        <f t="shared" si="381"/>
        <v>plays</v>
      </c>
      <c r="S4094" s="16">
        <f t="shared" si="382"/>
        <v>42039.194988425923</v>
      </c>
      <c r="T4094" s="16">
        <f t="shared" si="383"/>
        <v>42099.153321759266</v>
      </c>
    </row>
    <row r="4095" spans="1:20" ht="45" x14ac:dyDescent="0.2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2.4E-2</v>
      </c>
      <c r="P4095" s="19">
        <f t="shared" si="379"/>
        <v>15</v>
      </c>
      <c r="Q4095" t="str">
        <f t="shared" si="380"/>
        <v>theater</v>
      </c>
      <c r="R4095" t="str">
        <f t="shared" si="381"/>
        <v>plays</v>
      </c>
      <c r="S4095" s="16">
        <f t="shared" si="382"/>
        <v>42178.815891203703</v>
      </c>
      <c r="T4095" s="16">
        <f t="shared" si="383"/>
        <v>42238.815891203703</v>
      </c>
    </row>
    <row r="4096" spans="1:20" ht="45" x14ac:dyDescent="0.2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0.36499999999999999</v>
      </c>
      <c r="P4096" s="1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6">
        <f t="shared" si="382"/>
        <v>41890.086805555555</v>
      </c>
      <c r="T4096" s="16">
        <f t="shared" si="383"/>
        <v>41934.207638888889</v>
      </c>
    </row>
    <row r="4097" spans="1:20" ht="30" x14ac:dyDescent="0.2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2.6666666666666668E-2</v>
      </c>
      <c r="P4097" s="19">
        <f t="shared" si="379"/>
        <v>800</v>
      </c>
      <c r="Q4097" t="str">
        <f t="shared" si="380"/>
        <v>theater</v>
      </c>
      <c r="R4097" t="str">
        <f t="shared" si="381"/>
        <v>plays</v>
      </c>
      <c r="S4097" s="16">
        <f t="shared" si="382"/>
        <v>42693.031828703708</v>
      </c>
      <c r="T4097" s="16">
        <f t="shared" si="383"/>
        <v>42723.031828703708</v>
      </c>
    </row>
    <row r="4098" spans="1:20" ht="45" x14ac:dyDescent="0.2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0.11428571428571428</v>
      </c>
      <c r="P4098" s="19">
        <f t="shared" si="379"/>
        <v>80</v>
      </c>
      <c r="Q4098" t="str">
        <f t="shared" si="380"/>
        <v>theater</v>
      </c>
      <c r="R4098" t="str">
        <f t="shared" si="381"/>
        <v>plays</v>
      </c>
      <c r="S4098" s="16">
        <f t="shared" si="382"/>
        <v>42750.530312499999</v>
      </c>
      <c r="T4098" s="16">
        <f t="shared" si="383"/>
        <v>42794.368749999994</v>
      </c>
    </row>
    <row r="4099" spans="1:20" ht="45" x14ac:dyDescent="0.2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E4099/D4099</f>
        <v>0</v>
      </c>
      <c r="P4099" s="19">
        <f t="shared" ref="P4099:P4115" si="385">IF(L4099&gt;0,E4099/L4099,0)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6">
        <f t="shared" ref="S4099:S4115" si="388">(((J4099/60)/60)/24)+DATE(1970,1,1)</f>
        <v>42344.824502314819</v>
      </c>
      <c r="T4099" s="16">
        <f t="shared" ref="T4099:T4115" si="389">(((I4099/60)/60)/24)+DATE(1970,1,1)</f>
        <v>42400.996527777781</v>
      </c>
    </row>
    <row r="4100" spans="1:20" ht="45" x14ac:dyDescent="0.2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s="19">
        <f t="shared" si="385"/>
        <v>0</v>
      </c>
      <c r="Q4100" t="str">
        <f t="shared" si="386"/>
        <v>theater</v>
      </c>
      <c r="R4100" t="str">
        <f t="shared" si="387"/>
        <v>plays</v>
      </c>
      <c r="S4100" s="16">
        <f t="shared" si="388"/>
        <v>42495.722187499996</v>
      </c>
      <c r="T4100" s="16">
        <f t="shared" si="389"/>
        <v>42525.722187499996</v>
      </c>
    </row>
    <row r="4101" spans="1:20" ht="45" x14ac:dyDescent="0.2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1.1111111111111112E-2</v>
      </c>
      <c r="P4101" s="19">
        <f t="shared" si="385"/>
        <v>50</v>
      </c>
      <c r="Q4101" t="str">
        <f t="shared" si="386"/>
        <v>theater</v>
      </c>
      <c r="R4101" t="str">
        <f t="shared" si="387"/>
        <v>plays</v>
      </c>
      <c r="S4101" s="16">
        <f t="shared" si="388"/>
        <v>42570.850381944445</v>
      </c>
      <c r="T4101" s="16">
        <f t="shared" si="389"/>
        <v>42615.850381944445</v>
      </c>
    </row>
    <row r="4102" spans="1:20" ht="30" x14ac:dyDescent="0.2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s="19">
        <f t="shared" si="385"/>
        <v>0</v>
      </c>
      <c r="Q4102" t="str">
        <f t="shared" si="386"/>
        <v>theater</v>
      </c>
      <c r="R4102" t="str">
        <f t="shared" si="387"/>
        <v>plays</v>
      </c>
      <c r="S4102" s="16">
        <f t="shared" si="388"/>
        <v>41927.124884259261</v>
      </c>
      <c r="T4102" s="16">
        <f t="shared" si="389"/>
        <v>41937.124884259261</v>
      </c>
    </row>
    <row r="4103" spans="1:20" ht="45" x14ac:dyDescent="0.2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s="19">
        <f t="shared" si="385"/>
        <v>0</v>
      </c>
      <c r="Q4103" t="str">
        <f t="shared" si="386"/>
        <v>theater</v>
      </c>
      <c r="R4103" t="str">
        <f t="shared" si="387"/>
        <v>plays</v>
      </c>
      <c r="S4103" s="16">
        <f t="shared" si="388"/>
        <v>42730.903726851851</v>
      </c>
      <c r="T4103" s="16">
        <f t="shared" si="389"/>
        <v>42760.903726851851</v>
      </c>
    </row>
    <row r="4104" spans="1:20" ht="45" x14ac:dyDescent="0.2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0.27400000000000002</v>
      </c>
      <c r="P4104" s="1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6">
        <f t="shared" si="388"/>
        <v>42475.848067129627</v>
      </c>
      <c r="T4104" s="16">
        <f t="shared" si="389"/>
        <v>42505.848067129627</v>
      </c>
    </row>
    <row r="4105" spans="1:20" ht="45" x14ac:dyDescent="0.2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0.1</v>
      </c>
      <c r="P4105" s="1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6">
        <f t="shared" si="388"/>
        <v>42188.83293981482</v>
      </c>
      <c r="T4105" s="16">
        <f t="shared" si="389"/>
        <v>42242.772222222222</v>
      </c>
    </row>
    <row r="4106" spans="1:20" ht="45" x14ac:dyDescent="0.2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0.21366666666666667</v>
      </c>
      <c r="P4106" s="1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6">
        <f t="shared" si="388"/>
        <v>42640.278171296297</v>
      </c>
      <c r="T4106" s="16">
        <f t="shared" si="389"/>
        <v>42670.278171296297</v>
      </c>
    </row>
    <row r="4107" spans="1:20" ht="45" x14ac:dyDescent="0.2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6.9696969696969702E-2</v>
      </c>
      <c r="P4107" s="1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6">
        <f t="shared" si="388"/>
        <v>42697.010520833333</v>
      </c>
      <c r="T4107" s="16">
        <f t="shared" si="389"/>
        <v>42730.010520833333</v>
      </c>
    </row>
    <row r="4108" spans="1:20" ht="45" x14ac:dyDescent="0.2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0.70599999999999996</v>
      </c>
      <c r="P4108" s="1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6">
        <f t="shared" si="388"/>
        <v>42053.049375000002</v>
      </c>
      <c r="T4108" s="16">
        <f t="shared" si="389"/>
        <v>42096.041666666672</v>
      </c>
    </row>
    <row r="4109" spans="1:20" ht="45" x14ac:dyDescent="0.2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2.0500000000000001E-2</v>
      </c>
      <c r="P4109" s="1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6">
        <f t="shared" si="388"/>
        <v>41883.916678240741</v>
      </c>
      <c r="T4109" s="16">
        <f t="shared" si="389"/>
        <v>41906.916678240741</v>
      </c>
    </row>
    <row r="4110" spans="1:20" ht="45" x14ac:dyDescent="0.2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1.9666666666666666E-2</v>
      </c>
      <c r="P4110" s="19">
        <f t="shared" si="385"/>
        <v>59</v>
      </c>
      <c r="Q4110" t="str">
        <f t="shared" si="386"/>
        <v>theater</v>
      </c>
      <c r="R4110" t="str">
        <f t="shared" si="387"/>
        <v>plays</v>
      </c>
      <c r="S4110" s="16">
        <f t="shared" si="388"/>
        <v>42767.031678240746</v>
      </c>
      <c r="T4110" s="16">
        <f t="shared" si="389"/>
        <v>42797.208333333328</v>
      </c>
    </row>
    <row r="4111" spans="1:20" ht="45" x14ac:dyDescent="0.2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s="19">
        <f t="shared" si="385"/>
        <v>0</v>
      </c>
      <c r="Q4111" t="str">
        <f t="shared" si="386"/>
        <v>theater</v>
      </c>
      <c r="R4111" t="str">
        <f t="shared" si="387"/>
        <v>plays</v>
      </c>
      <c r="S4111" s="16">
        <f t="shared" si="388"/>
        <v>42307.539398148147</v>
      </c>
      <c r="T4111" s="16">
        <f t="shared" si="389"/>
        <v>42337.581064814818</v>
      </c>
    </row>
    <row r="4112" spans="1:20" ht="45" x14ac:dyDescent="0.2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0.28666666666666668</v>
      </c>
      <c r="P4112" s="1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6">
        <f t="shared" si="388"/>
        <v>42512.626747685179</v>
      </c>
      <c r="T4112" s="16">
        <f t="shared" si="389"/>
        <v>42572.626747685179</v>
      </c>
    </row>
    <row r="4113" spans="1:20" ht="45" x14ac:dyDescent="0.2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3.1333333333333331E-2</v>
      </c>
      <c r="P4113" s="1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6">
        <f t="shared" si="388"/>
        <v>42029.135879629626</v>
      </c>
      <c r="T4113" s="16">
        <f t="shared" si="389"/>
        <v>42059.135879629626</v>
      </c>
    </row>
    <row r="4114" spans="1:20" ht="45" x14ac:dyDescent="0.2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4.0000000000000002E-4</v>
      </c>
      <c r="P4114" s="19">
        <f t="shared" si="385"/>
        <v>1</v>
      </c>
      <c r="Q4114" t="str">
        <f t="shared" si="386"/>
        <v>theater</v>
      </c>
      <c r="R4114" t="str">
        <f t="shared" si="387"/>
        <v>plays</v>
      </c>
      <c r="S4114" s="16">
        <f t="shared" si="388"/>
        <v>42400.946597222224</v>
      </c>
      <c r="T4114" s="16">
        <f t="shared" si="389"/>
        <v>42428</v>
      </c>
    </row>
    <row r="4115" spans="1:20" ht="45" x14ac:dyDescent="0.2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2E-3</v>
      </c>
      <c r="P4115" s="19">
        <f t="shared" si="385"/>
        <v>1</v>
      </c>
      <c r="Q4115" t="str">
        <f t="shared" si="386"/>
        <v>theater</v>
      </c>
      <c r="R4115" t="str">
        <f t="shared" si="387"/>
        <v>plays</v>
      </c>
      <c r="S4115" s="16">
        <f t="shared" si="388"/>
        <v>42358.573182870372</v>
      </c>
      <c r="T4115" s="16">
        <f t="shared" si="389"/>
        <v>42377.273611111115</v>
      </c>
    </row>
  </sheetData>
  <autoFilter ref="F1:F4115"/>
  <conditionalFormatting sqref="F1:F1048576">
    <cfRule type="containsText" dxfId="10" priority="4" operator="containsText" text="live">
      <formula>NOT(ISERROR(SEARCH("live",F1)))</formula>
    </cfRule>
    <cfRule type="containsText" dxfId="9" priority="5" operator="containsText" text="Canceled">
      <formula>NOT(ISERROR(SEARCH("Canceled",F1)))</formula>
    </cfRule>
    <cfRule type="containsText" dxfId="8" priority="6" operator="containsText" text="Failed">
      <formula>NOT(ISERROR(SEARCH("Failed",F1)))</formula>
    </cfRule>
    <cfRule type="containsText" dxfId="7" priority="7" operator="containsText" text="Successful">
      <formula>NOT(ISERROR(SEARCH("Successful",F1)))</formula>
    </cfRule>
  </conditionalFormatting>
  <conditionalFormatting sqref="O2:O4115">
    <cfRule type="cellIs" dxfId="6" priority="1" operator="lessThan">
      <formula>1</formula>
    </cfRule>
    <cfRule type="cellIs" dxfId="5" priority="2" operator="between">
      <formula>1</formula>
      <formula>1.9999</formula>
    </cfRule>
    <cfRule type="cellIs" dxfId="4" priority="3" operator="greaterThanOrEqual"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10" sqref="E10"/>
    </sheetView>
  </sheetViews>
  <sheetFormatPr baseColWidth="10" defaultRowHeight="15" x14ac:dyDescent="0.2"/>
  <cols>
    <col min="1" max="1" width="14.83203125" customWidth="1"/>
    <col min="2" max="2" width="15.6640625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2.83203125" customWidth="1"/>
    <col min="8" max="8" width="3" customWidth="1"/>
    <col min="9" max="9" width="3.33203125" customWidth="1"/>
    <col min="10" max="10" width="3.1640625" customWidth="1"/>
    <col min="11" max="12" width="2.5" customWidth="1"/>
    <col min="13" max="13" width="3.6640625" customWidth="1"/>
    <col min="14" max="14" width="3" customWidth="1"/>
    <col min="15" max="15" width="3.1640625" customWidth="1"/>
    <col min="16" max="16" width="2.83203125" customWidth="1"/>
    <col min="17" max="17" width="3.1640625" customWidth="1"/>
    <col min="18" max="18" width="12.1640625" bestFit="1" customWidth="1"/>
    <col min="19" max="19" width="7" customWidth="1"/>
    <col min="20" max="20" width="3.33203125" customWidth="1"/>
    <col min="21" max="21" width="3" customWidth="1"/>
    <col min="22" max="25" width="3.1640625" customWidth="1"/>
    <col min="26" max="26" width="2.83203125" customWidth="1"/>
    <col min="27" max="27" width="3" customWidth="1"/>
    <col min="28" max="28" width="3.33203125" customWidth="1"/>
    <col min="29" max="29" width="3.1640625" customWidth="1"/>
    <col min="30" max="31" width="2.5" customWidth="1"/>
    <col min="32" max="32" width="3.6640625" customWidth="1"/>
    <col min="33" max="33" width="3" customWidth="1"/>
    <col min="34" max="34" width="3.5" customWidth="1"/>
    <col min="35" max="35" width="3.1640625" customWidth="1"/>
    <col min="36" max="36" width="2.83203125" customWidth="1"/>
    <col min="37" max="37" width="3.1640625" customWidth="1"/>
    <col min="38" max="38" width="9.6640625" customWidth="1"/>
    <col min="39" max="39" width="5.5" customWidth="1"/>
    <col min="40" max="40" width="3.1640625" customWidth="1"/>
    <col min="41" max="41" width="3" customWidth="1"/>
    <col min="42" max="42" width="3.33203125" customWidth="1"/>
    <col min="43" max="43" width="2.5" customWidth="1"/>
    <col min="44" max="44" width="3.6640625" customWidth="1"/>
    <col min="45" max="45" width="3" customWidth="1"/>
    <col min="46" max="46" width="3.1640625" customWidth="1"/>
    <col min="47" max="47" width="8" customWidth="1"/>
    <col min="48" max="48" width="10.33203125" customWidth="1"/>
    <col min="49" max="49" width="3.33203125" customWidth="1"/>
    <col min="50" max="50" width="3" customWidth="1"/>
    <col min="51" max="54" width="3.1640625" customWidth="1"/>
    <col min="55" max="55" width="2.83203125" customWidth="1"/>
    <col min="56" max="56" width="3" customWidth="1"/>
    <col min="57" max="57" width="3.33203125" customWidth="1"/>
    <col min="58" max="59" width="2.5" customWidth="1"/>
    <col min="60" max="61" width="3" customWidth="1"/>
    <col min="62" max="62" width="3.5" customWidth="1"/>
    <col min="63" max="63" width="3.1640625" customWidth="1"/>
    <col min="64" max="64" width="2.83203125" customWidth="1"/>
    <col min="65" max="66" width="3.1640625" customWidth="1"/>
    <col min="67" max="67" width="13" bestFit="1" customWidth="1"/>
    <col min="68" max="68" width="10" customWidth="1"/>
  </cols>
  <sheetData>
    <row r="1" spans="1:6" x14ac:dyDescent="0.2">
      <c r="A1" s="9" t="s">
        <v>8222</v>
      </c>
      <c r="B1" s="10" t="s">
        <v>8380</v>
      </c>
      <c r="C1" s="10"/>
      <c r="D1" s="10"/>
      <c r="E1" s="10"/>
      <c r="F1" s="10"/>
    </row>
    <row r="2" spans="1:6" x14ac:dyDescent="0.2">
      <c r="A2" s="10"/>
      <c r="B2" s="10"/>
      <c r="C2" s="10"/>
      <c r="D2" s="10"/>
      <c r="E2" s="10"/>
      <c r="F2" s="10"/>
    </row>
    <row r="3" spans="1:6" x14ac:dyDescent="0.2">
      <c r="A3" s="9" t="s">
        <v>8355</v>
      </c>
      <c r="B3" s="9" t="s">
        <v>8310</v>
      </c>
      <c r="C3" s="10"/>
      <c r="D3" s="10"/>
      <c r="E3" s="10"/>
      <c r="F3" s="10"/>
    </row>
    <row r="4" spans="1:6" x14ac:dyDescent="0.2">
      <c r="A4" s="9" t="s">
        <v>8312</v>
      </c>
      <c r="B4" s="10" t="s">
        <v>8219</v>
      </c>
      <c r="C4" s="10" t="s">
        <v>8220</v>
      </c>
      <c r="D4" s="10" t="s">
        <v>8221</v>
      </c>
      <c r="E4" s="10" t="s">
        <v>8218</v>
      </c>
      <c r="F4" s="10" t="s">
        <v>8311</v>
      </c>
    </row>
    <row r="5" spans="1:6" x14ac:dyDescent="0.2">
      <c r="A5" s="11" t="s">
        <v>8356</v>
      </c>
      <c r="B5" s="12">
        <v>34</v>
      </c>
      <c r="C5" s="12">
        <v>137</v>
      </c>
      <c r="D5" s="12"/>
      <c r="E5" s="12">
        <v>267</v>
      </c>
      <c r="F5" s="12">
        <v>438</v>
      </c>
    </row>
    <row r="6" spans="1:6" x14ac:dyDescent="0.2">
      <c r="A6" s="11" t="s">
        <v>8357</v>
      </c>
      <c r="B6" s="12">
        <v>17</v>
      </c>
      <c r="C6" s="12">
        <v>123</v>
      </c>
      <c r="D6" s="12">
        <v>4</v>
      </c>
      <c r="E6" s="12">
        <v>34</v>
      </c>
      <c r="F6" s="12">
        <v>178</v>
      </c>
    </row>
    <row r="7" spans="1:6" x14ac:dyDescent="0.2">
      <c r="A7" s="11" t="s">
        <v>8358</v>
      </c>
      <c r="B7" s="12"/>
      <c r="C7" s="12">
        <v>103</v>
      </c>
      <c r="D7" s="12"/>
      <c r="E7" s="12">
        <v>56</v>
      </c>
      <c r="F7" s="12">
        <v>159</v>
      </c>
    </row>
    <row r="8" spans="1:6" x14ac:dyDescent="0.2">
      <c r="A8" s="11" t="s">
        <v>8359</v>
      </c>
      <c r="B8" s="12">
        <v>23</v>
      </c>
      <c r="C8" s="12"/>
      <c r="D8" s="12"/>
      <c r="E8" s="12"/>
      <c r="F8" s="12">
        <v>23</v>
      </c>
    </row>
    <row r="9" spans="1:6" x14ac:dyDescent="0.2">
      <c r="A9" s="11" t="s">
        <v>8360</v>
      </c>
      <c r="B9" s="12">
        <v>19</v>
      </c>
      <c r="C9" s="12">
        <v>111</v>
      </c>
      <c r="D9" s="12">
        <v>18</v>
      </c>
      <c r="E9" s="12">
        <v>500</v>
      </c>
      <c r="F9" s="12">
        <v>648</v>
      </c>
    </row>
    <row r="10" spans="1:6" x14ac:dyDescent="0.2">
      <c r="A10" s="11" t="s">
        <v>8361</v>
      </c>
      <c r="B10" s="12"/>
      <c r="C10" s="12">
        <v>79</v>
      </c>
      <c r="D10" s="12"/>
      <c r="E10" s="12">
        <v>68</v>
      </c>
      <c r="F10" s="12">
        <v>147</v>
      </c>
    </row>
    <row r="11" spans="1:6" x14ac:dyDescent="0.2">
      <c r="A11" s="11" t="s">
        <v>8362</v>
      </c>
      <c r="B11" s="12">
        <v>23</v>
      </c>
      <c r="C11" s="12">
        <v>92</v>
      </c>
      <c r="D11" s="12"/>
      <c r="E11" s="12">
        <v>72</v>
      </c>
      <c r="F11" s="12">
        <v>187</v>
      </c>
    </row>
    <row r="12" spans="1:6" x14ac:dyDescent="0.2">
      <c r="A12" s="11" t="s">
        <v>8363</v>
      </c>
      <c r="B12" s="12">
        <v>131</v>
      </c>
      <c r="C12" s="12">
        <v>152</v>
      </c>
      <c r="D12" s="12"/>
      <c r="E12" s="12">
        <v>165</v>
      </c>
      <c r="F12" s="12">
        <v>448</v>
      </c>
    </row>
    <row r="13" spans="1:6" x14ac:dyDescent="0.2">
      <c r="A13" s="11" t="s">
        <v>8364</v>
      </c>
      <c r="B13" s="12">
        <v>27</v>
      </c>
      <c r="C13" s="12">
        <v>364</v>
      </c>
      <c r="D13" s="12">
        <v>12</v>
      </c>
      <c r="E13" s="12">
        <v>553</v>
      </c>
      <c r="F13" s="12">
        <v>956</v>
      </c>
    </row>
    <row r="14" spans="1:6" x14ac:dyDescent="0.2">
      <c r="A14" s="11" t="s">
        <v>8311</v>
      </c>
      <c r="B14" s="12">
        <v>274</v>
      </c>
      <c r="C14" s="12">
        <v>1161</v>
      </c>
      <c r="D14" s="12">
        <v>34</v>
      </c>
      <c r="E14" s="12">
        <v>1715</v>
      </c>
      <c r="F14" s="12">
        <v>3184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7"/>
  <sheetViews>
    <sheetView workbookViewId="0">
      <selection activeCell="S14" sqref="S14"/>
    </sheetView>
  </sheetViews>
  <sheetFormatPr baseColWidth="10" defaultRowHeight="15" x14ac:dyDescent="0.2"/>
  <cols>
    <col min="1" max="1" width="18.1640625" customWidth="1"/>
    <col min="2" max="2" width="17.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2" spans="1:6" x14ac:dyDescent="0.2">
      <c r="A2" s="13" t="s">
        <v>8222</v>
      </c>
      <c r="B2" s="14" t="s">
        <v>8309</v>
      </c>
      <c r="C2" s="14"/>
      <c r="D2" s="14"/>
      <c r="E2" s="14"/>
      <c r="F2" s="14"/>
    </row>
    <row r="3" spans="1:6" x14ac:dyDescent="0.2">
      <c r="A3" s="14"/>
      <c r="B3" s="14"/>
      <c r="C3" s="14"/>
      <c r="D3" s="14"/>
      <c r="E3" s="14"/>
      <c r="F3" s="14"/>
    </row>
    <row r="4" spans="1:6" x14ac:dyDescent="0.2">
      <c r="A4" s="13" t="s">
        <v>8313</v>
      </c>
      <c r="B4" s="13" t="s">
        <v>8310</v>
      </c>
      <c r="C4" s="14"/>
      <c r="D4" s="14"/>
      <c r="E4" s="14"/>
      <c r="F4" s="14"/>
    </row>
    <row r="5" spans="1:6" x14ac:dyDescent="0.2">
      <c r="A5" s="13" t="s">
        <v>8312</v>
      </c>
      <c r="B5" s="14" t="s">
        <v>8219</v>
      </c>
      <c r="C5" s="14" t="s">
        <v>8220</v>
      </c>
      <c r="D5" s="14" t="s">
        <v>8221</v>
      </c>
      <c r="E5" s="14" t="s">
        <v>8218</v>
      </c>
      <c r="F5" s="14" t="s">
        <v>8311</v>
      </c>
    </row>
    <row r="6" spans="1:6" x14ac:dyDescent="0.2">
      <c r="A6" s="14" t="s">
        <v>8325</v>
      </c>
      <c r="B6" s="15"/>
      <c r="C6" s="15">
        <v>100</v>
      </c>
      <c r="D6" s="15"/>
      <c r="E6" s="15"/>
      <c r="F6" s="15">
        <v>100</v>
      </c>
    </row>
    <row r="7" spans="1:6" x14ac:dyDescent="0.2">
      <c r="A7" s="14" t="s">
        <v>8314</v>
      </c>
      <c r="B7" s="15">
        <v>20</v>
      </c>
      <c r="C7" s="15"/>
      <c r="D7" s="15"/>
      <c r="E7" s="15"/>
      <c r="F7" s="15">
        <v>20</v>
      </c>
    </row>
    <row r="8" spans="1:6" x14ac:dyDescent="0.2">
      <c r="A8" s="14" t="s">
        <v>8315</v>
      </c>
      <c r="B8" s="15">
        <v>24</v>
      </c>
      <c r="C8" s="15"/>
      <c r="D8" s="15"/>
      <c r="E8" s="15"/>
      <c r="F8" s="15">
        <v>24</v>
      </c>
    </row>
    <row r="9" spans="1:6" x14ac:dyDescent="0.2">
      <c r="A9" s="14" t="s">
        <v>8326</v>
      </c>
      <c r="B9" s="15"/>
      <c r="C9" s="15">
        <v>40</v>
      </c>
      <c r="D9" s="15"/>
      <c r="E9" s="15"/>
      <c r="F9" s="15">
        <v>40</v>
      </c>
    </row>
    <row r="10" spans="1:6" x14ac:dyDescent="0.2">
      <c r="A10" s="14" t="s">
        <v>8343</v>
      </c>
      <c r="B10" s="15"/>
      <c r="C10" s="15"/>
      <c r="D10" s="15"/>
      <c r="E10" s="15">
        <v>40</v>
      </c>
      <c r="F10" s="15">
        <v>40</v>
      </c>
    </row>
    <row r="11" spans="1:6" x14ac:dyDescent="0.2">
      <c r="A11" s="14" t="s">
        <v>8344</v>
      </c>
      <c r="B11" s="15"/>
      <c r="C11" s="15"/>
      <c r="D11" s="15"/>
      <c r="E11" s="15">
        <v>180</v>
      </c>
      <c r="F11" s="15">
        <v>180</v>
      </c>
    </row>
    <row r="12" spans="1:6" x14ac:dyDescent="0.2">
      <c r="A12" s="14" t="s">
        <v>8327</v>
      </c>
      <c r="B12" s="15"/>
      <c r="C12" s="15">
        <v>80</v>
      </c>
      <c r="D12" s="15"/>
      <c r="E12" s="15"/>
      <c r="F12" s="15">
        <v>80</v>
      </c>
    </row>
    <row r="13" spans="1:6" x14ac:dyDescent="0.2">
      <c r="A13" s="14" t="s">
        <v>8345</v>
      </c>
      <c r="B13" s="15"/>
      <c r="C13" s="15"/>
      <c r="D13" s="15"/>
      <c r="E13" s="15">
        <v>40</v>
      </c>
      <c r="F13" s="15">
        <v>40</v>
      </c>
    </row>
    <row r="14" spans="1:6" x14ac:dyDescent="0.2">
      <c r="A14" s="14" t="s">
        <v>8328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2">
      <c r="A15" s="14" t="s">
        <v>8329</v>
      </c>
      <c r="B15" s="15"/>
      <c r="C15" s="15">
        <v>40</v>
      </c>
      <c r="D15" s="15"/>
      <c r="E15" s="15"/>
      <c r="F15" s="15">
        <v>40</v>
      </c>
    </row>
    <row r="16" spans="1:6" x14ac:dyDescent="0.2">
      <c r="A16" s="14" t="s">
        <v>8316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2">
      <c r="A17" s="14" t="s">
        <v>8330</v>
      </c>
      <c r="B17" s="15"/>
      <c r="C17" s="15">
        <v>20</v>
      </c>
      <c r="D17" s="15"/>
      <c r="E17" s="15"/>
      <c r="F17" s="15">
        <v>20</v>
      </c>
    </row>
    <row r="18" spans="1:6" x14ac:dyDescent="0.2">
      <c r="A18" s="14" t="s">
        <v>8346</v>
      </c>
      <c r="B18" s="15"/>
      <c r="C18" s="15"/>
      <c r="D18" s="15"/>
      <c r="E18" s="15">
        <v>140</v>
      </c>
      <c r="F18" s="15">
        <v>140</v>
      </c>
    </row>
    <row r="19" spans="1:6" x14ac:dyDescent="0.2">
      <c r="A19" s="14" t="s">
        <v>8331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2">
      <c r="A20" s="14" t="s">
        <v>8332</v>
      </c>
      <c r="B20" s="15"/>
      <c r="C20" s="15">
        <v>60</v>
      </c>
      <c r="D20" s="15"/>
      <c r="E20" s="15"/>
      <c r="F20" s="15">
        <v>60</v>
      </c>
    </row>
    <row r="21" spans="1:6" x14ac:dyDescent="0.2">
      <c r="A21" s="14" t="s">
        <v>8333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2">
      <c r="A22" s="14" t="s">
        <v>8347</v>
      </c>
      <c r="B22" s="15"/>
      <c r="C22" s="15"/>
      <c r="D22" s="15"/>
      <c r="E22" s="15">
        <v>20</v>
      </c>
      <c r="F22" s="15">
        <v>20</v>
      </c>
    </row>
    <row r="23" spans="1:6" x14ac:dyDescent="0.2">
      <c r="A23" s="14" t="s">
        <v>8334</v>
      </c>
      <c r="B23" s="15"/>
      <c r="C23" s="15">
        <v>40</v>
      </c>
      <c r="D23" s="15"/>
      <c r="E23" s="15"/>
      <c r="F23" s="15">
        <v>40</v>
      </c>
    </row>
    <row r="24" spans="1:6" x14ac:dyDescent="0.2">
      <c r="A24" s="14" t="s">
        <v>8317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2">
      <c r="A25" s="14" t="s">
        <v>8335</v>
      </c>
      <c r="B25" s="15"/>
      <c r="C25" s="15">
        <v>20</v>
      </c>
      <c r="D25" s="15"/>
      <c r="E25" s="15"/>
      <c r="F25" s="15">
        <v>20</v>
      </c>
    </row>
    <row r="26" spans="1:6" x14ac:dyDescent="0.2">
      <c r="A26" s="14" t="s">
        <v>8348</v>
      </c>
      <c r="B26" s="15"/>
      <c r="C26" s="15"/>
      <c r="D26" s="15"/>
      <c r="E26" s="15">
        <v>60</v>
      </c>
      <c r="F26" s="15">
        <v>60</v>
      </c>
    </row>
    <row r="27" spans="1:6" x14ac:dyDescent="0.2">
      <c r="A27" s="14" t="s">
        <v>8336</v>
      </c>
      <c r="B27" s="15"/>
      <c r="C27" s="15">
        <v>20</v>
      </c>
      <c r="D27" s="15"/>
      <c r="E27" s="15"/>
      <c r="F27" s="15">
        <v>20</v>
      </c>
    </row>
    <row r="28" spans="1:6" x14ac:dyDescent="0.2">
      <c r="A28" s="14" t="s">
        <v>8337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2">
      <c r="A29" s="14" t="s">
        <v>8338</v>
      </c>
      <c r="B29" s="15"/>
      <c r="C29" s="15">
        <v>20</v>
      </c>
      <c r="D29" s="15"/>
      <c r="E29" s="15"/>
      <c r="F29" s="15">
        <v>20</v>
      </c>
    </row>
    <row r="30" spans="1:6" x14ac:dyDescent="0.2">
      <c r="A30" s="14" t="s">
        <v>8339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2">
      <c r="A31" s="14" t="s">
        <v>8349</v>
      </c>
      <c r="B31" s="15"/>
      <c r="C31" s="15"/>
      <c r="D31" s="15"/>
      <c r="E31" s="15">
        <v>40</v>
      </c>
      <c r="F31" s="15">
        <v>40</v>
      </c>
    </row>
    <row r="32" spans="1:6" x14ac:dyDescent="0.2">
      <c r="A32" s="14" t="s">
        <v>8350</v>
      </c>
      <c r="B32" s="15"/>
      <c r="C32" s="15"/>
      <c r="D32" s="15"/>
      <c r="E32" s="15">
        <v>20</v>
      </c>
      <c r="F32" s="15">
        <v>20</v>
      </c>
    </row>
    <row r="33" spans="1:6" x14ac:dyDescent="0.2">
      <c r="A33" s="14" t="s">
        <v>8340</v>
      </c>
      <c r="B33" s="15"/>
      <c r="C33" s="15">
        <v>20</v>
      </c>
      <c r="D33" s="15"/>
      <c r="E33" s="15"/>
      <c r="F33" s="15">
        <v>20</v>
      </c>
    </row>
    <row r="34" spans="1:6" x14ac:dyDescent="0.2">
      <c r="A34" s="14" t="s">
        <v>8351</v>
      </c>
      <c r="B34" s="15"/>
      <c r="C34" s="15"/>
      <c r="D34" s="15"/>
      <c r="E34" s="15">
        <v>260</v>
      </c>
      <c r="F34" s="15">
        <v>260</v>
      </c>
    </row>
    <row r="35" spans="1:6" x14ac:dyDescent="0.2">
      <c r="A35" s="14" t="s">
        <v>8318</v>
      </c>
      <c r="B35" s="15">
        <v>40</v>
      </c>
      <c r="C35" s="15"/>
      <c r="D35" s="15"/>
      <c r="E35" s="15"/>
      <c r="F35" s="15">
        <v>40</v>
      </c>
    </row>
    <row r="36" spans="1:6" x14ac:dyDescent="0.2">
      <c r="A36" s="14" t="s">
        <v>8352</v>
      </c>
      <c r="B36" s="15"/>
      <c r="C36" s="15"/>
      <c r="D36" s="15"/>
      <c r="E36" s="15">
        <v>60</v>
      </c>
      <c r="F36" s="15">
        <v>60</v>
      </c>
    </row>
    <row r="37" spans="1:6" x14ac:dyDescent="0.2">
      <c r="A37" s="14" t="s">
        <v>8342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2">
      <c r="A38" s="14" t="s">
        <v>8319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2">
      <c r="A39" s="14" t="s">
        <v>8320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2">
      <c r="A40" s="14" t="s">
        <v>8353</v>
      </c>
      <c r="B40" s="15"/>
      <c r="C40" s="15"/>
      <c r="D40" s="15"/>
      <c r="E40" s="15">
        <v>80</v>
      </c>
      <c r="F40" s="15">
        <v>80</v>
      </c>
    </row>
    <row r="41" spans="1:6" x14ac:dyDescent="0.2">
      <c r="A41" s="14" t="s">
        <v>8354</v>
      </c>
      <c r="B41" s="15"/>
      <c r="C41" s="15"/>
      <c r="D41" s="15"/>
      <c r="E41" s="15">
        <v>60</v>
      </c>
      <c r="F41" s="15">
        <v>60</v>
      </c>
    </row>
    <row r="42" spans="1:6" x14ac:dyDescent="0.2">
      <c r="A42" s="14" t="s">
        <v>8321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2">
      <c r="A43" s="14" t="s">
        <v>8341</v>
      </c>
      <c r="B43" s="15"/>
      <c r="C43" s="15">
        <v>100</v>
      </c>
      <c r="D43" s="15"/>
      <c r="E43" s="15"/>
      <c r="F43" s="15">
        <v>100</v>
      </c>
    </row>
    <row r="44" spans="1:6" x14ac:dyDescent="0.2">
      <c r="A44" s="14" t="s">
        <v>8322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2">
      <c r="A45" s="14" t="s">
        <v>8323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2">
      <c r="A46" s="14" t="s">
        <v>8324</v>
      </c>
      <c r="B46" s="15">
        <v>20</v>
      </c>
      <c r="C46" s="15"/>
      <c r="D46" s="15"/>
      <c r="E46" s="15"/>
      <c r="F46" s="15">
        <v>20</v>
      </c>
    </row>
    <row r="47" spans="1:6" x14ac:dyDescent="0.2">
      <c r="A47" s="14" t="s">
        <v>8311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34" sqref="G34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.1640625" bestFit="1" customWidth="1"/>
    <col min="11" max="11" width="19.1640625" bestFit="1" customWidth="1"/>
  </cols>
  <sheetData>
    <row r="1" spans="1:6" x14ac:dyDescent="0.2">
      <c r="A1" s="8" t="s">
        <v>8381</v>
      </c>
      <c r="B1" t="s">
        <v>8309</v>
      </c>
    </row>
    <row r="2" spans="1:6" x14ac:dyDescent="0.2">
      <c r="A2" s="8" t="s">
        <v>8307</v>
      </c>
      <c r="B2" t="s">
        <v>8309</v>
      </c>
    </row>
    <row r="4" spans="1:6" x14ac:dyDescent="0.2">
      <c r="A4" s="8" t="s">
        <v>8367</v>
      </c>
      <c r="B4" s="8" t="s">
        <v>8310</v>
      </c>
    </row>
    <row r="5" spans="1:6" x14ac:dyDescent="0.2">
      <c r="A5" s="8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2">
      <c r="A6" s="17" t="s">
        <v>8368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7" t="s">
        <v>8369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7" t="s">
        <v>8370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7" t="s">
        <v>8371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7" t="s">
        <v>8372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7" t="s">
        <v>8373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7" t="s">
        <v>8374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7" t="s">
        <v>8375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7" t="s">
        <v>8376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7" t="s">
        <v>8377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7" t="s">
        <v>8378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7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7" t="s">
        <v>8311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  <row r="25" spans="1:6" x14ac:dyDescent="0.2">
      <c r="C25" s="10"/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>
      <selection activeCell="J22" sqref="J22"/>
    </sheetView>
  </sheetViews>
  <sheetFormatPr baseColWidth="10" defaultRowHeight="15" x14ac:dyDescent="0.2"/>
  <cols>
    <col min="1" max="1" width="24.33203125" bestFit="1" customWidth="1"/>
    <col min="2" max="2" width="15.5" bestFit="1" customWidth="1"/>
    <col min="3" max="3" width="12.33203125" bestFit="1" customWidth="1"/>
    <col min="4" max="4" width="14.6640625" bestFit="1" customWidth="1"/>
    <col min="5" max="5" width="11.5" bestFit="1" customWidth="1"/>
    <col min="6" max="6" width="17.83203125" bestFit="1" customWidth="1"/>
    <col min="7" max="7" width="14.6640625" bestFit="1" customWidth="1"/>
    <col min="8" max="8" width="17" bestFit="1" customWidth="1"/>
    <col min="11" max="11" width="21.33203125" customWidth="1"/>
  </cols>
  <sheetData>
    <row r="1" spans="1:11" s="20" customFormat="1" x14ac:dyDescent="0.2">
      <c r="A1" s="20" t="s">
        <v>8382</v>
      </c>
      <c r="B1" s="20" t="s">
        <v>8383</v>
      </c>
      <c r="C1" s="20" t="s">
        <v>8384</v>
      </c>
      <c r="D1" s="20" t="s">
        <v>8385</v>
      </c>
      <c r="E1" s="20" t="s">
        <v>8386</v>
      </c>
      <c r="F1" s="20" t="s">
        <v>8387</v>
      </c>
      <c r="G1" s="20" t="s">
        <v>8388</v>
      </c>
      <c r="H1" s="20" t="s">
        <v>8389</v>
      </c>
      <c r="K1" s="1"/>
    </row>
    <row r="2" spans="1:11" x14ac:dyDescent="0.2">
      <c r="A2" t="s">
        <v>8390</v>
      </c>
      <c r="B2">
        <f>COUNTIFS(Table!D:D,"&lt;1000",Table!F:F,"=successful")</f>
        <v>322</v>
      </c>
      <c r="C2">
        <f>COUNTIFS(Table!D:D,"&lt;1000",Table!F:F,"=Failed")</f>
        <v>113</v>
      </c>
      <c r="D2">
        <f>COUNTIFS(Table!D:D,"&lt;1000",Table!F:F,"=canceled")</f>
        <v>18</v>
      </c>
      <c r="E2">
        <f>SUM(B2:D2)</f>
        <v>453</v>
      </c>
      <c r="F2" s="6">
        <f>B2/$E$2</f>
        <v>0.71081677704194257</v>
      </c>
      <c r="G2" s="6">
        <f t="shared" ref="G2:H2" si="0">C2/$E$2</f>
        <v>0.24944812362030905</v>
      </c>
      <c r="H2" s="6">
        <f t="shared" si="0"/>
        <v>3.9735099337748346E-2</v>
      </c>
    </row>
    <row r="3" spans="1:11" x14ac:dyDescent="0.2">
      <c r="A3" t="s">
        <v>8391</v>
      </c>
      <c r="B3">
        <f>COUNTIFS(Table!D:D,"&gt;=1000",Table!F:F,"=successful",Table!D:D,"&lt;= 4999")</f>
        <v>932</v>
      </c>
      <c r="C3">
        <f>COUNTIFS(Table!D:D,"&gt;=1000",Table!F:F,"=Failed",Table!D:D,"&lt;= 4999")</f>
        <v>420</v>
      </c>
      <c r="D3">
        <f>COUNTIFS(Table!D:D,"&gt;=1000",Table!F:F,"=canceled",Table!D:D,"&lt;= 4999")</f>
        <v>60</v>
      </c>
      <c r="E3">
        <f>SUM(B3:D3)</f>
        <v>1412</v>
      </c>
      <c r="F3" s="6">
        <f>B3/$E$3</f>
        <v>0.66005665722379603</v>
      </c>
      <c r="G3" s="6">
        <f>C3/$E$3</f>
        <v>0.29745042492917845</v>
      </c>
      <c r="H3" s="6">
        <f>D3/$E$3</f>
        <v>4.2492917847025496E-2</v>
      </c>
    </row>
    <row r="4" spans="1:11" x14ac:dyDescent="0.2">
      <c r="A4" t="s">
        <v>8392</v>
      </c>
      <c r="B4">
        <f>COUNTIFS(Table!D:D,"&gt;=5000",Table!F:F,"=successful",Table!D:D,"&lt;= 9999")</f>
        <v>381</v>
      </c>
      <c r="C4">
        <f>COUNTIFS(Table!D:D,"&gt;=5000",Table!F:F,"=Failed",Table!D:D,"&lt;= 9999")</f>
        <v>283</v>
      </c>
      <c r="D4">
        <f>COUNTIFS(Table!D:D,"&gt;=5000",Table!F:F,"=canceled",Table!D:D,"&lt;= 9999")</f>
        <v>52</v>
      </c>
      <c r="E4">
        <f>SUM(B4:D4)</f>
        <v>716</v>
      </c>
      <c r="F4" s="6">
        <f>B4/$E$4</f>
        <v>0.53212290502793291</v>
      </c>
      <c r="G4" s="6">
        <f t="shared" ref="G4:H4" si="1">C4/$E$4</f>
        <v>0.39525139664804471</v>
      </c>
      <c r="H4" s="6">
        <f t="shared" si="1"/>
        <v>7.2625698324022353E-2</v>
      </c>
    </row>
    <row r="5" spans="1:11" x14ac:dyDescent="0.2">
      <c r="A5" t="s">
        <v>8393</v>
      </c>
      <c r="B5">
        <f>COUNTIFS(Table!D:D,"&gt;=10000",Table!F:F,"=successful",Table!D:D,"&lt;= 14999")</f>
        <v>168</v>
      </c>
      <c r="C5">
        <f>COUNTIFS(Table!D:D,"&gt;=10000",Table!F:F,"=Failed",Table!D:D,"&lt;= 14999")</f>
        <v>144</v>
      </c>
      <c r="D5">
        <f>COUNTIFS(Table!D:D,"&gt;=10000",Table!F:F,"=canceled",Table!D:D,"&lt;= 14999")</f>
        <v>40</v>
      </c>
      <c r="E5">
        <f>SUM(B5:D5)</f>
        <v>352</v>
      </c>
      <c r="F5" s="6">
        <f>B5/$E$5</f>
        <v>0.47727272727272729</v>
      </c>
      <c r="G5" s="6">
        <f t="shared" ref="G5:H5" si="2">C5/$E$5</f>
        <v>0.40909090909090912</v>
      </c>
      <c r="H5" s="6">
        <f t="shared" si="2"/>
        <v>0.11363636363636363</v>
      </c>
    </row>
    <row r="6" spans="1:11" x14ac:dyDescent="0.2">
      <c r="A6" t="s">
        <v>8394</v>
      </c>
      <c r="B6">
        <f>COUNTIFS(Table!D:D,"&gt;=15000",Table!F:F,"=successful",Table!D:D,"&lt;= 19999")</f>
        <v>94</v>
      </c>
      <c r="C6">
        <f>COUNTIFS(Table!D:D,"&gt;=15000",Table!F:F,"=failed",Table!D:D,"&lt;= 19999")</f>
        <v>90</v>
      </c>
      <c r="D6">
        <f>COUNTIFS(Table!D:D,"&gt;=15000",Table!F:F,"=canceled",Table!D:D,"&lt;= 19999")</f>
        <v>17</v>
      </c>
      <c r="E6">
        <f>SUM(B6:D6)</f>
        <v>201</v>
      </c>
      <c r="F6" s="6">
        <f>B6/$E$6</f>
        <v>0.46766169154228854</v>
      </c>
      <c r="G6" s="6">
        <f t="shared" ref="G6:H6" si="3">C6/$E$6</f>
        <v>0.44776119402985076</v>
      </c>
      <c r="H6" s="6">
        <f t="shared" si="3"/>
        <v>8.45771144278607E-2</v>
      </c>
    </row>
    <row r="7" spans="1:11" x14ac:dyDescent="0.2">
      <c r="A7" t="s">
        <v>8395</v>
      </c>
      <c r="B7">
        <f>COUNTIFS(Table!D:D,"&gt;=20000",Table!F:F,"=successful",Table!D:D,"&lt;= 24999")</f>
        <v>62</v>
      </c>
      <c r="C7">
        <f>COUNTIFS(Table!D:D,"&gt;=20000",Table!F:F,"=failed",Table!D:D,"&lt;= 24999")</f>
        <v>72</v>
      </c>
      <c r="D7">
        <f>COUNTIFS(Table!D:D,"&gt;=20000",Table!F:F,"=canceled",Table!D:D,"&lt;= 24999")</f>
        <v>14</v>
      </c>
      <c r="E7">
        <f>SUM(B7:D7)</f>
        <v>148</v>
      </c>
      <c r="F7" s="6">
        <f>B7/$E$7</f>
        <v>0.41891891891891891</v>
      </c>
      <c r="G7" s="6">
        <f t="shared" ref="G7:H7" si="4">C7/$E$7</f>
        <v>0.48648648648648651</v>
      </c>
      <c r="H7" s="6">
        <f t="shared" si="4"/>
        <v>9.45945945945946E-2</v>
      </c>
    </row>
    <row r="8" spans="1:11" x14ac:dyDescent="0.2">
      <c r="A8" t="s">
        <v>8396</v>
      </c>
      <c r="B8">
        <f>COUNTIFS(Table!D:D,"&gt;=25000",Table!F:F,"=successful",Table!D:D,"&lt;= 29999")</f>
        <v>55</v>
      </c>
      <c r="C8">
        <f>COUNTIFS(Table!D:D,"&gt;=25000",Table!F:F,"=failed",Table!D:D,"&lt;= 29999")</f>
        <v>64</v>
      </c>
      <c r="D8">
        <f>COUNTIFS(Table!D:D,"&gt;=25000",Table!F:F,"=canceled",Table!D:D,"&lt;= 29999")</f>
        <v>18</v>
      </c>
      <c r="E8">
        <f>SUM(B8:D8)</f>
        <v>137</v>
      </c>
      <c r="F8" s="6">
        <f>B8/$E$8</f>
        <v>0.40145985401459855</v>
      </c>
      <c r="G8" s="6">
        <f t="shared" ref="G8:H8" si="5">C8/$E$8</f>
        <v>0.46715328467153283</v>
      </c>
      <c r="H8" s="6">
        <f t="shared" si="5"/>
        <v>0.13138686131386862</v>
      </c>
    </row>
    <row r="9" spans="1:11" x14ac:dyDescent="0.2">
      <c r="A9" t="s">
        <v>8397</v>
      </c>
      <c r="B9">
        <f>COUNTIFS(Table!D:D,"&gt;=30000",Table!F:F,"=successful",Table!D:D,"&lt;= 34999")</f>
        <v>32</v>
      </c>
      <c r="C9">
        <f>COUNTIFS(Table!D:D,"&gt;=30000",Table!F:F,"=failed",Table!D:D,"&lt;= 34999")</f>
        <v>37</v>
      </c>
      <c r="D9">
        <f>COUNTIFS(Table!D:D,"&gt;=30000",Table!F:F,"=canceled",Table!D:D,"&lt;= 34999")</f>
        <v>13</v>
      </c>
      <c r="E9">
        <f>SUM(B9:D9)</f>
        <v>82</v>
      </c>
      <c r="F9" s="6">
        <f>B9/$E$9</f>
        <v>0.3902439024390244</v>
      </c>
      <c r="G9" s="6">
        <f t="shared" ref="G9:H9" si="6">C9/$E$9</f>
        <v>0.45121951219512196</v>
      </c>
      <c r="H9" s="6">
        <f t="shared" si="6"/>
        <v>0.15853658536585366</v>
      </c>
    </row>
    <row r="10" spans="1:11" x14ac:dyDescent="0.2">
      <c r="A10" t="s">
        <v>8398</v>
      </c>
      <c r="B10">
        <f>COUNTIFS(Table!D:D,"&gt;=35000",Table!F:F,"=successful",Table!D:D,"&lt;= 39999")</f>
        <v>26</v>
      </c>
      <c r="C10">
        <f>COUNTIFS(Table!D:D,"&gt;=35000",Table!F:F,"=failed",Table!D:D,"&lt;= 39999")</f>
        <v>22</v>
      </c>
      <c r="D10">
        <f>COUNTIFS(Table!D:D,"&gt;=35000",Table!F:F,"=canceled",Table!D:D,"&lt;= 39999")</f>
        <v>7</v>
      </c>
      <c r="E10">
        <f>SUM(B10:D10)</f>
        <v>55</v>
      </c>
      <c r="F10" s="6">
        <f>B10/$E$10</f>
        <v>0.47272727272727272</v>
      </c>
      <c r="G10" s="6">
        <f t="shared" ref="G10:H10" si="7">C10/$E$10</f>
        <v>0.4</v>
      </c>
      <c r="H10" s="6">
        <f t="shared" si="7"/>
        <v>0.12727272727272726</v>
      </c>
    </row>
    <row r="11" spans="1:11" x14ac:dyDescent="0.2">
      <c r="A11" t="s">
        <v>8399</v>
      </c>
      <c r="B11">
        <f>COUNTIFS(Table!D:D,"&gt;=40000",Table!F:F,"=successful",Table!D:D,"&lt;= 44999")</f>
        <v>21</v>
      </c>
      <c r="C11">
        <f>COUNTIFS(Table!D:D,"&gt;=40000",Table!F:F,"=failed",Table!D:D,"&lt;= 44999")</f>
        <v>16</v>
      </c>
      <c r="D11">
        <f>COUNTIFS(Table!D:D,"&gt;=40000",Table!F:F,"=canceled",Table!D:D,"&lt;= 44999")</f>
        <v>6</v>
      </c>
      <c r="E11">
        <f>SUM(B11:D11)</f>
        <v>43</v>
      </c>
      <c r="F11" s="6">
        <f>B11/$E$11</f>
        <v>0.48837209302325579</v>
      </c>
      <c r="G11" s="6">
        <f t="shared" ref="G11:H11" si="8">C11/$E$11</f>
        <v>0.37209302325581395</v>
      </c>
      <c r="H11" s="6">
        <f t="shared" si="8"/>
        <v>0.13953488372093023</v>
      </c>
    </row>
    <row r="12" spans="1:11" x14ac:dyDescent="0.2">
      <c r="A12" t="s">
        <v>8400</v>
      </c>
      <c r="B12">
        <f>COUNTIFS(Table!D:D,"&gt;=45000",Table!F:F,"=successful",Table!D:D,"&lt;= 49999")</f>
        <v>6</v>
      </c>
      <c r="C12">
        <f>COUNTIFS(Table!D:D,"&gt;=45000",Table!F:F,"=failed",Table!D:D,"&lt;= 49999")</f>
        <v>11</v>
      </c>
      <c r="D12">
        <f>COUNTIFS(Table!D:D,"&gt;=45000",Table!F:F,"=canceled",Table!D:D,"&lt;= 49999")</f>
        <v>4</v>
      </c>
      <c r="E12">
        <f>SUM(B12:D12)</f>
        <v>21</v>
      </c>
      <c r="F12" s="6">
        <f>B12/$E$12</f>
        <v>0.2857142857142857</v>
      </c>
      <c r="G12" s="6">
        <f t="shared" ref="G12:H12" si="9">C12/$E$12</f>
        <v>0.52380952380952384</v>
      </c>
      <c r="H12" s="6">
        <f t="shared" si="9"/>
        <v>0.19047619047619047</v>
      </c>
    </row>
    <row r="13" spans="1:11" x14ac:dyDescent="0.2">
      <c r="A13" t="s">
        <v>8401</v>
      </c>
      <c r="B13">
        <f>COUNTIFS(Table!D:D,"&gt;=50000",Table!F:F,"=successful",Table!D:D,"&lt;= 500000")</f>
        <v>86</v>
      </c>
      <c r="C13">
        <f>COUNTIFS(Table!D:D,"&gt;=50000",Table!F:F,"=failed",Table!D:D,"&lt;= 10000000")</f>
        <v>258</v>
      </c>
      <c r="D13">
        <f>COUNTIFS(Table!D:D,"&gt;=50000",Table!F:F,"=canceled",Table!D:D,"&lt;= 100000000")</f>
        <v>100</v>
      </c>
      <c r="E13">
        <f>SUM(B13:D13)</f>
        <v>444</v>
      </c>
      <c r="F13" s="6">
        <f>B13/$E$13</f>
        <v>0.19369369369369369</v>
      </c>
      <c r="G13" s="6">
        <f t="shared" ref="G13:H13" si="10">C13/$E$13</f>
        <v>0.58108108108108103</v>
      </c>
      <c r="H13" s="6">
        <f t="shared" si="10"/>
        <v>0.22522522522522523</v>
      </c>
    </row>
  </sheetData>
  <conditionalFormatting sqref="K1:K1048576">
    <cfRule type="containsText" dxfId="3" priority="1" operator="containsText" text="live">
      <formula>NOT(ISERROR(SEARCH("live",K1)))</formula>
    </cfRule>
    <cfRule type="containsText" dxfId="2" priority="2" operator="containsText" text="Canceled">
      <formula>NOT(ISERROR(SEARCH("Canceled",K1)))</formula>
    </cfRule>
    <cfRule type="containsText" dxfId="1" priority="3" operator="containsText" text="Failed">
      <formula>NOT(ISERROR(SEARCH("Failed",K1)))</formula>
    </cfRule>
    <cfRule type="containsText" dxfId="0" priority="4" operator="containsText" text="Successful">
      <formula>NOT(ISERROR(SEARCH("Successful",K1)))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</vt:lpstr>
      <vt:lpstr>Category</vt:lpstr>
      <vt:lpstr>Sub-Category</vt:lpstr>
      <vt:lpstr>Year</vt:lpstr>
      <vt:lpstr>Bonus1</vt:lpstr>
      <vt:lpstr>Bonus2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2021-12-19T23:56:11Z</dcterms:modified>
</cp:coreProperties>
</file>