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\term8\Unit Operations TA\Data &amp; Properties\"/>
    </mc:Choice>
  </mc:AlternateContent>
  <xr:revisionPtr revIDLastSave="0" documentId="13_ncr:1_{19ED34E4-ADF4-4573-A771-3BADC7CEB404}" xr6:coauthVersionLast="47" xr6:coauthVersionMax="47" xr10:uidLastSave="{00000000-0000-0000-0000-000000000000}"/>
  <bookViews>
    <workbookView xWindow="-105" yWindow="0" windowWidth="14610" windowHeight="15585" xr2:uid="{EB1C4BBD-B643-4638-9E2D-4D380E65076E}"/>
  </bookViews>
  <sheets>
    <sheet name="meoh water" sheetId="1" r:id="rId1"/>
    <sheet name="xylene" sheetId="2" r:id="rId2"/>
    <sheet name="acoh-acoe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K6" i="2" s="1"/>
  <c r="F7" i="2"/>
  <c r="F8" i="2"/>
  <c r="K8" i="2" s="1"/>
  <c r="F9" i="2"/>
  <c r="F10" i="2"/>
  <c r="F11" i="2"/>
  <c r="F12" i="2"/>
  <c r="K12" i="2" s="1"/>
  <c r="F13" i="2"/>
  <c r="F14" i="2"/>
  <c r="K14" i="2" s="1"/>
  <c r="F15" i="2"/>
  <c r="F16" i="2"/>
  <c r="F17" i="2"/>
  <c r="F18" i="2"/>
  <c r="K18" i="2" s="1"/>
  <c r="F19" i="2"/>
  <c r="K19" i="2" s="1"/>
  <c r="F20" i="2"/>
  <c r="K20" i="2" s="1"/>
  <c r="F21" i="2"/>
  <c r="F22" i="2"/>
  <c r="F23" i="2"/>
  <c r="K24" i="2"/>
  <c r="F3" i="2"/>
  <c r="K3" i="2" s="1"/>
  <c r="L24" i="2"/>
  <c r="L23" i="2"/>
  <c r="K23" i="2"/>
  <c r="L22" i="2"/>
  <c r="K22" i="2"/>
  <c r="L21" i="2"/>
  <c r="K21" i="2"/>
  <c r="L20" i="2"/>
  <c r="L19" i="2"/>
  <c r="L18" i="2"/>
  <c r="L17" i="2"/>
  <c r="K17" i="2"/>
  <c r="L16" i="2"/>
  <c r="K16" i="2"/>
  <c r="L15" i="2"/>
  <c r="K15" i="2"/>
  <c r="L14" i="2"/>
  <c r="L13" i="2"/>
  <c r="K13" i="2"/>
  <c r="L12" i="2"/>
  <c r="L11" i="2"/>
  <c r="K11" i="2"/>
  <c r="L10" i="2"/>
  <c r="K10" i="2"/>
  <c r="L9" i="2"/>
  <c r="K9" i="2"/>
  <c r="L8" i="2"/>
  <c r="L7" i="2"/>
  <c r="K7" i="2"/>
  <c r="L6" i="2"/>
  <c r="L5" i="2"/>
  <c r="K5" i="2"/>
  <c r="L4" i="2"/>
  <c r="K4" i="2"/>
  <c r="L3" i="2"/>
  <c r="L3" i="1"/>
  <c r="K29" i="1"/>
  <c r="F4" i="1"/>
  <c r="F5" i="1"/>
  <c r="F6" i="1"/>
  <c r="F7" i="1"/>
  <c r="F8" i="1"/>
  <c r="K8" i="1" s="1"/>
  <c r="F9" i="1"/>
  <c r="F10" i="1"/>
  <c r="K10" i="1" s="1"/>
  <c r="F11" i="1"/>
  <c r="F12" i="1"/>
  <c r="F13" i="1"/>
  <c r="F14" i="1"/>
  <c r="F15" i="1"/>
  <c r="K15" i="1" s="1"/>
  <c r="F16" i="1"/>
  <c r="F17" i="1"/>
  <c r="F18" i="1"/>
  <c r="F19" i="1"/>
  <c r="F20" i="1"/>
  <c r="K20" i="1" s="1"/>
  <c r="F21" i="1"/>
  <c r="F22" i="1"/>
  <c r="K22" i="1" s="1"/>
  <c r="F23" i="1"/>
  <c r="F24" i="1"/>
  <c r="F25" i="1"/>
  <c r="F26" i="1"/>
  <c r="F27" i="1"/>
  <c r="K27" i="1" s="1"/>
  <c r="F28" i="1"/>
  <c r="F3" i="1"/>
  <c r="F4" i="3"/>
  <c r="F5" i="3"/>
  <c r="F6" i="3"/>
  <c r="F7" i="3"/>
  <c r="F8" i="3"/>
  <c r="F9" i="3"/>
  <c r="K9" i="3" s="1"/>
  <c r="F10" i="3"/>
  <c r="F11" i="3"/>
  <c r="F12" i="3"/>
  <c r="F13" i="3"/>
  <c r="F14" i="3"/>
  <c r="F15" i="3"/>
  <c r="K15" i="3" s="1"/>
  <c r="F16" i="3"/>
  <c r="F17" i="3"/>
  <c r="F18" i="3"/>
  <c r="F19" i="3"/>
  <c r="F20" i="3"/>
  <c r="F21" i="3"/>
  <c r="K21" i="3" s="1"/>
  <c r="F22" i="3"/>
  <c r="F23" i="3"/>
  <c r="F24" i="3"/>
  <c r="F25" i="3"/>
  <c r="F26" i="3"/>
  <c r="F27" i="3"/>
  <c r="K27" i="3" s="1"/>
  <c r="F28" i="3"/>
  <c r="F29" i="3"/>
  <c r="F3" i="3"/>
  <c r="K5" i="1"/>
  <c r="K7" i="1"/>
  <c r="K11" i="1"/>
  <c r="K13" i="1"/>
  <c r="K14" i="1"/>
  <c r="K17" i="1"/>
  <c r="K19" i="1"/>
  <c r="K23" i="1"/>
  <c r="K25" i="1"/>
  <c r="K26" i="1"/>
  <c r="L29" i="1"/>
  <c r="L28" i="1"/>
  <c r="K28" i="1"/>
  <c r="L27" i="1"/>
  <c r="L26" i="1"/>
  <c r="L25" i="1"/>
  <c r="L24" i="1"/>
  <c r="K24" i="1"/>
  <c r="L23" i="1"/>
  <c r="L22" i="1"/>
  <c r="L21" i="1"/>
  <c r="K21" i="1"/>
  <c r="L20" i="1"/>
  <c r="L19" i="1"/>
  <c r="L18" i="1"/>
  <c r="K18" i="1"/>
  <c r="L17" i="1"/>
  <c r="L16" i="1"/>
  <c r="K16" i="1"/>
  <c r="L15" i="1"/>
  <c r="L14" i="1"/>
  <c r="L13" i="1"/>
  <c r="L12" i="1"/>
  <c r="K12" i="1"/>
  <c r="L11" i="1"/>
  <c r="L10" i="1"/>
  <c r="L9" i="1"/>
  <c r="K9" i="1"/>
  <c r="L8" i="1"/>
  <c r="L7" i="1"/>
  <c r="L6" i="1"/>
  <c r="K6" i="1"/>
  <c r="L5" i="1"/>
  <c r="L4" i="1"/>
  <c r="K4" i="1"/>
  <c r="K3" i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K4" i="3"/>
  <c r="K5" i="3"/>
  <c r="K6" i="3"/>
  <c r="K7" i="3"/>
  <c r="K8" i="3"/>
  <c r="K10" i="3"/>
  <c r="K11" i="3"/>
  <c r="K12" i="3"/>
  <c r="K13" i="3"/>
  <c r="K14" i="3"/>
  <c r="K16" i="3"/>
  <c r="K17" i="3"/>
  <c r="K18" i="3"/>
  <c r="K19" i="3"/>
  <c r="K20" i="3"/>
  <c r="K22" i="3"/>
  <c r="K23" i="3"/>
  <c r="K24" i="3"/>
  <c r="K25" i="3"/>
  <c r="K26" i="3"/>
  <c r="K28" i="3"/>
  <c r="K29" i="3"/>
  <c r="K30" i="3"/>
  <c r="K3" i="3"/>
</calcChain>
</file>

<file path=xl/sharedStrings.xml><?xml version="1.0" encoding="utf-8"?>
<sst xmlns="http://schemas.openxmlformats.org/spreadsheetml/2006/main" count="82" uniqueCount="25">
  <si>
    <t>No.</t>
  </si>
  <si>
    <t>Liquid mole fraction METHA-01</t>
  </si>
  <si>
    <t>Temperature (K)</t>
  </si>
  <si>
    <t>Vapor mole fraction METHA-01</t>
  </si>
  <si>
    <t>Total pressure (N/sqm)</t>
  </si>
  <si>
    <t>Liquid mole fraction P-XYL-01</t>
  </si>
  <si>
    <t>Vapor mole fraction P-XYL-01</t>
  </si>
  <si>
    <t>Liquid mole fraction ETHYL-01</t>
  </si>
  <si>
    <t>Vapor mole fraction ETHYL-01</t>
  </si>
  <si>
    <t>Mole fraction METHA-01</t>
  </si>
  <si>
    <t>Pressure (N/sqm)</t>
  </si>
  <si>
    <t>Excess enthalpy (J/kmol)</t>
  </si>
  <si>
    <t>Heat capacity (Ideal gas ) (J/kmol-K)</t>
  </si>
  <si>
    <t>meoh</t>
  </si>
  <si>
    <t>Heat capacity (Liquid vs. Gas ) (J/kmol-K)</t>
  </si>
  <si>
    <t>Enthalpy of vaporization or sublimation (Liquid vs. Gas ) (J/kmol)</t>
  </si>
  <si>
    <t>water</t>
  </si>
  <si>
    <t>Mole fraction P-XYL-01</t>
  </si>
  <si>
    <t>p-xylene</t>
  </si>
  <si>
    <t>o-xylene</t>
  </si>
  <si>
    <t>Mole fraction ETHYL-01</t>
  </si>
  <si>
    <t>ethyl-acetate</t>
  </si>
  <si>
    <t>acetic acid</t>
  </si>
  <si>
    <t>Enthalpy of sat liq</t>
  </si>
  <si>
    <t>Enthalpy of sat vap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</si>
</sst>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Excess enthalpy (J/kmol)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intercept val="0"/>
            <c:dispRSqr val="1"/>
            <c:dispEq val="1"/>
            <c:trendlineLbl>
              <c:layout>
                <c:manualLayout>
                  <c:x val="-8.0663925722266397E-2"/>
                  <c:y val="0.66162037037037036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'meoh water'!$AA$3:$AA$23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'meoh water'!$AD$3:$AD$23</c:f>
              <c:numCache>
                <c:formatCode>General</c:formatCode>
                <c:ptCount val="21"/>
                <c:pt idx="0">
                  <c:v>0</c:v>
                </c:pt>
                <c:pt idx="1">
                  <c:v>-251000</c:v>
                </c:pt>
                <c:pt idx="2">
                  <c:v>-435600</c:v>
                </c:pt>
                <c:pt idx="3">
                  <c:v>-559800</c:v>
                </c:pt>
                <c:pt idx="4">
                  <c:v>-638100</c:v>
                </c:pt>
                <c:pt idx="5">
                  <c:v>-672000</c:v>
                </c:pt>
                <c:pt idx="6">
                  <c:v>-681600</c:v>
                </c:pt>
                <c:pt idx="7">
                  <c:v>-670300</c:v>
                </c:pt>
                <c:pt idx="8">
                  <c:v>-651400</c:v>
                </c:pt>
                <c:pt idx="9">
                  <c:v>-625900</c:v>
                </c:pt>
                <c:pt idx="10">
                  <c:v>-592900</c:v>
                </c:pt>
                <c:pt idx="11">
                  <c:v>-558600</c:v>
                </c:pt>
                <c:pt idx="12">
                  <c:v>-518800</c:v>
                </c:pt>
                <c:pt idx="13">
                  <c:v>-474500</c:v>
                </c:pt>
                <c:pt idx="14">
                  <c:v>-419200</c:v>
                </c:pt>
                <c:pt idx="15">
                  <c:v>-356900</c:v>
                </c:pt>
                <c:pt idx="16">
                  <c:v>-287400</c:v>
                </c:pt>
                <c:pt idx="17">
                  <c:v>-209200</c:v>
                </c:pt>
                <c:pt idx="18">
                  <c:v>-134700</c:v>
                </c:pt>
                <c:pt idx="19">
                  <c:v>-60200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9-4B6E-AF00-44018059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916607"/>
        <c:axId val="1342915167"/>
      </c:scatterChart>
      <c:valAx>
        <c:axId val="13429166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15167"/>
        <c:crosses val="autoZero"/>
        <c:crossBetween val="midCat"/>
      </c:valAx>
      <c:valAx>
        <c:axId val="134291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1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H-xy</a:t>
            </a:r>
            <a:r>
              <a:rPr lang="en-US" baseline="0"/>
              <a:t>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'meoh water'!$K$2</c:f>
              <c:strCache>
                <c:ptCount val="1"/>
                <c:pt idx="0">
                  <c:v>Enthalpy of sat liq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'meoh water'!$I$3:$I$29</c:f>
              <c:numCache>
                <c:formatCode>General</c:formatCode>
                <c:ptCount val="27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6.4000000000000001E-2</c:v>
                </c:pt>
                <c:pt idx="5">
                  <c:v>0.10299999999999999</c:v>
                </c:pt>
                <c:pt idx="6">
                  <c:v>0.217</c:v>
                </c:pt>
                <c:pt idx="7">
                  <c:v>0.30599999999999999</c:v>
                </c:pt>
                <c:pt idx="8">
                  <c:v>0.316</c:v>
                </c:pt>
                <c:pt idx="9">
                  <c:v>0.38300000000000001</c:v>
                </c:pt>
                <c:pt idx="10">
                  <c:v>0.443</c:v>
                </c:pt>
                <c:pt idx="11">
                  <c:v>0.44400000000000001</c:v>
                </c:pt>
                <c:pt idx="12">
                  <c:v>0.53200000000000003</c:v>
                </c:pt>
                <c:pt idx="13">
                  <c:v>0.63200000000000001</c:v>
                </c:pt>
                <c:pt idx="14">
                  <c:v>0.67600000000000005</c:v>
                </c:pt>
                <c:pt idx="15">
                  <c:v>0.68899999999999995</c:v>
                </c:pt>
                <c:pt idx="16">
                  <c:v>0.69599999999999995</c:v>
                </c:pt>
                <c:pt idx="17">
                  <c:v>0.76800000000000002</c:v>
                </c:pt>
                <c:pt idx="18">
                  <c:v>0.77</c:v>
                </c:pt>
                <c:pt idx="19">
                  <c:v>0.82699999999999996</c:v>
                </c:pt>
                <c:pt idx="20">
                  <c:v>0.89600000000000002</c:v>
                </c:pt>
                <c:pt idx="21">
                  <c:v>0.91400000000000003</c:v>
                </c:pt>
                <c:pt idx="22">
                  <c:v>0.93300000000000005</c:v>
                </c:pt>
                <c:pt idx="23">
                  <c:v>0.93700000000000006</c:v>
                </c:pt>
                <c:pt idx="24">
                  <c:v>0.97199999999999998</c:v>
                </c:pt>
                <c:pt idx="25">
                  <c:v>0.97699999999999998</c:v>
                </c:pt>
                <c:pt idx="26">
                  <c:v>1</c:v>
                </c:pt>
              </c:numCache>
            </c:numRef>
          </c:xVal>
          <c:yVal>
            <c:numRef>
              <c:f>'meoh water'!$K$3:$K$29</c:f>
              <c:numCache>
                <c:formatCode>General</c:formatCode>
                <c:ptCount val="27"/>
                <c:pt idx="0">
                  <c:v>28213456.889303498</c:v>
                </c:pt>
                <c:pt idx="1">
                  <c:v>28187014.830860391</c:v>
                </c:pt>
                <c:pt idx="2">
                  <c:v>28172850.641131327</c:v>
                </c:pt>
                <c:pt idx="3">
                  <c:v>28049813.264577933</c:v>
                </c:pt>
                <c:pt idx="4">
                  <c:v>27587558.736024451</c:v>
                </c:pt>
                <c:pt idx="5">
                  <c:v>27421369.116041444</c:v>
                </c:pt>
                <c:pt idx="6">
                  <c:v>27388090.310675379</c:v>
                </c:pt>
                <c:pt idx="7">
                  <c:v>27621662.174559295</c:v>
                </c:pt>
                <c:pt idx="8">
                  <c:v>27654846.300024334</c:v>
                </c:pt>
                <c:pt idx="9">
                  <c:v>27909898.196929123</c:v>
                </c:pt>
                <c:pt idx="10">
                  <c:v>28163840.287561581</c:v>
                </c:pt>
                <c:pt idx="11">
                  <c:v>28167637.80088751</c:v>
                </c:pt>
                <c:pt idx="12">
                  <c:v>28568460.971847955</c:v>
                </c:pt>
                <c:pt idx="13">
                  <c:v>29051029.575751223</c:v>
                </c:pt>
                <c:pt idx="14">
                  <c:v>29273339.177491747</c:v>
                </c:pt>
                <c:pt idx="15">
                  <c:v>29339337.286859527</c:v>
                </c:pt>
                <c:pt idx="16">
                  <c:v>29375863.246127717</c:v>
                </c:pt>
                <c:pt idx="17">
                  <c:v>29758517.10466335</c:v>
                </c:pt>
                <c:pt idx="18">
                  <c:v>29771549.544543151</c:v>
                </c:pt>
                <c:pt idx="19">
                  <c:v>30088870.592019018</c:v>
                </c:pt>
                <c:pt idx="20">
                  <c:v>30482870.698599651</c:v>
                </c:pt>
                <c:pt idx="21">
                  <c:v>30583930.048068501</c:v>
                </c:pt>
                <c:pt idx="22">
                  <c:v>30691671.274841968</c:v>
                </c:pt>
                <c:pt idx="23">
                  <c:v>30714208.570371844</c:v>
                </c:pt>
                <c:pt idx="24">
                  <c:v>30904849.560469382</c:v>
                </c:pt>
                <c:pt idx="25">
                  <c:v>30930856.191592228</c:v>
                </c:pt>
                <c:pt idx="26">
                  <c:v>31074598.375000004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B-43DE-9DC7-58181222C471}"/>
            </c:ext>
          </c:extLst>
        </c:ser>
        <c:ser>
          <c:idx val="1"/>
          <c:order val="1"/>
          <c:tx>
            <c:strRef>
              <c:f>'meoh water'!$L$2</c:f>
              <c:strCache>
                <c:ptCount val="1"/>
                <c:pt idx="0">
                  <c:v>Enthalpy of sat vap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'meoh water'!$J$3:$J$29</c:f>
              <c:numCache>
                <c:formatCode>General</c:formatCode>
                <c:ptCount val="27"/>
                <c:pt idx="0">
                  <c:v>0</c:v>
                </c:pt>
                <c:pt idx="1">
                  <c:v>1E-3</c:v>
                </c:pt>
                <c:pt idx="2">
                  <c:v>8.9999999999999993E-3</c:v>
                </c:pt>
                <c:pt idx="3">
                  <c:v>7.4999999999999997E-2</c:v>
                </c:pt>
                <c:pt idx="4">
                  <c:v>0.32100000000000001</c:v>
                </c:pt>
                <c:pt idx="5">
                  <c:v>0.42499999999999999</c:v>
                </c:pt>
                <c:pt idx="6">
                  <c:v>0.59599999999999997</c:v>
                </c:pt>
                <c:pt idx="7">
                  <c:v>0.67200000000000004</c:v>
                </c:pt>
                <c:pt idx="8">
                  <c:v>0.67900000000000005</c:v>
                </c:pt>
                <c:pt idx="9">
                  <c:v>0.72199999999999998</c:v>
                </c:pt>
                <c:pt idx="10">
                  <c:v>0.75700000000000001</c:v>
                </c:pt>
                <c:pt idx="11">
                  <c:v>0.75700000000000001</c:v>
                </c:pt>
                <c:pt idx="12">
                  <c:v>0.80200000000000005</c:v>
                </c:pt>
                <c:pt idx="13">
                  <c:v>0.84699999999999998</c:v>
                </c:pt>
                <c:pt idx="14">
                  <c:v>0.86699999999999999</c:v>
                </c:pt>
                <c:pt idx="15">
                  <c:v>0.872</c:v>
                </c:pt>
                <c:pt idx="16">
                  <c:v>0.875</c:v>
                </c:pt>
                <c:pt idx="17">
                  <c:v>0.90600000000000003</c:v>
                </c:pt>
                <c:pt idx="18">
                  <c:v>0.90600000000000003</c:v>
                </c:pt>
                <c:pt idx="19">
                  <c:v>0.93</c:v>
                </c:pt>
                <c:pt idx="20">
                  <c:v>0.95799999999999996</c:v>
                </c:pt>
                <c:pt idx="21">
                  <c:v>0.96599999999999997</c:v>
                </c:pt>
                <c:pt idx="22">
                  <c:v>0.97299999999999998</c:v>
                </c:pt>
                <c:pt idx="23">
                  <c:v>0.97499999999999998</c:v>
                </c:pt>
                <c:pt idx="24">
                  <c:v>0.98899999999999999</c:v>
                </c:pt>
                <c:pt idx="25">
                  <c:v>0.99099999999999999</c:v>
                </c:pt>
                <c:pt idx="26">
                  <c:v>1</c:v>
                </c:pt>
              </c:numCache>
            </c:numRef>
          </c:xVal>
          <c:yVal>
            <c:numRef>
              <c:f>'meoh water'!$L$3:$L$29</c:f>
              <c:numCache>
                <c:formatCode>General</c:formatCode>
                <c:ptCount val="27"/>
                <c:pt idx="0">
                  <c:v>53514390.633634999</c:v>
                </c:pt>
                <c:pt idx="1">
                  <c:v>53501470.073576309</c:v>
                </c:pt>
                <c:pt idx="2">
                  <c:v>53486677.420313798</c:v>
                </c:pt>
                <c:pt idx="3">
                  <c:v>53359413.067348823</c:v>
                </c:pt>
                <c:pt idx="4">
                  <c:v>52828588.095916599</c:v>
                </c:pt>
                <c:pt idx="5">
                  <c:v>52570460.465153851</c:v>
                </c:pt>
                <c:pt idx="6">
                  <c:v>52094487.980035618</c:v>
                </c:pt>
                <c:pt idx="7">
                  <c:v>51860430.642367274</c:v>
                </c:pt>
                <c:pt idx="8">
                  <c:v>51837511.974494912</c:v>
                </c:pt>
                <c:pt idx="9">
                  <c:v>51699101.987218015</c:v>
                </c:pt>
                <c:pt idx="10">
                  <c:v>51586213.01112473</c:v>
                </c:pt>
                <c:pt idx="11">
                  <c:v>51584874.144146763</c:v>
                </c:pt>
                <c:pt idx="12">
                  <c:v>51436895.869080767</c:v>
                </c:pt>
                <c:pt idx="13">
                  <c:v>51284693.587153852</c:v>
                </c:pt>
                <c:pt idx="14">
                  <c:v>51219190.110032298</c:v>
                </c:pt>
                <c:pt idx="15">
                  <c:v>51200778.845229894</c:v>
                </c:pt>
                <c:pt idx="16">
                  <c:v>51190826.890981153</c:v>
                </c:pt>
                <c:pt idx="17">
                  <c:v>51086927.67752137</c:v>
                </c:pt>
                <c:pt idx="18">
                  <c:v>51086460.359085277</c:v>
                </c:pt>
                <c:pt idx="19">
                  <c:v>51006102.779964969</c:v>
                </c:pt>
                <c:pt idx="20">
                  <c:v>50911459.740642048</c:v>
                </c:pt>
                <c:pt idx="21">
                  <c:v>50885073.368190281</c:v>
                </c:pt>
                <c:pt idx="22">
                  <c:v>50860618.589291632</c:v>
                </c:pt>
                <c:pt idx="23">
                  <c:v>50854711.40058209</c:v>
                </c:pt>
                <c:pt idx="24">
                  <c:v>50807517.841525316</c:v>
                </c:pt>
                <c:pt idx="25">
                  <c:v>50800621.536982708</c:v>
                </c:pt>
                <c:pt idx="26">
                  <c:v>50782988.665540501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B-43DE-9DC7-58181222C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384111"/>
        <c:axId val="1367374511"/>
      </c:scatterChart>
      <c:valAx>
        <c:axId val="13673841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74511"/>
        <c:crosses val="autoZero"/>
        <c:crossBetween val="midCat"/>
      </c:valAx>
      <c:valAx>
        <c:axId val="13673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8411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Excess enthalpy (J/kmol)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xylene!$AD$2</c:f>
              <c:strCache>
                <c:ptCount val="1"/>
                <c:pt idx="0">
                  <c:v>Excess enthalpy (J/kmol)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intercept val="0"/>
            <c:dispRSqr val="1"/>
            <c:dispEq val="1"/>
            <c:trendlineLbl>
              <c:layout>
                <c:manualLayout>
                  <c:x val="-2.2969638688239005E-2"/>
                  <c:y val="-0.16370552639253427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xylene!$AA$3:$AA$34</c:f>
              <c:numCache>
                <c:formatCode>General</c:formatCode>
                <c:ptCount val="32"/>
                <c:pt idx="0">
                  <c:v>1</c:v>
                </c:pt>
                <c:pt idx="1">
                  <c:v>0.96489999999999998</c:v>
                </c:pt>
                <c:pt idx="2">
                  <c:v>0.93230000000000002</c:v>
                </c:pt>
                <c:pt idx="3">
                  <c:v>0.90169999999999995</c:v>
                </c:pt>
                <c:pt idx="4">
                  <c:v>0.85950000000000004</c:v>
                </c:pt>
                <c:pt idx="5">
                  <c:v>0.80900000000000005</c:v>
                </c:pt>
                <c:pt idx="6">
                  <c:v>0.7641</c:v>
                </c:pt>
                <c:pt idx="7">
                  <c:v>0.73350000000000004</c:v>
                </c:pt>
                <c:pt idx="8">
                  <c:v>0.69640000000000002</c:v>
                </c:pt>
                <c:pt idx="9">
                  <c:v>0.65500000000000003</c:v>
                </c:pt>
                <c:pt idx="10">
                  <c:v>0.61819999999999997</c:v>
                </c:pt>
                <c:pt idx="11">
                  <c:v>0.58540000000000003</c:v>
                </c:pt>
                <c:pt idx="12">
                  <c:v>0.55579999999999996</c:v>
                </c:pt>
                <c:pt idx="13">
                  <c:v>0.52410000000000001</c:v>
                </c:pt>
                <c:pt idx="14">
                  <c:v>0.51619999999999999</c:v>
                </c:pt>
                <c:pt idx="15">
                  <c:v>0.49930000000000002</c:v>
                </c:pt>
                <c:pt idx="16">
                  <c:v>0.48110000000000003</c:v>
                </c:pt>
                <c:pt idx="17">
                  <c:v>0.46160000000000001</c:v>
                </c:pt>
                <c:pt idx="18">
                  <c:v>0.435</c:v>
                </c:pt>
                <c:pt idx="19">
                  <c:v>0.40560000000000002</c:v>
                </c:pt>
                <c:pt idx="20">
                  <c:v>0.373</c:v>
                </c:pt>
                <c:pt idx="21">
                  <c:v>0.34420000000000001</c:v>
                </c:pt>
                <c:pt idx="22">
                  <c:v>0.30430000000000001</c:v>
                </c:pt>
                <c:pt idx="23">
                  <c:v>0.26869999999999999</c:v>
                </c:pt>
                <c:pt idx="24">
                  <c:v>0.22919999999999999</c:v>
                </c:pt>
                <c:pt idx="25">
                  <c:v>0.18529999999999999</c:v>
                </c:pt>
                <c:pt idx="26">
                  <c:v>0.1489</c:v>
                </c:pt>
                <c:pt idx="27">
                  <c:v>0.1091</c:v>
                </c:pt>
                <c:pt idx="28">
                  <c:v>8.0399999999999999E-2</c:v>
                </c:pt>
                <c:pt idx="29">
                  <c:v>6.54E-2</c:v>
                </c:pt>
                <c:pt idx="30">
                  <c:v>3.3799999999999997E-2</c:v>
                </c:pt>
                <c:pt idx="31">
                  <c:v>0</c:v>
                </c:pt>
              </c:numCache>
            </c:numRef>
          </c:xVal>
          <c:yVal>
            <c:numRef>
              <c:f>xylene!$AD$3:$AD$34</c:f>
              <c:numCache>
                <c:formatCode>General</c:formatCode>
                <c:ptCount val="32"/>
                <c:pt idx="0">
                  <c:v>0</c:v>
                </c:pt>
                <c:pt idx="1">
                  <c:v>711.3</c:v>
                </c:pt>
                <c:pt idx="2">
                  <c:v>1506.2</c:v>
                </c:pt>
                <c:pt idx="3">
                  <c:v>2092</c:v>
                </c:pt>
                <c:pt idx="4">
                  <c:v>2803.3</c:v>
                </c:pt>
                <c:pt idx="5">
                  <c:v>3514.6</c:v>
                </c:pt>
                <c:pt idx="6">
                  <c:v>4100.3</c:v>
                </c:pt>
                <c:pt idx="7">
                  <c:v>4393.2</c:v>
                </c:pt>
                <c:pt idx="8">
                  <c:v>4769.8</c:v>
                </c:pt>
                <c:pt idx="9">
                  <c:v>5146.3</c:v>
                </c:pt>
                <c:pt idx="10">
                  <c:v>5397.4</c:v>
                </c:pt>
                <c:pt idx="11">
                  <c:v>5606.6</c:v>
                </c:pt>
                <c:pt idx="12">
                  <c:v>5732.1</c:v>
                </c:pt>
                <c:pt idx="13">
                  <c:v>5857.6</c:v>
                </c:pt>
                <c:pt idx="14">
                  <c:v>5857.6</c:v>
                </c:pt>
                <c:pt idx="15">
                  <c:v>5941.3</c:v>
                </c:pt>
                <c:pt idx="16">
                  <c:v>5941.3</c:v>
                </c:pt>
                <c:pt idx="17">
                  <c:v>5983.1</c:v>
                </c:pt>
                <c:pt idx="18">
                  <c:v>5941.3</c:v>
                </c:pt>
                <c:pt idx="19">
                  <c:v>5857.6</c:v>
                </c:pt>
                <c:pt idx="20">
                  <c:v>5690.2</c:v>
                </c:pt>
                <c:pt idx="21">
                  <c:v>5522.9</c:v>
                </c:pt>
                <c:pt idx="22">
                  <c:v>5230</c:v>
                </c:pt>
                <c:pt idx="23">
                  <c:v>4895.3</c:v>
                </c:pt>
                <c:pt idx="24">
                  <c:v>4435</c:v>
                </c:pt>
                <c:pt idx="25">
                  <c:v>3807.4</c:v>
                </c:pt>
                <c:pt idx="26">
                  <c:v>3305.4</c:v>
                </c:pt>
                <c:pt idx="27">
                  <c:v>2594.1</c:v>
                </c:pt>
                <c:pt idx="28">
                  <c:v>2008.3</c:v>
                </c:pt>
                <c:pt idx="29">
                  <c:v>1715.4</c:v>
                </c:pt>
                <c:pt idx="30">
                  <c:v>1004.2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E-47DB-ACAE-3B851348C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916607"/>
        <c:axId val="1342915167"/>
      </c:scatterChart>
      <c:valAx>
        <c:axId val="13429166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15167"/>
        <c:crosses val="autoZero"/>
        <c:crossBetween val="midCat"/>
      </c:valAx>
      <c:valAx>
        <c:axId val="134291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1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H-xy</a:t>
            </a:r>
            <a:r>
              <a:rPr lang="en-US" baseline="0"/>
              <a:t>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xylene!$K$2</c:f>
              <c:strCache>
                <c:ptCount val="1"/>
                <c:pt idx="0">
                  <c:v>Enthalpy of sat liq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xylene!$I$3:$I$24</c:f>
              <c:numCache>
                <c:formatCode>General</c:formatCode>
                <c:ptCount val="22"/>
                <c:pt idx="0">
                  <c:v>0</c:v>
                </c:pt>
                <c:pt idx="1">
                  <c:v>4.7800000000000002E-2</c:v>
                </c:pt>
                <c:pt idx="2">
                  <c:v>0.1085</c:v>
                </c:pt>
                <c:pt idx="3">
                  <c:v>0.1376</c:v>
                </c:pt>
                <c:pt idx="4">
                  <c:v>0.16020000000000001</c:v>
                </c:pt>
                <c:pt idx="5">
                  <c:v>0.2286</c:v>
                </c:pt>
                <c:pt idx="6">
                  <c:v>0.28349999999999997</c:v>
                </c:pt>
                <c:pt idx="7">
                  <c:v>0.3044</c:v>
                </c:pt>
                <c:pt idx="8">
                  <c:v>0.35549999999999998</c:v>
                </c:pt>
                <c:pt idx="9">
                  <c:v>0.42730000000000001</c:v>
                </c:pt>
                <c:pt idx="10">
                  <c:v>0.48780000000000001</c:v>
                </c:pt>
                <c:pt idx="11">
                  <c:v>0.51370000000000005</c:v>
                </c:pt>
                <c:pt idx="12">
                  <c:v>0.52349999999999997</c:v>
                </c:pt>
                <c:pt idx="13">
                  <c:v>0.59009999999999996</c:v>
                </c:pt>
                <c:pt idx="14">
                  <c:v>0.60389999999999999</c:v>
                </c:pt>
                <c:pt idx="15">
                  <c:v>0.67769999999999997</c:v>
                </c:pt>
                <c:pt idx="16">
                  <c:v>0.69789999999999996</c:v>
                </c:pt>
                <c:pt idx="17">
                  <c:v>0.75890000000000002</c:v>
                </c:pt>
                <c:pt idx="18">
                  <c:v>0.83150000000000002</c:v>
                </c:pt>
                <c:pt idx="19">
                  <c:v>0.87919999999999998</c:v>
                </c:pt>
                <c:pt idx="20">
                  <c:v>0.95579999999999998</c:v>
                </c:pt>
                <c:pt idx="21">
                  <c:v>1</c:v>
                </c:pt>
              </c:numCache>
            </c:numRef>
          </c:xVal>
          <c:yVal>
            <c:numRef>
              <c:f>xylene!$K$3:$K$24</c:f>
              <c:numCache>
                <c:formatCode>General</c:formatCode>
                <c:ptCount val="22"/>
                <c:pt idx="0">
                  <c:v>95746302.75</c:v>
                </c:pt>
                <c:pt idx="1">
                  <c:v>95573130.400452375</c:v>
                </c:pt>
                <c:pt idx="2">
                  <c:v>95337328.307658181</c:v>
                </c:pt>
                <c:pt idx="3">
                  <c:v>95227883.967244133</c:v>
                </c:pt>
                <c:pt idx="4">
                  <c:v>95144108.794419438</c:v>
                </c:pt>
                <c:pt idx="5">
                  <c:v>94891515.018786028</c:v>
                </c:pt>
                <c:pt idx="6">
                  <c:v>94691387.831105351</c:v>
                </c:pt>
                <c:pt idx="7">
                  <c:v>94600015.318749964</c:v>
                </c:pt>
                <c:pt idx="8">
                  <c:v>94431059.587580904</c:v>
                </c:pt>
                <c:pt idx="9">
                  <c:v>94182603.788605601</c:v>
                </c:pt>
                <c:pt idx="10">
                  <c:v>93959008.936454445</c:v>
                </c:pt>
                <c:pt idx="11">
                  <c:v>93856793.602283433</c:v>
                </c:pt>
                <c:pt idx="12">
                  <c:v>93835266.206875056</c:v>
                </c:pt>
                <c:pt idx="13">
                  <c:v>93598377.459628552</c:v>
                </c:pt>
                <c:pt idx="14">
                  <c:v>93534127.592737377</c:v>
                </c:pt>
                <c:pt idx="15">
                  <c:v>93281551.631648779</c:v>
                </c:pt>
                <c:pt idx="16">
                  <c:v>93225858.823550403</c:v>
                </c:pt>
                <c:pt idx="17">
                  <c:v>92990299.547849968</c:v>
                </c:pt>
                <c:pt idx="18">
                  <c:v>92751902.601352975</c:v>
                </c:pt>
                <c:pt idx="19">
                  <c:v>92602035.277683035</c:v>
                </c:pt>
                <c:pt idx="20">
                  <c:v>92343619.435916752</c:v>
                </c:pt>
                <c:pt idx="21">
                  <c:v>92190169.641089395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7-4EF3-8375-C350355A01D8}"/>
            </c:ext>
          </c:extLst>
        </c:ser>
        <c:ser>
          <c:idx val="1"/>
          <c:order val="1"/>
          <c:tx>
            <c:strRef>
              <c:f>xylene!$L$2</c:f>
              <c:strCache>
                <c:ptCount val="1"/>
                <c:pt idx="0">
                  <c:v>Enthalpy of sat vap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xylene!$J$3:$J$24</c:f>
              <c:numCache>
                <c:formatCode>General</c:formatCode>
                <c:ptCount val="22"/>
                <c:pt idx="0">
                  <c:v>0</c:v>
                </c:pt>
                <c:pt idx="1">
                  <c:v>5.6399999999999999E-2</c:v>
                </c:pt>
                <c:pt idx="2">
                  <c:v>0.1265</c:v>
                </c:pt>
                <c:pt idx="3">
                  <c:v>0.15939999999999999</c:v>
                </c:pt>
                <c:pt idx="4">
                  <c:v>0.1847</c:v>
                </c:pt>
                <c:pt idx="5">
                  <c:v>0.25990000000000002</c:v>
                </c:pt>
                <c:pt idx="6">
                  <c:v>0.31879999999999997</c:v>
                </c:pt>
                <c:pt idx="7">
                  <c:v>0.34100000000000003</c:v>
                </c:pt>
                <c:pt idx="8">
                  <c:v>0.39429999999999998</c:v>
                </c:pt>
                <c:pt idx="9">
                  <c:v>0.4677</c:v>
                </c:pt>
                <c:pt idx="10">
                  <c:v>0.5282</c:v>
                </c:pt>
                <c:pt idx="11">
                  <c:v>0.55369999999999997</c:v>
                </c:pt>
                <c:pt idx="12">
                  <c:v>0.56330000000000002</c:v>
                </c:pt>
                <c:pt idx="13">
                  <c:v>0.62780000000000002</c:v>
                </c:pt>
                <c:pt idx="14">
                  <c:v>0.64100000000000001</c:v>
                </c:pt>
                <c:pt idx="15">
                  <c:v>0.71079999999999999</c:v>
                </c:pt>
                <c:pt idx="16">
                  <c:v>0.72960000000000003</c:v>
                </c:pt>
                <c:pt idx="17">
                  <c:v>0.78580000000000005</c:v>
                </c:pt>
                <c:pt idx="18">
                  <c:v>0.85160000000000002</c:v>
                </c:pt>
                <c:pt idx="19">
                  <c:v>0.89419999999999999</c:v>
                </c:pt>
                <c:pt idx="20">
                  <c:v>0.96160000000000001</c:v>
                </c:pt>
                <c:pt idx="21">
                  <c:v>1</c:v>
                </c:pt>
              </c:numCache>
            </c:numRef>
          </c:xVal>
          <c:yVal>
            <c:numRef>
              <c:f>xylene!$L$3:$L$24</c:f>
              <c:numCache>
                <c:formatCode>General</c:formatCode>
                <c:ptCount val="22"/>
                <c:pt idx="0">
                  <c:v>108520670.76350001</c:v>
                </c:pt>
                <c:pt idx="1">
                  <c:v>108395939.22211099</c:v>
                </c:pt>
                <c:pt idx="2">
                  <c:v>108227534.42341098</c:v>
                </c:pt>
                <c:pt idx="3">
                  <c:v>108150680.8563232</c:v>
                </c:pt>
                <c:pt idx="4">
                  <c:v>108092334.24575944</c:v>
                </c:pt>
                <c:pt idx="5">
                  <c:v>107918555.861761</c:v>
                </c:pt>
                <c:pt idx="6">
                  <c:v>107783285.17824858</c:v>
                </c:pt>
                <c:pt idx="7">
                  <c:v>107720354.12565351</c:v>
                </c:pt>
                <c:pt idx="8">
                  <c:v>107610167.62706579</c:v>
                </c:pt>
                <c:pt idx="9">
                  <c:v>107449010.20035779</c:v>
                </c:pt>
                <c:pt idx="10">
                  <c:v>107304236.9247404</c:v>
                </c:pt>
                <c:pt idx="11">
                  <c:v>107237845.33547121</c:v>
                </c:pt>
                <c:pt idx="12">
                  <c:v>107226043.23732078</c:v>
                </c:pt>
                <c:pt idx="13">
                  <c:v>107077004.61853521</c:v>
                </c:pt>
                <c:pt idx="14">
                  <c:v>107034685.1941295</c:v>
                </c:pt>
                <c:pt idx="15">
                  <c:v>106879744.05713101</c:v>
                </c:pt>
                <c:pt idx="16">
                  <c:v>106848110.29036158</c:v>
                </c:pt>
                <c:pt idx="17">
                  <c:v>106701648.08247648</c:v>
                </c:pt>
                <c:pt idx="18">
                  <c:v>106561217.38875918</c:v>
                </c:pt>
                <c:pt idx="19">
                  <c:v>106475087.14976719</c:v>
                </c:pt>
                <c:pt idx="20">
                  <c:v>106324781.6812384</c:v>
                </c:pt>
                <c:pt idx="21">
                  <c:v>106235570.21000001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7-4EF3-8375-C350355A0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384111"/>
        <c:axId val="1367374511"/>
      </c:scatterChart>
      <c:valAx>
        <c:axId val="13673841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74511"/>
        <c:crosses val="autoZero"/>
        <c:crossBetween val="midCat"/>
      </c:valAx>
      <c:valAx>
        <c:axId val="1367374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8411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Excess enthalpy (J/kmol)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intercept val="0"/>
            <c:dispRSqr val="1"/>
            <c:dispEq val="1"/>
            <c:trendlineLbl>
              <c:layout>
                <c:manualLayout>
                  <c:x val="-3.8786627663581784E-2"/>
                  <c:y val="-0.51947032662583847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'acoh-acoet'!$AA$3:$AA$20</c:f>
              <c:numCache>
                <c:formatCode>General</c:formatCode>
                <c:ptCount val="18"/>
                <c:pt idx="0">
                  <c:v>0</c:v>
                </c:pt>
                <c:pt idx="1">
                  <c:v>2.3800000000000002E-2</c:v>
                </c:pt>
                <c:pt idx="2">
                  <c:v>4.6399999999999997E-2</c:v>
                </c:pt>
                <c:pt idx="3">
                  <c:v>6.8000000000000005E-2</c:v>
                </c:pt>
                <c:pt idx="4">
                  <c:v>8.8700000000000001E-2</c:v>
                </c:pt>
                <c:pt idx="5">
                  <c:v>0.16300000000000001</c:v>
                </c:pt>
                <c:pt idx="6">
                  <c:v>0.22600000000000001</c:v>
                </c:pt>
                <c:pt idx="7">
                  <c:v>0.2802</c:v>
                </c:pt>
                <c:pt idx="8">
                  <c:v>0.36870000000000003</c:v>
                </c:pt>
                <c:pt idx="9">
                  <c:v>0.46700000000000003</c:v>
                </c:pt>
                <c:pt idx="10">
                  <c:v>0.53879999999999995</c:v>
                </c:pt>
                <c:pt idx="11">
                  <c:v>0.63670000000000004</c:v>
                </c:pt>
                <c:pt idx="12">
                  <c:v>0.70030000000000003</c:v>
                </c:pt>
                <c:pt idx="13">
                  <c:v>0.77800000000000002</c:v>
                </c:pt>
                <c:pt idx="14">
                  <c:v>0.82369999999999999</c:v>
                </c:pt>
                <c:pt idx="15">
                  <c:v>0.87519999999999998</c:v>
                </c:pt>
                <c:pt idx="16">
                  <c:v>0.93340000000000001</c:v>
                </c:pt>
                <c:pt idx="17">
                  <c:v>1</c:v>
                </c:pt>
              </c:numCache>
            </c:numRef>
          </c:xVal>
          <c:yVal>
            <c:numRef>
              <c:f>'acoh-acoet'!$AD$3:$AD$20</c:f>
              <c:numCache>
                <c:formatCode>General</c:formatCode>
                <c:ptCount val="18"/>
                <c:pt idx="0">
                  <c:v>0</c:v>
                </c:pt>
                <c:pt idx="1">
                  <c:v>-9000</c:v>
                </c:pt>
                <c:pt idx="2">
                  <c:v>-16000</c:v>
                </c:pt>
                <c:pt idx="3">
                  <c:v>-22000</c:v>
                </c:pt>
                <c:pt idx="4">
                  <c:v>-26000</c:v>
                </c:pt>
                <c:pt idx="5">
                  <c:v>-30000</c:v>
                </c:pt>
                <c:pt idx="6">
                  <c:v>-26000</c:v>
                </c:pt>
                <c:pt idx="7">
                  <c:v>-18000</c:v>
                </c:pt>
                <c:pt idx="8">
                  <c:v>1000</c:v>
                </c:pt>
                <c:pt idx="9">
                  <c:v>25000</c:v>
                </c:pt>
                <c:pt idx="10">
                  <c:v>43000</c:v>
                </c:pt>
                <c:pt idx="11">
                  <c:v>64000</c:v>
                </c:pt>
                <c:pt idx="12">
                  <c:v>74000</c:v>
                </c:pt>
                <c:pt idx="13">
                  <c:v>81000</c:v>
                </c:pt>
                <c:pt idx="14">
                  <c:v>81000</c:v>
                </c:pt>
                <c:pt idx="15">
                  <c:v>75000</c:v>
                </c:pt>
                <c:pt idx="16">
                  <c:v>54000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F-447E-BDD0-2E24C7016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916607"/>
        <c:axId val="1342915167"/>
      </c:scatterChart>
      <c:valAx>
        <c:axId val="13429166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15167"/>
        <c:crosses val="autoZero"/>
        <c:crossBetween val="midCat"/>
      </c:valAx>
      <c:valAx>
        <c:axId val="134291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1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H-xy</a:t>
            </a:r>
            <a:r>
              <a:rPr lang="en-US" baseline="0"/>
              <a:t>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'acoh-acoet'!$K$2</c:f>
              <c:strCache>
                <c:ptCount val="1"/>
                <c:pt idx="0">
                  <c:v>Enthalpy of sat liq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'acoh-acoet'!$I$3:$I$30</c:f>
              <c:numCache>
                <c:formatCode>General</c:formatCode>
                <c:ptCount val="28"/>
                <c:pt idx="0">
                  <c:v>0</c:v>
                </c:pt>
                <c:pt idx="1">
                  <c:v>2.3800000000000002E-2</c:v>
                </c:pt>
                <c:pt idx="2">
                  <c:v>3.6600000000000001E-2</c:v>
                </c:pt>
                <c:pt idx="3">
                  <c:v>4.7600000000000003E-2</c:v>
                </c:pt>
                <c:pt idx="4">
                  <c:v>7.7600000000000002E-2</c:v>
                </c:pt>
                <c:pt idx="5">
                  <c:v>9.0700000000000003E-2</c:v>
                </c:pt>
                <c:pt idx="6">
                  <c:v>0.11700000000000001</c:v>
                </c:pt>
                <c:pt idx="7">
                  <c:v>0.14099999999999999</c:v>
                </c:pt>
                <c:pt idx="8">
                  <c:v>0.16569999999999999</c:v>
                </c:pt>
                <c:pt idx="9">
                  <c:v>0.2203</c:v>
                </c:pt>
                <c:pt idx="10">
                  <c:v>0.2661</c:v>
                </c:pt>
                <c:pt idx="11">
                  <c:v>0.3085</c:v>
                </c:pt>
                <c:pt idx="12">
                  <c:v>0.39240000000000003</c:v>
                </c:pt>
                <c:pt idx="13">
                  <c:v>0.4617</c:v>
                </c:pt>
                <c:pt idx="14">
                  <c:v>0.4924</c:v>
                </c:pt>
                <c:pt idx="15">
                  <c:v>0.53320000000000001</c:v>
                </c:pt>
                <c:pt idx="16">
                  <c:v>0.55589999999999995</c:v>
                </c:pt>
                <c:pt idx="17">
                  <c:v>0.60680000000000001</c:v>
                </c:pt>
                <c:pt idx="18">
                  <c:v>0.65680000000000005</c:v>
                </c:pt>
                <c:pt idx="19">
                  <c:v>0.6986</c:v>
                </c:pt>
                <c:pt idx="20">
                  <c:v>0.74260000000000004</c:v>
                </c:pt>
                <c:pt idx="21">
                  <c:v>0.7974</c:v>
                </c:pt>
                <c:pt idx="22">
                  <c:v>0.84150000000000003</c:v>
                </c:pt>
                <c:pt idx="23">
                  <c:v>0.86439999999999995</c:v>
                </c:pt>
                <c:pt idx="24">
                  <c:v>0.91969999999999996</c:v>
                </c:pt>
                <c:pt idx="25">
                  <c:v>0.94820000000000004</c:v>
                </c:pt>
                <c:pt idx="26">
                  <c:v>0.98089999999999999</c:v>
                </c:pt>
                <c:pt idx="27">
                  <c:v>1</c:v>
                </c:pt>
              </c:numCache>
            </c:numRef>
          </c:xVal>
          <c:yVal>
            <c:numRef>
              <c:f>'acoh-acoet'!$K$3:$K$30</c:f>
              <c:numCache>
                <c:formatCode>General</c:formatCode>
                <c:ptCount val="28"/>
                <c:pt idx="0">
                  <c:v>56550178.476000004</c:v>
                </c:pt>
                <c:pt idx="1">
                  <c:v>56665466.853359804</c:v>
                </c:pt>
                <c:pt idx="2">
                  <c:v>56759440.464325584</c:v>
                </c:pt>
                <c:pt idx="3">
                  <c:v>56821497.71260941</c:v>
                </c:pt>
                <c:pt idx="4">
                  <c:v>57079965.586260974</c:v>
                </c:pt>
                <c:pt idx="5">
                  <c:v>57169097.091296703</c:v>
                </c:pt>
                <c:pt idx="6">
                  <c:v>57373798.468276799</c:v>
                </c:pt>
                <c:pt idx="7">
                  <c:v>57561245.718107246</c:v>
                </c:pt>
                <c:pt idx="8">
                  <c:v>57787859.750892609</c:v>
                </c:pt>
                <c:pt idx="9">
                  <c:v>58348358.214408569</c:v>
                </c:pt>
                <c:pt idx="10">
                  <c:v>58770576.104407735</c:v>
                </c:pt>
                <c:pt idx="11">
                  <c:v>59199398.910322115</c:v>
                </c:pt>
                <c:pt idx="12">
                  <c:v>60084252.630108237</c:v>
                </c:pt>
                <c:pt idx="13">
                  <c:v>60838062.870814934</c:v>
                </c:pt>
                <c:pt idx="14">
                  <c:v>61211441.811083026</c:v>
                </c:pt>
                <c:pt idx="15">
                  <c:v>61699239.767972134</c:v>
                </c:pt>
                <c:pt idx="16">
                  <c:v>61970056.62657357</c:v>
                </c:pt>
                <c:pt idx="17">
                  <c:v>62563745.224606954</c:v>
                </c:pt>
                <c:pt idx="18">
                  <c:v>63208110.220275529</c:v>
                </c:pt>
                <c:pt idx="19">
                  <c:v>63730600.268401176</c:v>
                </c:pt>
                <c:pt idx="20">
                  <c:v>64261317.972707525</c:v>
                </c:pt>
                <c:pt idx="21">
                  <c:v>64945468.003220052</c:v>
                </c:pt>
                <c:pt idx="22">
                  <c:v>65507119.533570968</c:v>
                </c:pt>
                <c:pt idx="23">
                  <c:v>65767760.630205937</c:v>
                </c:pt>
                <c:pt idx="24">
                  <c:v>66428133.591329396</c:v>
                </c:pt>
                <c:pt idx="25">
                  <c:v>66748730.224584632</c:v>
                </c:pt>
                <c:pt idx="26">
                  <c:v>67110491.951356009</c:v>
                </c:pt>
                <c:pt idx="27">
                  <c:v>67340914.319999993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5-47E0-948C-444ED1E860C3}"/>
            </c:ext>
          </c:extLst>
        </c:ser>
        <c:ser>
          <c:idx val="1"/>
          <c:order val="1"/>
          <c:tx>
            <c:strRef>
              <c:f>'acoh-acoet'!$L$2</c:f>
              <c:strCache>
                <c:ptCount val="1"/>
                <c:pt idx="0">
                  <c:v>Enthalpy of sat vap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'acoh-acoet'!$J$3:$J$30</c:f>
              <c:numCache>
                <c:formatCode>General</c:formatCode>
                <c:ptCount val="28"/>
                <c:pt idx="0">
                  <c:v>0</c:v>
                </c:pt>
                <c:pt idx="1">
                  <c:v>8.2500000000000004E-2</c:v>
                </c:pt>
                <c:pt idx="2">
                  <c:v>0.11890000000000001</c:v>
                </c:pt>
                <c:pt idx="3">
                  <c:v>0.15179999999999999</c:v>
                </c:pt>
                <c:pt idx="4">
                  <c:v>0.24429999999999999</c:v>
                </c:pt>
                <c:pt idx="5">
                  <c:v>0.27179999999999999</c:v>
                </c:pt>
                <c:pt idx="6">
                  <c:v>0.32650000000000001</c:v>
                </c:pt>
                <c:pt idx="7">
                  <c:v>0.3795</c:v>
                </c:pt>
                <c:pt idx="8">
                  <c:v>0.42970000000000003</c:v>
                </c:pt>
                <c:pt idx="9">
                  <c:v>0.53690000000000004</c:v>
                </c:pt>
                <c:pt idx="10">
                  <c:v>0.61129999999999995</c:v>
                </c:pt>
                <c:pt idx="11">
                  <c:v>0.67390000000000005</c:v>
                </c:pt>
                <c:pt idx="12">
                  <c:v>0.7621</c:v>
                </c:pt>
                <c:pt idx="13">
                  <c:v>0.82150000000000001</c:v>
                </c:pt>
                <c:pt idx="14">
                  <c:v>0.84630000000000005</c:v>
                </c:pt>
                <c:pt idx="15">
                  <c:v>0.87019999999999997</c:v>
                </c:pt>
                <c:pt idx="16">
                  <c:v>0.88200000000000001</c:v>
                </c:pt>
                <c:pt idx="17">
                  <c:v>0.90739999999999998</c:v>
                </c:pt>
                <c:pt idx="18">
                  <c:v>0.92659999999999998</c:v>
                </c:pt>
                <c:pt idx="19">
                  <c:v>0.94389999999999996</c:v>
                </c:pt>
                <c:pt idx="20">
                  <c:v>0.95709999999999995</c:v>
                </c:pt>
                <c:pt idx="21">
                  <c:v>0.97099999999999997</c:v>
                </c:pt>
                <c:pt idx="22">
                  <c:v>0.97689999999999999</c:v>
                </c:pt>
                <c:pt idx="23">
                  <c:v>0.98109999999999997</c:v>
                </c:pt>
                <c:pt idx="24">
                  <c:v>0.98980000000000001</c:v>
                </c:pt>
                <c:pt idx="25">
                  <c:v>0.99380000000000002</c:v>
                </c:pt>
                <c:pt idx="26">
                  <c:v>0.99680000000000002</c:v>
                </c:pt>
                <c:pt idx="27">
                  <c:v>1</c:v>
                </c:pt>
              </c:numCache>
            </c:numRef>
          </c:xVal>
          <c:yVal>
            <c:numRef>
              <c:f>'acoh-acoet'!$L$3:$L$30</c:f>
              <c:numCache>
                <c:formatCode>General</c:formatCode>
                <c:ptCount val="28"/>
                <c:pt idx="0">
                  <c:v>60703692.616250001</c:v>
                </c:pt>
                <c:pt idx="1">
                  <c:v>62287255.049536251</c:v>
                </c:pt>
                <c:pt idx="2">
                  <c:v>62980998.815272734</c:v>
                </c:pt>
                <c:pt idx="3">
                  <c:v>63598104.914379656</c:v>
                </c:pt>
                <c:pt idx="4">
                  <c:v>65376468.437648475</c:v>
                </c:pt>
                <c:pt idx="5">
                  <c:v>65863814.599305347</c:v>
                </c:pt>
                <c:pt idx="6">
                  <c:v>66839814.558622874</c:v>
                </c:pt>
                <c:pt idx="7">
                  <c:v>67786833.693054125</c:v>
                </c:pt>
                <c:pt idx="8">
                  <c:v>68685166.447290599</c:v>
                </c:pt>
                <c:pt idx="9">
                  <c:v>70610697.215454131</c:v>
                </c:pt>
                <c:pt idx="10">
                  <c:v>71857529.297404766</c:v>
                </c:pt>
                <c:pt idx="11">
                  <c:v>72898266.093752071</c:v>
                </c:pt>
                <c:pt idx="12">
                  <c:v>74243172.875866428</c:v>
                </c:pt>
                <c:pt idx="13">
                  <c:v>75091469.751812503</c:v>
                </c:pt>
                <c:pt idx="14">
                  <c:v>75463955.846029997</c:v>
                </c:pt>
                <c:pt idx="15">
                  <c:v>75773483.723643243</c:v>
                </c:pt>
                <c:pt idx="16">
                  <c:v>75916045.136010498</c:v>
                </c:pt>
                <c:pt idx="17">
                  <c:v>76206471.690885335</c:v>
                </c:pt>
                <c:pt idx="18">
                  <c:v>76424759.652554095</c:v>
                </c:pt>
                <c:pt idx="19">
                  <c:v>76622223.202252939</c:v>
                </c:pt>
                <c:pt idx="20">
                  <c:v>76721604.365796924</c:v>
                </c:pt>
                <c:pt idx="21">
                  <c:v>76817500.665679991</c:v>
                </c:pt>
                <c:pt idx="22">
                  <c:v>76805625.432841465</c:v>
                </c:pt>
                <c:pt idx="23">
                  <c:v>76802485.684046373</c:v>
                </c:pt>
                <c:pt idx="24">
                  <c:v>76797214.565698996</c:v>
                </c:pt>
                <c:pt idx="25">
                  <c:v>76777797.129422754</c:v>
                </c:pt>
                <c:pt idx="26">
                  <c:v>76727426.014359206</c:v>
                </c:pt>
                <c:pt idx="27">
                  <c:v>76742238.379999995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55-47E0-948C-444ED1E86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384111"/>
        <c:axId val="1367374511"/>
      </c:scatterChart>
      <c:valAx>
        <c:axId val="13673841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74511"/>
        <c:crosses val="autoZero"/>
        <c:crossBetween val="midCat"/>
      </c:valAx>
      <c:valAx>
        <c:axId val="13673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8411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</xdr:colOff>
      <xdr:row>23</xdr:row>
      <xdr:rowOff>136071</xdr:rowOff>
    </xdr:from>
    <xdr:to>
      <xdr:col>30</xdr:col>
      <xdr:colOff>503465</xdr:colOff>
      <xdr:row>38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1AB00-EC8B-44F4-AB68-E65976B5D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612320</xdr:colOff>
      <xdr:row>4</xdr:row>
      <xdr:rowOff>190499</xdr:rowOff>
    </xdr:from>
    <xdr:to>
      <xdr:col>22</xdr:col>
      <xdr:colOff>408214</xdr:colOff>
      <xdr:row>47</xdr:row>
      <xdr:rowOff>89646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DD0626-D8DB-441F-852C-F14E968C6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272144</xdr:colOff>
      <xdr:row>34</xdr:row>
      <xdr:rowOff>81642</xdr:rowOff>
    </xdr:from>
    <xdr:to>
      <xdr:col>30</xdr:col>
      <xdr:colOff>163286</xdr:colOff>
      <xdr:row>48</xdr:row>
      <xdr:rowOff>157842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577CF-F2E9-4C9F-8981-9A2B61033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</xdr:row>
      <xdr:rowOff>0</xdr:rowOff>
    </xdr:from>
    <xdr:to>
      <xdr:col>21</xdr:col>
      <xdr:colOff>544286</xdr:colOff>
      <xdr:row>59</xdr:row>
      <xdr:rowOff>66115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9C2A90-4B5C-418B-8A7E-20C02AECF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360589</xdr:colOff>
      <xdr:row>20</xdr:row>
      <xdr:rowOff>165208</xdr:rowOff>
    </xdr:from>
    <xdr:to>
      <xdr:col>29</xdr:col>
      <xdr:colOff>34017</xdr:colOff>
      <xdr:row>35</xdr:row>
      <xdr:rowOff>50908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1E414-3E6A-C35F-ADB0-999A11716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5599</xdr:colOff>
      <xdr:row>4</xdr:row>
      <xdr:rowOff>1119</xdr:rowOff>
    </xdr:from>
    <xdr:to>
      <xdr:col>20</xdr:col>
      <xdr:colOff>235321</xdr:colOff>
      <xdr:row>59</xdr:row>
      <xdr:rowOff>67234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0E329E-BFA9-ADAF-B401-F63991D58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6E06D-BD84-48AF-B20B-0DAA2C36C7D8}">
  <dimension ref="A1:AO127"/>
  <sheetViews>
    <sheetView tabSelected="1" topLeftCell="D1" zoomScale="70" zoomScaleNormal="70" workbookViewId="0">
      <selection activeCell="H31" sqref="H31"/>
    </sheetView>
  </sheetViews>
  <sheetFormatPr defaultRowHeight="15" x14ac:dyDescent="0.25"/>
  <sheetData>
    <row r="1" spans="1:41" x14ac:dyDescent="0.25">
      <c r="C1">
        <v>209</v>
      </c>
      <c r="O1" s="1" t="s">
        <v>13</v>
      </c>
      <c r="P1" s="1"/>
      <c r="Q1" s="2" t="s">
        <v>13</v>
      </c>
      <c r="R1" s="2"/>
      <c r="S1" t="s">
        <v>13</v>
      </c>
      <c r="U1" t="s">
        <v>16</v>
      </c>
      <c r="W1" t="s">
        <v>16</v>
      </c>
      <c r="Y1" t="s">
        <v>16</v>
      </c>
    </row>
    <row r="2" spans="1:41" ht="13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11</v>
      </c>
      <c r="I2" s="1" t="s">
        <v>7</v>
      </c>
      <c r="J2" s="1" t="s">
        <v>8</v>
      </c>
      <c r="K2" s="1" t="s">
        <v>23</v>
      </c>
      <c r="L2" s="1" t="s">
        <v>24</v>
      </c>
      <c r="O2" s="1" t="s">
        <v>12</v>
      </c>
      <c r="Q2" s="1" t="s">
        <v>14</v>
      </c>
      <c r="S2" s="1" t="s">
        <v>15</v>
      </c>
      <c r="U2" s="1" t="s">
        <v>12</v>
      </c>
      <c r="W2" s="1" t="s">
        <v>14</v>
      </c>
      <c r="Y2" s="1" t="s">
        <v>15</v>
      </c>
      <c r="AA2" s="1" t="s">
        <v>9</v>
      </c>
      <c r="AB2" s="1" t="s">
        <v>2</v>
      </c>
      <c r="AC2" s="1" t="s">
        <v>10</v>
      </c>
      <c r="AD2" s="1" t="s">
        <v>11</v>
      </c>
      <c r="AM2" s="1"/>
    </row>
    <row r="3" spans="1:41" x14ac:dyDescent="0.25">
      <c r="B3">
        <v>0</v>
      </c>
      <c r="C3">
        <v>373.15</v>
      </c>
      <c r="D3">
        <v>0</v>
      </c>
      <c r="E3" s="2">
        <v>101300</v>
      </c>
      <c r="F3">
        <f xml:space="preserve"> -10887291.79*B3^6 + 23321388.04*B3^5 - 8131825.85*B3^4 - 15244352.09*B3^3 + 16833645.19*B3^2 - 5893374.75*B3</f>
        <v>0</v>
      </c>
      <c r="I3">
        <v>0</v>
      </c>
      <c r="J3">
        <v>0</v>
      </c>
      <c r="K3">
        <f xml:space="preserve"> ( B3*$Q$3 + (1-B3)*$W$3 ) * (C3-0) + F3</f>
        <v>28213456.889303498</v>
      </c>
      <c r="L3">
        <f xml:space="preserve"> J3*$S$3 + J3*$O$3*(C3-0) + (1-J3)*$Y$3 + (1-J3)*$U$3*(C3-0)</f>
        <v>53514390.633634999</v>
      </c>
      <c r="O3" s="2">
        <v>48058.533329999998</v>
      </c>
      <c r="Q3" s="2">
        <v>91977.5</v>
      </c>
      <c r="S3" s="2">
        <v>34546413.18</v>
      </c>
      <c r="U3" s="2">
        <v>33944.812899999997</v>
      </c>
      <c r="W3" s="2">
        <v>75608.888890000002</v>
      </c>
      <c r="Y3" s="2">
        <v>40847883.700000003</v>
      </c>
      <c r="AA3">
        <v>0</v>
      </c>
      <c r="AB3" s="2">
        <v>315.5093</v>
      </c>
      <c r="AC3" s="2">
        <v>101325</v>
      </c>
      <c r="AD3">
        <v>0</v>
      </c>
      <c r="AM3" s="2"/>
    </row>
    <row r="4" spans="1:41" x14ac:dyDescent="0.25">
      <c r="A4" s="2">
        <v>1</v>
      </c>
      <c r="B4" s="2">
        <v>1E-4</v>
      </c>
      <c r="C4" s="2">
        <v>372.8</v>
      </c>
      <c r="D4" s="2">
        <v>1E-3</v>
      </c>
      <c r="E4" s="2">
        <v>101300</v>
      </c>
      <c r="F4">
        <f t="shared" ref="F4:F29" si="0" xml:space="preserve"> -10887291.79*B4^6 + 23321388.04*B4^5 - 8131825.85*B4^4 - 15244352.09*B4^3 + 16833645.19*B4^2 - 5893374.75*B4</f>
        <v>-589.16915379326508</v>
      </c>
      <c r="I4" s="2">
        <v>1E-4</v>
      </c>
      <c r="J4" s="2">
        <v>1E-3</v>
      </c>
      <c r="K4">
        <f t="shared" ref="K4:K30" si="1" xml:space="preserve"> ( B4*$Q$3 + (1-B4)*$W$3 ) * (C4-0) + F4</f>
        <v>28187014.830860391</v>
      </c>
      <c r="L4">
        <f t="shared" ref="L4:L30" si="2" xml:space="preserve"> J4*$S$3 + J4*$O$3*(C4-0) + (1-J4)*$Y$3 + (1-J4)*$U$3*(C4-0)</f>
        <v>53501470.073576309</v>
      </c>
      <c r="O4" s="2"/>
      <c r="P4" s="2"/>
      <c r="Q4" s="2"/>
      <c r="T4" s="2"/>
      <c r="U4" s="2"/>
      <c r="V4" s="2"/>
      <c r="Y4" s="2"/>
      <c r="Z4" s="2"/>
      <c r="AA4" s="2">
        <v>0.05</v>
      </c>
      <c r="AB4" s="2">
        <v>315.5093</v>
      </c>
      <c r="AC4" s="2">
        <v>101325</v>
      </c>
      <c r="AD4" s="2">
        <v>-251000</v>
      </c>
      <c r="AE4" s="2"/>
      <c r="AH4" s="2"/>
      <c r="AI4" s="2"/>
      <c r="AJ4" s="2"/>
      <c r="AM4" s="2"/>
      <c r="AN4" s="2"/>
      <c r="AO4" s="2"/>
    </row>
    <row r="5" spans="1:41" x14ac:dyDescent="0.25">
      <c r="A5" s="2">
        <v>2</v>
      </c>
      <c r="B5" s="2">
        <v>1E-3</v>
      </c>
      <c r="C5" s="2">
        <v>372.61</v>
      </c>
      <c r="D5" s="2">
        <v>8.9999999999999993E-3</v>
      </c>
      <c r="E5" s="2">
        <v>101300</v>
      </c>
      <c r="F5">
        <f t="shared" si="0"/>
        <v>-5876.5563572706051</v>
      </c>
      <c r="I5" s="2">
        <v>1E-3</v>
      </c>
      <c r="J5" s="2">
        <v>8.9999999999999993E-3</v>
      </c>
      <c r="K5">
        <f t="shared" si="1"/>
        <v>28172850.641131327</v>
      </c>
      <c r="L5">
        <f t="shared" si="2"/>
        <v>53486677.420313798</v>
      </c>
      <c r="O5" s="2"/>
      <c r="P5" s="2"/>
      <c r="Q5" s="2"/>
      <c r="T5" s="2"/>
      <c r="U5" s="2"/>
      <c r="V5" s="2"/>
      <c r="Y5" s="2"/>
      <c r="Z5" s="2"/>
      <c r="AA5" s="2">
        <v>0.1</v>
      </c>
      <c r="AB5" s="2">
        <v>315.5093</v>
      </c>
      <c r="AC5" s="2">
        <v>101325</v>
      </c>
      <c r="AD5" s="2">
        <v>-435600</v>
      </c>
      <c r="AE5" s="2"/>
      <c r="AH5" s="2"/>
      <c r="AI5" s="2"/>
      <c r="AJ5" s="2"/>
      <c r="AM5" s="2"/>
      <c r="AN5" s="2"/>
      <c r="AO5" s="2"/>
    </row>
    <row r="6" spans="1:41" x14ac:dyDescent="0.25">
      <c r="A6" s="2">
        <v>3</v>
      </c>
      <c r="B6" s="2">
        <v>0.01</v>
      </c>
      <c r="C6" s="2">
        <v>370.94</v>
      </c>
      <c r="D6" s="2">
        <v>7.4999999999999997E-2</v>
      </c>
      <c r="E6" s="2">
        <v>101300</v>
      </c>
      <c r="F6">
        <f t="shared" si="0"/>
        <v>-57265.706330096982</v>
      </c>
      <c r="I6" s="2">
        <v>0.01</v>
      </c>
      <c r="J6" s="2">
        <v>7.4999999999999997E-2</v>
      </c>
      <c r="K6">
        <f t="shared" si="1"/>
        <v>28049813.264577933</v>
      </c>
      <c r="L6">
        <f t="shared" si="2"/>
        <v>53359413.067348823</v>
      </c>
      <c r="O6" s="2"/>
      <c r="P6" s="2"/>
      <c r="Q6" s="2"/>
      <c r="T6" s="2"/>
      <c r="U6" s="2"/>
      <c r="V6" s="2"/>
      <c r="Y6" s="2"/>
      <c r="Z6" s="2"/>
      <c r="AA6" s="2">
        <v>0.15</v>
      </c>
      <c r="AB6" s="2">
        <v>315.5093</v>
      </c>
      <c r="AC6" s="2">
        <v>101325</v>
      </c>
      <c r="AD6" s="2">
        <v>-559800</v>
      </c>
      <c r="AE6" s="2"/>
      <c r="AH6" s="2"/>
      <c r="AI6" s="2"/>
      <c r="AJ6" s="2"/>
      <c r="AM6" s="2"/>
      <c r="AN6" s="2"/>
      <c r="AO6" s="2"/>
    </row>
    <row r="7" spans="1:41" x14ac:dyDescent="0.25">
      <c r="A7" s="2">
        <v>4</v>
      </c>
      <c r="B7" s="2">
        <v>6.4000000000000001E-2</v>
      </c>
      <c r="C7" s="2">
        <v>363.96</v>
      </c>
      <c r="D7" s="2">
        <v>0.32100000000000001</v>
      </c>
      <c r="E7" s="2">
        <v>101300</v>
      </c>
      <c r="F7">
        <f t="shared" si="0"/>
        <v>-312333.72515406337</v>
      </c>
      <c r="I7" s="2">
        <v>6.4000000000000001E-2</v>
      </c>
      <c r="J7" s="2">
        <v>0.32100000000000001</v>
      </c>
      <c r="K7">
        <f t="shared" si="1"/>
        <v>27587558.736024451</v>
      </c>
      <c r="L7">
        <f t="shared" si="2"/>
        <v>52828588.095916599</v>
      </c>
      <c r="O7" s="2"/>
      <c r="P7" s="2"/>
      <c r="Q7" s="2"/>
      <c r="T7" s="2"/>
      <c r="U7" s="2"/>
      <c r="V7" s="2"/>
      <c r="Y7" s="2"/>
      <c r="Z7" s="2"/>
      <c r="AA7" s="2">
        <v>0.2</v>
      </c>
      <c r="AB7" s="2">
        <v>315.5093</v>
      </c>
      <c r="AC7" s="2">
        <v>101325</v>
      </c>
      <c r="AD7" s="2">
        <v>-638100</v>
      </c>
      <c r="AH7" s="2"/>
      <c r="AI7" s="2"/>
      <c r="AJ7" s="2"/>
      <c r="AM7" s="2"/>
      <c r="AN7" s="2"/>
      <c r="AO7" s="2"/>
    </row>
    <row r="8" spans="1:41" x14ac:dyDescent="0.25">
      <c r="A8" s="2">
        <v>5</v>
      </c>
      <c r="B8" s="2">
        <v>0.10299999999999999</v>
      </c>
      <c r="C8" s="2">
        <v>360.53</v>
      </c>
      <c r="D8" s="2">
        <v>0.42499999999999999</v>
      </c>
      <c r="E8" s="2">
        <v>101300</v>
      </c>
      <c r="F8">
        <f t="shared" si="0"/>
        <v>-445745.25790954567</v>
      </c>
      <c r="I8" s="2">
        <v>0.10299999999999999</v>
      </c>
      <c r="J8" s="2">
        <v>0.42499999999999999</v>
      </c>
      <c r="K8">
        <f t="shared" si="1"/>
        <v>27421369.116041444</v>
      </c>
      <c r="L8">
        <f t="shared" si="2"/>
        <v>52570460.465153851</v>
      </c>
      <c r="O8" s="2"/>
      <c r="P8" s="2"/>
      <c r="T8" s="2"/>
      <c r="U8" s="2"/>
      <c r="V8" s="2"/>
      <c r="Y8" s="2"/>
      <c r="Z8" s="2"/>
      <c r="AA8" s="2">
        <v>0.25</v>
      </c>
      <c r="AB8" s="2">
        <v>315.5093</v>
      </c>
      <c r="AC8" s="2">
        <v>101325</v>
      </c>
      <c r="AD8" s="2">
        <v>-672000</v>
      </c>
      <c r="AH8" s="2"/>
      <c r="AI8" s="2"/>
      <c r="AJ8" s="2"/>
      <c r="AM8" s="2"/>
      <c r="AN8" s="2"/>
      <c r="AO8" s="2"/>
    </row>
    <row r="9" spans="1:41" x14ac:dyDescent="0.25">
      <c r="A9" s="2">
        <v>6</v>
      </c>
      <c r="B9" s="2">
        <v>0.217</v>
      </c>
      <c r="C9" s="2">
        <v>354.19</v>
      </c>
      <c r="D9" s="2">
        <v>0.59599999999999997</v>
      </c>
      <c r="E9" s="2">
        <v>101300</v>
      </c>
      <c r="F9">
        <f t="shared" si="0"/>
        <v>-649900.89135776972</v>
      </c>
      <c r="I9" s="2">
        <v>0.217</v>
      </c>
      <c r="J9" s="2">
        <v>0.59599999999999997</v>
      </c>
      <c r="K9">
        <f t="shared" si="1"/>
        <v>27388090.310675379</v>
      </c>
      <c r="L9">
        <f t="shared" si="2"/>
        <v>52094487.980035618</v>
      </c>
      <c r="O9" s="2"/>
      <c r="P9" s="2"/>
      <c r="Q9" s="2"/>
      <c r="T9" s="2"/>
      <c r="U9" s="2"/>
      <c r="Y9" s="2"/>
      <c r="Z9" s="2"/>
      <c r="AA9" s="2">
        <v>0.3</v>
      </c>
      <c r="AB9" s="2">
        <v>315.5093</v>
      </c>
      <c r="AC9" s="2">
        <v>101325</v>
      </c>
      <c r="AD9" s="2">
        <v>-681600</v>
      </c>
      <c r="AH9" s="2"/>
      <c r="AI9" s="2"/>
      <c r="AJ9" s="2"/>
      <c r="AM9" s="2"/>
      <c r="AN9" s="2"/>
      <c r="AO9" s="2"/>
    </row>
    <row r="10" spans="1:41" x14ac:dyDescent="0.25">
      <c r="A10" s="2">
        <v>7</v>
      </c>
      <c r="B10" s="2">
        <v>0.30599999999999999</v>
      </c>
      <c r="C10" s="2">
        <v>351.08</v>
      </c>
      <c r="D10" s="2">
        <v>0.67200000000000004</v>
      </c>
      <c r="E10" s="2">
        <v>101300</v>
      </c>
      <c r="F10">
        <f t="shared" si="0"/>
        <v>-681594.28542253282</v>
      </c>
      <c r="I10" s="2">
        <v>0.30599999999999999</v>
      </c>
      <c r="J10" s="2">
        <v>0.67200000000000004</v>
      </c>
      <c r="K10">
        <f t="shared" si="1"/>
        <v>27621662.174559295</v>
      </c>
      <c r="L10">
        <f t="shared" si="2"/>
        <v>51860430.642367274</v>
      </c>
      <c r="O10" s="2"/>
      <c r="P10" s="2"/>
      <c r="Q10" s="2"/>
      <c r="T10" s="2"/>
      <c r="U10" s="2"/>
      <c r="V10" s="2"/>
      <c r="Y10" s="2"/>
      <c r="Z10" s="2"/>
      <c r="AA10" s="2">
        <v>0.35</v>
      </c>
      <c r="AB10" s="2">
        <v>315.5093</v>
      </c>
      <c r="AC10" s="2">
        <v>101325</v>
      </c>
      <c r="AD10" s="2">
        <v>-670300</v>
      </c>
      <c r="AH10" s="2"/>
      <c r="AI10" s="2"/>
      <c r="AJ10" s="2"/>
      <c r="AM10" s="2"/>
      <c r="AN10" s="2"/>
      <c r="AO10" s="2"/>
    </row>
    <row r="11" spans="1:41" x14ac:dyDescent="0.25">
      <c r="A11" s="2">
        <v>8</v>
      </c>
      <c r="B11" s="2">
        <v>0.316</v>
      </c>
      <c r="C11" s="2">
        <v>350.77</v>
      </c>
      <c r="D11" s="2">
        <v>0.67900000000000005</v>
      </c>
      <c r="E11" s="2">
        <v>101300</v>
      </c>
      <c r="F11">
        <f t="shared" si="0"/>
        <v>-680834.85514224693</v>
      </c>
      <c r="I11" s="2">
        <v>0.316</v>
      </c>
      <c r="J11" s="2">
        <v>0.67900000000000005</v>
      </c>
      <c r="K11">
        <f t="shared" si="1"/>
        <v>27654846.300024334</v>
      </c>
      <c r="L11">
        <f t="shared" si="2"/>
        <v>51837511.974494912</v>
      </c>
      <c r="O11" s="2"/>
      <c r="P11" s="2"/>
      <c r="Q11" s="2"/>
      <c r="T11" s="2"/>
      <c r="U11" s="2"/>
      <c r="V11" s="2"/>
      <c r="Y11" s="2"/>
      <c r="Z11" s="2"/>
      <c r="AA11" s="2">
        <v>0.4</v>
      </c>
      <c r="AB11" s="2">
        <v>315.5093</v>
      </c>
      <c r="AC11" s="2">
        <v>101325</v>
      </c>
      <c r="AD11" s="2">
        <v>-651400</v>
      </c>
      <c r="AH11" s="2"/>
      <c r="AI11" s="2"/>
      <c r="AJ11" s="2"/>
      <c r="AM11" s="2"/>
      <c r="AN11" s="2"/>
      <c r="AO11" s="2"/>
    </row>
    <row r="12" spans="1:41" x14ac:dyDescent="0.25">
      <c r="A12" s="2">
        <v>9</v>
      </c>
      <c r="B12" s="2">
        <v>0.38300000000000001</v>
      </c>
      <c r="C12" s="2">
        <v>348.95</v>
      </c>
      <c r="D12" s="2">
        <v>0.72199999999999998</v>
      </c>
      <c r="E12" s="2">
        <v>101300</v>
      </c>
      <c r="F12">
        <f t="shared" si="0"/>
        <v>-661453.263573993</v>
      </c>
      <c r="I12" s="2">
        <v>0.38300000000000001</v>
      </c>
      <c r="J12" s="2">
        <v>0.72199999999999998</v>
      </c>
      <c r="K12">
        <f t="shared" si="1"/>
        <v>27909898.196929123</v>
      </c>
      <c r="L12">
        <f t="shared" si="2"/>
        <v>51699101.987218015</v>
      </c>
      <c r="O12" s="2"/>
      <c r="P12" s="2"/>
      <c r="Q12" s="2"/>
      <c r="T12" s="2"/>
      <c r="U12" s="2"/>
      <c r="V12" s="2"/>
      <c r="Y12" s="2"/>
      <c r="Z12" s="2"/>
      <c r="AA12" s="2">
        <v>0.45</v>
      </c>
      <c r="AB12" s="2">
        <v>315.5093</v>
      </c>
      <c r="AC12" s="2">
        <v>101325</v>
      </c>
      <c r="AD12" s="2">
        <v>-625900</v>
      </c>
      <c r="AH12" s="2"/>
      <c r="AI12" s="2"/>
      <c r="AJ12" s="2"/>
      <c r="AM12" s="2"/>
      <c r="AN12" s="2"/>
      <c r="AO12" s="2"/>
    </row>
    <row r="13" spans="1:41" x14ac:dyDescent="0.25">
      <c r="A13" s="2">
        <v>10</v>
      </c>
      <c r="B13" s="2">
        <v>0.443</v>
      </c>
      <c r="C13" s="2">
        <v>347.5</v>
      </c>
      <c r="D13" s="2">
        <v>0.75700000000000001</v>
      </c>
      <c r="E13" s="2">
        <v>101300</v>
      </c>
      <c r="F13">
        <f t="shared" si="0"/>
        <v>-630073.5175145953</v>
      </c>
      <c r="I13" s="2">
        <v>0.443</v>
      </c>
      <c r="J13" s="2">
        <v>0.75700000000000001</v>
      </c>
      <c r="K13">
        <f t="shared" si="1"/>
        <v>28163840.287561581</v>
      </c>
      <c r="L13">
        <f t="shared" si="2"/>
        <v>51586213.01112473</v>
      </c>
      <c r="O13" s="2"/>
      <c r="P13" s="2"/>
      <c r="Q13" s="2"/>
      <c r="T13" s="2"/>
      <c r="U13" s="2"/>
      <c r="V13" s="2"/>
      <c r="Y13" s="2"/>
      <c r="Z13" s="2"/>
      <c r="AA13" s="2">
        <v>0.5</v>
      </c>
      <c r="AB13" s="2">
        <v>315.5093</v>
      </c>
      <c r="AC13" s="2">
        <v>101325</v>
      </c>
      <c r="AD13" s="2">
        <v>-592900</v>
      </c>
      <c r="AH13" s="2"/>
      <c r="AI13" s="2"/>
      <c r="AJ13" s="2"/>
      <c r="AM13" s="2"/>
      <c r="AN13" s="2"/>
      <c r="AO13" s="2"/>
    </row>
    <row r="14" spans="1:41" x14ac:dyDescent="0.25">
      <c r="A14" s="2">
        <v>11</v>
      </c>
      <c r="B14" s="2">
        <v>0.44400000000000001</v>
      </c>
      <c r="C14" s="2">
        <v>347.47</v>
      </c>
      <c r="D14" s="2">
        <v>0.75700000000000001</v>
      </c>
      <c r="E14" s="2">
        <v>101300</v>
      </c>
      <c r="F14">
        <f t="shared" si="0"/>
        <v>-629477.79998270981</v>
      </c>
      <c r="I14" s="2">
        <v>0.44400000000000001</v>
      </c>
      <c r="J14" s="2">
        <v>0.75700000000000001</v>
      </c>
      <c r="K14">
        <f t="shared" si="1"/>
        <v>28167637.80088751</v>
      </c>
      <c r="L14">
        <f t="shared" si="2"/>
        <v>51584874.144146763</v>
      </c>
      <c r="O14" s="2"/>
      <c r="P14" s="2"/>
      <c r="Q14" s="2"/>
      <c r="T14" s="2"/>
      <c r="U14" s="2"/>
      <c r="V14" s="2"/>
      <c r="Y14" s="2"/>
      <c r="Z14" s="2"/>
      <c r="AA14" s="2">
        <v>0.55000000000000004</v>
      </c>
      <c r="AB14" s="2">
        <v>315.5093</v>
      </c>
      <c r="AC14" s="2">
        <v>101325</v>
      </c>
      <c r="AD14" s="2">
        <v>-558600</v>
      </c>
      <c r="AH14" s="2"/>
      <c r="AI14" s="2"/>
      <c r="AJ14" s="2"/>
      <c r="AM14" s="2"/>
      <c r="AN14" s="2"/>
      <c r="AO14" s="2"/>
    </row>
    <row r="15" spans="1:41" x14ac:dyDescent="0.25">
      <c r="A15" s="2">
        <v>12</v>
      </c>
      <c r="B15" s="2">
        <v>0.53200000000000003</v>
      </c>
      <c r="C15" s="2">
        <v>345.59</v>
      </c>
      <c r="D15" s="2">
        <v>0.80200000000000005</v>
      </c>
      <c r="E15" s="2">
        <v>101300</v>
      </c>
      <c r="F15">
        <f t="shared" si="0"/>
        <v>-570647.60243175179</v>
      </c>
      <c r="I15" s="2">
        <v>0.53200000000000003</v>
      </c>
      <c r="J15" s="2">
        <v>0.80200000000000005</v>
      </c>
      <c r="K15">
        <f t="shared" si="1"/>
        <v>28568460.971847955</v>
      </c>
      <c r="L15">
        <f t="shared" si="2"/>
        <v>51436895.869080767</v>
      </c>
      <c r="O15" s="2"/>
      <c r="P15" s="2"/>
      <c r="Q15" s="2"/>
      <c r="T15" s="2"/>
      <c r="U15" s="2"/>
      <c r="V15" s="2"/>
      <c r="Y15" s="2"/>
      <c r="Z15" s="2"/>
      <c r="AA15" s="2">
        <v>0.6</v>
      </c>
      <c r="AB15" s="2">
        <v>315.5093</v>
      </c>
      <c r="AC15" s="2">
        <v>101325</v>
      </c>
      <c r="AD15" s="2">
        <v>-518800</v>
      </c>
      <c r="AH15" s="2"/>
      <c r="AI15" s="2"/>
      <c r="AJ15" s="2"/>
      <c r="AM15" s="2"/>
      <c r="AN15" s="2"/>
      <c r="AO15" s="2"/>
    </row>
    <row r="16" spans="1:41" x14ac:dyDescent="0.25">
      <c r="A16" s="2">
        <v>13</v>
      </c>
      <c r="B16" s="2">
        <v>0.63200000000000001</v>
      </c>
      <c r="C16" s="2">
        <v>343.67</v>
      </c>
      <c r="D16" s="2">
        <v>0.84699999999999998</v>
      </c>
      <c r="E16" s="2">
        <v>101300</v>
      </c>
      <c r="F16">
        <f t="shared" si="0"/>
        <v>-488730.43574485742</v>
      </c>
      <c r="I16" s="2">
        <v>0.63200000000000001</v>
      </c>
      <c r="J16" s="2">
        <v>0.84699999999999998</v>
      </c>
      <c r="K16">
        <f t="shared" si="1"/>
        <v>29051029.575751223</v>
      </c>
      <c r="L16">
        <f t="shared" si="2"/>
        <v>51284693.587153852</v>
      </c>
      <c r="O16" s="2"/>
      <c r="P16" s="2"/>
      <c r="Q16" s="2"/>
      <c r="T16" s="2"/>
      <c r="U16" s="2"/>
      <c r="V16" s="2"/>
      <c r="Y16" s="2"/>
      <c r="Z16" s="2"/>
      <c r="AA16" s="2">
        <v>0.65</v>
      </c>
      <c r="AB16" s="2">
        <v>315.5093</v>
      </c>
      <c r="AC16" s="2">
        <v>101325</v>
      </c>
      <c r="AD16" s="2">
        <v>-474500</v>
      </c>
      <c r="AH16" s="2"/>
      <c r="AI16" s="2"/>
      <c r="AJ16" s="2"/>
      <c r="AM16" s="2"/>
      <c r="AN16" s="2"/>
      <c r="AO16" s="2"/>
    </row>
    <row r="17" spans="1:41" x14ac:dyDescent="0.25">
      <c r="A17" s="2">
        <v>14</v>
      </c>
      <c r="B17" s="2">
        <v>0.67600000000000005</v>
      </c>
      <c r="C17" s="2">
        <v>342.88</v>
      </c>
      <c r="D17" s="2">
        <v>0.86699999999999999</v>
      </c>
      <c r="E17" s="2">
        <v>101300</v>
      </c>
      <c r="F17">
        <f t="shared" si="0"/>
        <v>-445465.94423168618</v>
      </c>
      <c r="I17" s="2">
        <v>0.67600000000000005</v>
      </c>
      <c r="J17" s="2">
        <v>0.86699999999999999</v>
      </c>
      <c r="K17">
        <f t="shared" si="1"/>
        <v>29273339.177491747</v>
      </c>
      <c r="L17">
        <f t="shared" si="2"/>
        <v>51219190.110032298</v>
      </c>
      <c r="T17" s="2"/>
      <c r="U17" s="2"/>
      <c r="V17" s="2"/>
      <c r="Y17" s="2"/>
      <c r="Z17" s="2"/>
      <c r="AA17" s="2">
        <v>0.7</v>
      </c>
      <c r="AB17" s="2">
        <v>315.5093</v>
      </c>
      <c r="AC17" s="2">
        <v>101325</v>
      </c>
      <c r="AD17" s="2">
        <v>-419200</v>
      </c>
      <c r="AH17" s="2"/>
      <c r="AI17" s="2"/>
      <c r="AJ17" s="2"/>
      <c r="AM17" s="2"/>
      <c r="AN17" s="2"/>
      <c r="AO17" s="2"/>
    </row>
    <row r="18" spans="1:41" x14ac:dyDescent="0.25">
      <c r="A18" s="2">
        <v>15</v>
      </c>
      <c r="B18" s="2">
        <v>0.68899999999999995</v>
      </c>
      <c r="C18" s="2">
        <v>342.64</v>
      </c>
      <c r="D18" s="2">
        <v>0.872</v>
      </c>
      <c r="E18" s="2">
        <v>101300</v>
      </c>
      <c r="F18">
        <f t="shared" si="0"/>
        <v>-431577.08990331599</v>
      </c>
      <c r="I18" s="2">
        <v>0.68899999999999995</v>
      </c>
      <c r="J18" s="2">
        <v>0.872</v>
      </c>
      <c r="K18">
        <f t="shared" si="1"/>
        <v>29339337.286859527</v>
      </c>
      <c r="L18">
        <f t="shared" si="2"/>
        <v>51200778.845229894</v>
      </c>
      <c r="T18" s="2"/>
      <c r="U18" s="2"/>
      <c r="V18" s="2"/>
      <c r="Y18" s="2"/>
      <c r="Z18" s="2"/>
      <c r="AA18" s="2">
        <v>0.75</v>
      </c>
      <c r="AB18" s="2">
        <v>315.5093</v>
      </c>
      <c r="AC18" s="2">
        <v>101325</v>
      </c>
      <c r="AD18" s="2">
        <v>-356900</v>
      </c>
      <c r="AH18" s="2"/>
      <c r="AI18" s="2"/>
      <c r="AJ18" s="2"/>
    </row>
    <row r="19" spans="1:41" x14ac:dyDescent="0.25">
      <c r="A19" s="2">
        <v>16</v>
      </c>
      <c r="B19" s="2">
        <v>0.69599999999999995</v>
      </c>
      <c r="C19" s="2">
        <v>342.52</v>
      </c>
      <c r="D19" s="2">
        <v>0.875</v>
      </c>
      <c r="E19" s="2">
        <v>101300</v>
      </c>
      <c r="F19">
        <f t="shared" si="0"/>
        <v>-423870.7439435306</v>
      </c>
      <c r="I19" s="2">
        <v>0.69599999999999995</v>
      </c>
      <c r="J19" s="2">
        <v>0.875</v>
      </c>
      <c r="K19">
        <f t="shared" si="1"/>
        <v>29375863.246127717</v>
      </c>
      <c r="L19">
        <f t="shared" si="2"/>
        <v>51190826.890981153</v>
      </c>
      <c r="T19" s="2"/>
      <c r="U19" s="2"/>
      <c r="V19" s="2"/>
      <c r="Y19" s="2"/>
      <c r="Z19" s="2"/>
      <c r="AA19" s="2">
        <v>0.8</v>
      </c>
      <c r="AB19" s="2">
        <v>315.5093</v>
      </c>
      <c r="AC19" s="2">
        <v>101325</v>
      </c>
      <c r="AD19" s="2">
        <v>-287400</v>
      </c>
      <c r="AH19" s="2"/>
      <c r="AI19" s="2"/>
      <c r="AJ19" s="2"/>
    </row>
    <row r="20" spans="1:41" x14ac:dyDescent="0.25">
      <c r="A20" s="2">
        <v>17</v>
      </c>
      <c r="B20" s="2">
        <v>0.76800000000000002</v>
      </c>
      <c r="C20" s="2">
        <v>341.27</v>
      </c>
      <c r="D20" s="2">
        <v>0.90600000000000003</v>
      </c>
      <c r="E20" s="2">
        <v>101300</v>
      </c>
      <c r="F20">
        <f t="shared" si="0"/>
        <v>-334665.42840239964</v>
      </c>
      <c r="I20" s="2">
        <v>0.76800000000000002</v>
      </c>
      <c r="J20" s="2">
        <v>0.90600000000000003</v>
      </c>
      <c r="K20">
        <f t="shared" si="1"/>
        <v>29758517.10466335</v>
      </c>
      <c r="L20">
        <f t="shared" si="2"/>
        <v>51086927.67752137</v>
      </c>
      <c r="U20" s="2"/>
      <c r="V20" s="2"/>
      <c r="Y20" s="2"/>
      <c r="Z20" s="2"/>
      <c r="AA20" s="2">
        <v>0.85</v>
      </c>
      <c r="AB20" s="2">
        <v>315.5093</v>
      </c>
      <c r="AC20" s="2">
        <v>101325</v>
      </c>
      <c r="AD20" s="2">
        <v>-209200</v>
      </c>
      <c r="AM20" s="2"/>
      <c r="AN20" s="2"/>
    </row>
    <row r="21" spans="1:41" x14ac:dyDescent="0.25">
      <c r="A21" s="2">
        <v>18</v>
      </c>
      <c r="B21" s="2">
        <v>0.77</v>
      </c>
      <c r="C21" s="2">
        <v>341.26</v>
      </c>
      <c r="D21" s="2">
        <v>0.90600000000000003</v>
      </c>
      <c r="E21" s="2">
        <v>101300</v>
      </c>
      <c r="F21">
        <f t="shared" si="0"/>
        <v>-331923.09315517079</v>
      </c>
      <c r="I21" s="2">
        <v>0.77</v>
      </c>
      <c r="J21" s="2">
        <v>0.90600000000000003</v>
      </c>
      <c r="K21">
        <f t="shared" si="1"/>
        <v>29771549.544543151</v>
      </c>
      <c r="L21">
        <f t="shared" si="2"/>
        <v>51086460.359085277</v>
      </c>
      <c r="U21" s="2"/>
      <c r="V21" s="2"/>
      <c r="Y21" s="2"/>
      <c r="Z21" s="2"/>
      <c r="AA21" s="2">
        <v>0.9</v>
      </c>
      <c r="AB21" s="2">
        <v>315.5093</v>
      </c>
      <c r="AC21" s="2">
        <v>101325</v>
      </c>
      <c r="AD21" s="2">
        <v>-134700</v>
      </c>
    </row>
    <row r="22" spans="1:41" x14ac:dyDescent="0.25">
      <c r="A22" s="2">
        <v>19</v>
      </c>
      <c r="B22" s="2">
        <v>0.82699999999999996</v>
      </c>
      <c r="C22" s="2">
        <v>340.31</v>
      </c>
      <c r="D22" s="2">
        <v>0.93</v>
      </c>
      <c r="E22" s="2">
        <v>101300</v>
      </c>
      <c r="F22">
        <f t="shared" si="0"/>
        <v>-248312.87887695711</v>
      </c>
      <c r="I22" s="2">
        <v>0.82699999999999996</v>
      </c>
      <c r="J22" s="2">
        <v>0.93</v>
      </c>
      <c r="K22">
        <f t="shared" si="1"/>
        <v>30088870.592019018</v>
      </c>
      <c r="L22">
        <f t="shared" si="2"/>
        <v>51006102.779964969</v>
      </c>
      <c r="U22" s="2"/>
      <c r="V22" s="2"/>
      <c r="Y22" s="2"/>
      <c r="Z22" s="2"/>
      <c r="AA22" s="2">
        <v>0.95</v>
      </c>
      <c r="AB22" s="2">
        <v>315.5093</v>
      </c>
      <c r="AC22" s="2">
        <v>101325</v>
      </c>
      <c r="AD22" s="2">
        <v>-60200</v>
      </c>
      <c r="AM22" s="2"/>
      <c r="AN22" s="2"/>
      <c r="AO22" s="2"/>
    </row>
    <row r="23" spans="1:41" x14ac:dyDescent="0.25">
      <c r="A23" s="2">
        <v>20</v>
      </c>
      <c r="B23" s="2">
        <v>0.89600000000000002</v>
      </c>
      <c r="C23" s="2">
        <v>339.2</v>
      </c>
      <c r="D23" s="2">
        <v>0.95799999999999996</v>
      </c>
      <c r="E23" s="2">
        <v>101300</v>
      </c>
      <c r="F23">
        <f t="shared" si="0"/>
        <v>-138465.08099509869</v>
      </c>
      <c r="I23" s="2">
        <v>0.89600000000000002</v>
      </c>
      <c r="J23" s="2">
        <v>0.95799999999999996</v>
      </c>
      <c r="K23">
        <f t="shared" si="1"/>
        <v>30482870.698599651</v>
      </c>
      <c r="L23">
        <f t="shared" si="2"/>
        <v>50911459.740642048</v>
      </c>
      <c r="U23" s="2"/>
      <c r="V23" s="2"/>
      <c r="Y23" s="2"/>
      <c r="Z23" s="2"/>
      <c r="AA23">
        <v>1</v>
      </c>
      <c r="AB23" s="2">
        <v>315.5093</v>
      </c>
      <c r="AC23" s="2">
        <v>101325</v>
      </c>
      <c r="AD23" s="2">
        <v>0</v>
      </c>
      <c r="AM23" s="2"/>
      <c r="AN23" s="2"/>
      <c r="AO23" s="2"/>
    </row>
    <row r="24" spans="1:41" x14ac:dyDescent="0.25">
      <c r="A24" s="2">
        <v>21</v>
      </c>
      <c r="B24" s="2">
        <v>0.91400000000000003</v>
      </c>
      <c r="C24" s="2">
        <v>338.9</v>
      </c>
      <c r="D24" s="2">
        <v>0.96599999999999997</v>
      </c>
      <c r="E24" s="2">
        <v>101300</v>
      </c>
      <c r="F24">
        <f t="shared" si="0"/>
        <v>-110174.98368610162</v>
      </c>
      <c r="H24" s="2"/>
      <c r="I24" s="2">
        <v>0.91400000000000003</v>
      </c>
      <c r="J24" s="2">
        <v>0.96599999999999997</v>
      </c>
      <c r="K24">
        <f t="shared" si="1"/>
        <v>30583930.048068501</v>
      </c>
      <c r="L24">
        <f t="shared" si="2"/>
        <v>50885073.368190281</v>
      </c>
      <c r="U24" s="2"/>
      <c r="V24" s="2"/>
      <c r="Y24" s="2"/>
      <c r="Z24" s="2"/>
      <c r="AM24" s="2"/>
      <c r="AN24" s="2"/>
      <c r="AO24" s="2"/>
    </row>
    <row r="25" spans="1:41" x14ac:dyDescent="0.25">
      <c r="A25" s="2">
        <v>22</v>
      </c>
      <c r="B25" s="2">
        <v>0.93300000000000005</v>
      </c>
      <c r="C25" s="2">
        <v>338.61</v>
      </c>
      <c r="D25" s="2">
        <v>0.97299999999999998</v>
      </c>
      <c r="E25" s="2">
        <v>101300</v>
      </c>
      <c r="F25">
        <f t="shared" si="0"/>
        <v>-81477.447824910283</v>
      </c>
      <c r="H25" s="2"/>
      <c r="I25" s="2">
        <v>0.93300000000000005</v>
      </c>
      <c r="J25" s="2">
        <v>0.97299999999999998</v>
      </c>
      <c r="K25">
        <f t="shared" si="1"/>
        <v>30691671.274841968</v>
      </c>
      <c r="L25">
        <f t="shared" si="2"/>
        <v>50860618.589291632</v>
      </c>
      <c r="U25" s="2"/>
      <c r="V25" s="2"/>
      <c r="Y25" s="2"/>
      <c r="Z25" s="2"/>
      <c r="AM25" s="2"/>
      <c r="AN25" s="2"/>
      <c r="AO25" s="2"/>
    </row>
    <row r="26" spans="1:41" x14ac:dyDescent="0.25">
      <c r="A26" s="2">
        <v>23</v>
      </c>
      <c r="B26" s="2">
        <v>0.93700000000000006</v>
      </c>
      <c r="C26" s="2">
        <v>338.55</v>
      </c>
      <c r="D26" s="2">
        <v>0.97499999999999998</v>
      </c>
      <c r="E26" s="2">
        <v>101300</v>
      </c>
      <c r="F26">
        <f t="shared" si="0"/>
        <v>-75653.677276857197</v>
      </c>
      <c r="I26" s="2">
        <v>0.93700000000000006</v>
      </c>
      <c r="J26" s="2">
        <v>0.97499999999999998</v>
      </c>
      <c r="K26">
        <f t="shared" si="1"/>
        <v>30714208.570371844</v>
      </c>
      <c r="L26">
        <f t="shared" si="2"/>
        <v>50854711.40058209</v>
      </c>
      <c r="U26" s="2"/>
      <c r="V26" s="2"/>
      <c r="Y26" s="2"/>
      <c r="Z26" s="2"/>
      <c r="AM26" s="2"/>
      <c r="AN26" s="2"/>
      <c r="AO26" s="2"/>
    </row>
    <row r="27" spans="1:41" x14ac:dyDescent="0.25">
      <c r="A27" s="2">
        <v>24</v>
      </c>
      <c r="B27" s="2">
        <v>0.97199999999999998</v>
      </c>
      <c r="C27" s="2">
        <v>338.01</v>
      </c>
      <c r="D27" s="2">
        <v>0.98899999999999999</v>
      </c>
      <c r="E27" s="2">
        <v>101300</v>
      </c>
      <c r="F27">
        <f t="shared" si="0"/>
        <v>-29548.095774472691</v>
      </c>
      <c r="H27" s="2"/>
      <c r="I27" s="2">
        <v>0.97199999999999998</v>
      </c>
      <c r="J27" s="2">
        <v>0.98899999999999999</v>
      </c>
      <c r="K27">
        <f t="shared" si="1"/>
        <v>30904849.560469382</v>
      </c>
      <c r="L27">
        <f t="shared" si="2"/>
        <v>50807517.841525316</v>
      </c>
      <c r="U27" s="2"/>
      <c r="V27" s="2"/>
      <c r="Y27" s="2"/>
      <c r="Z27" s="2"/>
      <c r="AM27" s="2"/>
      <c r="AN27" s="2"/>
      <c r="AO27" s="2"/>
    </row>
    <row r="28" spans="1:41" x14ac:dyDescent="0.25">
      <c r="A28" s="2">
        <v>25</v>
      </c>
      <c r="B28" s="2">
        <v>0.97699999999999998</v>
      </c>
      <c r="C28" s="2">
        <v>337.93</v>
      </c>
      <c r="D28" s="2">
        <v>0.99099999999999999</v>
      </c>
      <c r="E28" s="2">
        <v>101300</v>
      </c>
      <c r="F28">
        <f t="shared" si="0"/>
        <v>-23877.154102521949</v>
      </c>
      <c r="H28" s="2"/>
      <c r="I28" s="2">
        <v>0.97699999999999998</v>
      </c>
      <c r="J28" s="2">
        <v>0.99099999999999999</v>
      </c>
      <c r="K28">
        <f t="shared" si="1"/>
        <v>30930856.191592228</v>
      </c>
      <c r="L28">
        <f t="shared" si="2"/>
        <v>50800621.536982708</v>
      </c>
      <c r="U28" s="2"/>
      <c r="V28" s="2"/>
      <c r="Y28" s="2"/>
      <c r="Z28" s="2"/>
      <c r="AH28" s="2"/>
      <c r="AI28" s="2"/>
      <c r="AJ28" s="2"/>
      <c r="AM28" s="2"/>
      <c r="AN28" s="2"/>
      <c r="AO28" s="2"/>
    </row>
    <row r="29" spans="1:41" x14ac:dyDescent="0.25">
      <c r="B29" s="2">
        <v>1</v>
      </c>
      <c r="C29" s="2">
        <v>337.85</v>
      </c>
      <c r="D29" s="2">
        <v>1</v>
      </c>
      <c r="E29" s="2">
        <v>101300</v>
      </c>
      <c r="F29">
        <v>0</v>
      </c>
      <c r="I29" s="2">
        <v>1</v>
      </c>
      <c r="J29" s="2">
        <v>1</v>
      </c>
      <c r="K29">
        <f xml:space="preserve"> ( B29*$Q$3 + (1-B29)*$W$3 ) * (C29-0) + F29</f>
        <v>31074598.375000004</v>
      </c>
      <c r="L29">
        <f t="shared" si="2"/>
        <v>50782988.665540501</v>
      </c>
      <c r="U29" s="2"/>
      <c r="V29" s="2"/>
      <c r="AH29" s="2"/>
      <c r="AI29" s="2"/>
      <c r="AJ29" s="2"/>
      <c r="AM29" s="2"/>
      <c r="AN29" s="2"/>
      <c r="AO29" s="2"/>
    </row>
    <row r="30" spans="1:41" x14ac:dyDescent="0.25">
      <c r="H30" s="2"/>
      <c r="I30" s="2"/>
      <c r="J30" s="2"/>
      <c r="U30" s="2"/>
      <c r="V30" s="2"/>
      <c r="Y30" s="2"/>
      <c r="Z30" s="2"/>
      <c r="AH30" s="2"/>
      <c r="AI30" s="2"/>
      <c r="AJ30" s="2"/>
      <c r="AM30" s="2"/>
      <c r="AN30" s="2"/>
      <c r="AO30" s="2"/>
    </row>
    <row r="31" spans="1:41" x14ac:dyDescent="0.25">
      <c r="H31" s="2"/>
      <c r="I31" s="2"/>
      <c r="J31" s="2"/>
      <c r="K31" s="2"/>
      <c r="L31" s="2"/>
      <c r="U31" s="2"/>
      <c r="V31" s="2"/>
      <c r="AH31" s="2"/>
      <c r="AI31" s="2"/>
      <c r="AJ31" s="2"/>
      <c r="AM31" s="2"/>
      <c r="AN31" s="2"/>
      <c r="AO31" s="2"/>
    </row>
    <row r="32" spans="1:41" x14ac:dyDescent="0.25">
      <c r="U32" s="2"/>
      <c r="V32" s="2"/>
      <c r="Y32" s="2"/>
      <c r="Z32" s="2"/>
      <c r="AH32" s="2"/>
      <c r="AI32" s="2"/>
      <c r="AJ32" s="2"/>
    </row>
    <row r="33" spans="8:41" x14ac:dyDescent="0.25">
      <c r="H33" s="2"/>
      <c r="I33" s="2"/>
      <c r="J33" s="2"/>
      <c r="K33" s="2"/>
      <c r="L33" s="2"/>
      <c r="U33" s="2"/>
      <c r="V33" s="2"/>
      <c r="Y33" s="2"/>
      <c r="Z33" s="2"/>
      <c r="AH33" s="2"/>
      <c r="AI33" s="2"/>
      <c r="AJ33" s="2"/>
      <c r="AM33" s="2"/>
      <c r="AN33" s="2"/>
      <c r="AO33" s="2"/>
    </row>
    <row r="34" spans="8:41" x14ac:dyDescent="0.25">
      <c r="H34" s="2"/>
      <c r="I34" s="2"/>
      <c r="J34" s="2"/>
      <c r="K34" s="2"/>
      <c r="L34" s="2"/>
      <c r="U34" s="2"/>
      <c r="V34" s="2"/>
      <c r="Y34" s="2"/>
      <c r="Z34" s="2"/>
      <c r="AH34" s="2"/>
      <c r="AI34" s="2"/>
      <c r="AJ34" s="2"/>
      <c r="AM34" s="2"/>
      <c r="AN34" s="2"/>
      <c r="AO34" s="2"/>
    </row>
    <row r="35" spans="8:41" x14ac:dyDescent="0.25">
      <c r="U35" s="2"/>
      <c r="V35" s="2"/>
      <c r="AH35" s="2"/>
      <c r="AI35" s="2"/>
      <c r="AJ35" s="2"/>
    </row>
    <row r="36" spans="8:41" x14ac:dyDescent="0.25">
      <c r="H36" s="2"/>
      <c r="I36" s="2"/>
      <c r="J36" s="2"/>
      <c r="K36" s="2"/>
      <c r="L36" s="2"/>
      <c r="U36" s="2"/>
      <c r="V36" s="2"/>
      <c r="Y36" s="2"/>
      <c r="Z36" s="2"/>
    </row>
    <row r="37" spans="8:41" x14ac:dyDescent="0.25">
      <c r="H37" s="2"/>
      <c r="I37" s="2"/>
      <c r="J37" s="2"/>
      <c r="K37" s="2"/>
      <c r="L37" s="2"/>
      <c r="U37" s="2"/>
      <c r="V37" s="2"/>
      <c r="Y37" s="2"/>
      <c r="Z37" s="2"/>
    </row>
    <row r="38" spans="8:41" x14ac:dyDescent="0.25">
      <c r="U38" s="2"/>
      <c r="V38" s="2"/>
      <c r="Y38" s="2"/>
      <c r="Z38" s="2"/>
      <c r="AM38" s="2"/>
      <c r="AN38" s="2"/>
      <c r="AO38" s="2"/>
    </row>
    <row r="39" spans="8:41" x14ac:dyDescent="0.25">
      <c r="H39" s="2"/>
      <c r="I39" s="2"/>
      <c r="J39" s="2"/>
      <c r="K39" s="2"/>
      <c r="L39" s="2"/>
      <c r="U39" s="2"/>
      <c r="V39" s="2"/>
      <c r="Y39" s="2"/>
      <c r="Z39" s="2"/>
      <c r="AM39" s="2"/>
      <c r="AN39" s="2"/>
      <c r="AO39" s="2"/>
    </row>
    <row r="40" spans="8:41" x14ac:dyDescent="0.25">
      <c r="H40" s="2"/>
      <c r="I40" s="2"/>
      <c r="J40" s="2"/>
      <c r="K40" s="2"/>
      <c r="L40" s="2"/>
      <c r="U40" s="2"/>
      <c r="V40" s="2"/>
      <c r="Y40" s="2"/>
      <c r="Z40" s="2"/>
      <c r="AM40" s="2"/>
      <c r="AN40" s="2"/>
      <c r="AO40" s="2"/>
    </row>
    <row r="41" spans="8:41" x14ac:dyDescent="0.25">
      <c r="U41" s="2"/>
      <c r="V41" s="2"/>
      <c r="AM41" s="2"/>
      <c r="AN41" s="2"/>
      <c r="AO41" s="2"/>
    </row>
    <row r="42" spans="8:41" x14ac:dyDescent="0.25">
      <c r="H42" s="2"/>
      <c r="I42" s="2"/>
      <c r="J42" s="2"/>
      <c r="K42" s="2"/>
      <c r="L42" s="2"/>
      <c r="T42" s="2"/>
      <c r="U42" s="2"/>
      <c r="V42" s="2"/>
      <c r="AM42" s="2"/>
      <c r="AN42" s="2"/>
      <c r="AO42" s="2"/>
    </row>
    <row r="43" spans="8:41" x14ac:dyDescent="0.25">
      <c r="H43" s="2"/>
      <c r="I43" s="2"/>
      <c r="J43" s="2"/>
      <c r="K43" s="2"/>
      <c r="L43" s="2"/>
      <c r="T43" s="2"/>
      <c r="U43" s="2"/>
      <c r="V43" s="2"/>
      <c r="Y43" s="2"/>
      <c r="Z43" s="2"/>
      <c r="AM43" s="2"/>
      <c r="AN43" s="2"/>
      <c r="AO43" s="2"/>
    </row>
    <row r="44" spans="8:41" x14ac:dyDescent="0.25">
      <c r="T44" s="2"/>
      <c r="U44" s="2"/>
      <c r="V44" s="2"/>
      <c r="AM44" s="2"/>
      <c r="AN44" s="2"/>
      <c r="AO44" s="2"/>
    </row>
    <row r="45" spans="8:41" x14ac:dyDescent="0.25">
      <c r="H45" s="2"/>
      <c r="I45" s="2"/>
      <c r="J45" s="2"/>
      <c r="K45" s="2"/>
      <c r="L45" s="2"/>
      <c r="Y45" s="2"/>
      <c r="Z45" s="2"/>
      <c r="AM45" s="2"/>
      <c r="AN45" s="2"/>
      <c r="AO45" s="2"/>
    </row>
    <row r="46" spans="8:41" x14ac:dyDescent="0.25">
      <c r="H46" s="2"/>
      <c r="I46" s="2"/>
      <c r="J46" s="2"/>
      <c r="K46" s="2"/>
      <c r="L46" s="2"/>
      <c r="Y46" s="2"/>
      <c r="Z46" s="2"/>
      <c r="AM46" s="2"/>
      <c r="AN46" s="2"/>
      <c r="AO46" s="2"/>
    </row>
    <row r="47" spans="8:41" x14ac:dyDescent="0.25">
      <c r="Y47" s="2"/>
      <c r="Z47" s="2"/>
      <c r="AM47" s="2"/>
      <c r="AN47" s="2"/>
      <c r="AO47" s="2"/>
    </row>
    <row r="48" spans="8:41" x14ac:dyDescent="0.25">
      <c r="H48" s="2"/>
      <c r="I48" s="2"/>
      <c r="J48" s="2"/>
      <c r="K48" s="2"/>
      <c r="L48" s="2"/>
      <c r="AM48" s="2"/>
      <c r="AN48" s="2"/>
      <c r="AO48" s="2"/>
    </row>
    <row r="49" spans="8:41" x14ac:dyDescent="0.25">
      <c r="H49" s="2"/>
      <c r="I49" s="2"/>
      <c r="J49" s="2"/>
      <c r="K49" s="2"/>
      <c r="L49" s="2"/>
      <c r="Y49" s="2"/>
      <c r="Z49" s="2"/>
      <c r="AM49" s="2"/>
      <c r="AN49" s="2"/>
      <c r="AO49" s="2"/>
    </row>
    <row r="50" spans="8:41" x14ac:dyDescent="0.25">
      <c r="Y50" s="2"/>
      <c r="Z50" s="2"/>
      <c r="AM50" s="2"/>
      <c r="AN50" s="2"/>
      <c r="AO50" s="2"/>
    </row>
    <row r="51" spans="8:41" x14ac:dyDescent="0.25">
      <c r="H51" s="2"/>
      <c r="I51" s="2"/>
      <c r="J51" s="2"/>
      <c r="K51" s="2"/>
      <c r="L51" s="2"/>
      <c r="Y51" s="2"/>
      <c r="Z51" s="2"/>
      <c r="AM51" s="2"/>
      <c r="AN51" s="2"/>
      <c r="AO51" s="2"/>
    </row>
    <row r="52" spans="8:41" x14ac:dyDescent="0.25">
      <c r="H52" s="2"/>
      <c r="I52" s="2"/>
      <c r="J52" s="2"/>
      <c r="K52" s="2"/>
      <c r="L52" s="2"/>
      <c r="Y52" s="2"/>
      <c r="Z52" s="2"/>
    </row>
    <row r="53" spans="8:41" x14ac:dyDescent="0.25">
      <c r="Y53" s="2"/>
      <c r="Z53" s="2"/>
    </row>
    <row r="54" spans="8:41" x14ac:dyDescent="0.25">
      <c r="H54" s="2"/>
      <c r="I54" s="2"/>
      <c r="J54" s="2"/>
      <c r="K54" s="2"/>
      <c r="L54" s="2"/>
      <c r="Y54" s="2"/>
      <c r="Z54" s="2"/>
    </row>
    <row r="55" spans="8:41" x14ac:dyDescent="0.25">
      <c r="H55" s="2"/>
      <c r="I55" s="2"/>
      <c r="J55" s="2"/>
      <c r="K55" s="2"/>
      <c r="L55" s="2"/>
      <c r="Y55" s="2"/>
      <c r="Z55" s="2"/>
    </row>
    <row r="56" spans="8:41" x14ac:dyDescent="0.25">
      <c r="Y56" s="2"/>
      <c r="Z56" s="2"/>
    </row>
    <row r="57" spans="8:41" x14ac:dyDescent="0.25">
      <c r="H57" s="2"/>
      <c r="I57" s="2"/>
      <c r="J57" s="2"/>
      <c r="K57" s="2"/>
      <c r="L57" s="2"/>
      <c r="Y57" s="2"/>
      <c r="Z57" s="2"/>
    </row>
    <row r="58" spans="8:41" x14ac:dyDescent="0.25">
      <c r="H58" s="2"/>
      <c r="I58" s="2"/>
      <c r="J58" s="2"/>
      <c r="K58" s="2"/>
      <c r="L58" s="2"/>
      <c r="Y58" s="2"/>
      <c r="Z58" s="2"/>
    </row>
    <row r="92" spans="4:5" x14ac:dyDescent="0.25">
      <c r="D92" s="1"/>
      <c r="E92" s="1"/>
    </row>
    <row r="93" spans="4:5" x14ac:dyDescent="0.25">
      <c r="D93" s="2"/>
      <c r="E93" s="2"/>
    </row>
    <row r="94" spans="4:5" x14ac:dyDescent="0.25">
      <c r="D94" s="2"/>
      <c r="E94" s="2"/>
    </row>
    <row r="95" spans="4:5" x14ac:dyDescent="0.25">
      <c r="D95" s="2"/>
      <c r="E95" s="2"/>
    </row>
    <row r="96" spans="4:5" x14ac:dyDescent="0.25">
      <c r="D96" s="2"/>
      <c r="E96" s="2"/>
    </row>
    <row r="97" spans="1:5" x14ac:dyDescent="0.25">
      <c r="D97" s="2"/>
      <c r="E97" s="2"/>
    </row>
    <row r="98" spans="1:5" x14ac:dyDescent="0.25">
      <c r="D98" s="2"/>
      <c r="E98" s="2"/>
    </row>
    <row r="99" spans="1:5" x14ac:dyDescent="0.25">
      <c r="D99" s="2"/>
      <c r="E99" s="2"/>
    </row>
    <row r="100" spans="1:5" x14ac:dyDescent="0.25">
      <c r="D100" s="2"/>
      <c r="E100" s="2"/>
    </row>
    <row r="101" spans="1:5" x14ac:dyDescent="0.25">
      <c r="D101" s="2"/>
      <c r="E101" s="2"/>
    </row>
    <row r="102" spans="1:5" x14ac:dyDescent="0.25">
      <c r="D102" s="2"/>
      <c r="E102" s="2"/>
    </row>
    <row r="103" spans="1:5" x14ac:dyDescent="0.25">
      <c r="D103" s="2"/>
      <c r="E103" s="2"/>
    </row>
    <row r="104" spans="1:5" x14ac:dyDescent="0.25">
      <c r="D104" s="2"/>
      <c r="E104" s="2"/>
    </row>
    <row r="105" spans="1:5" x14ac:dyDescent="0.25">
      <c r="D105" s="2"/>
      <c r="E105" s="2"/>
    </row>
    <row r="106" spans="1:5" x14ac:dyDescent="0.25">
      <c r="D106" s="2"/>
      <c r="E106" s="2"/>
    </row>
    <row r="107" spans="1:5" x14ac:dyDescent="0.25">
      <c r="D107" s="2"/>
      <c r="E107" s="2"/>
    </row>
    <row r="108" spans="1:5" x14ac:dyDescent="0.25">
      <c r="D108" s="2"/>
      <c r="E108" s="2"/>
    </row>
    <row r="109" spans="1:5" x14ac:dyDescent="0.25">
      <c r="D109" s="2"/>
      <c r="E109" s="2"/>
    </row>
    <row r="110" spans="1:5" x14ac:dyDescent="0.25">
      <c r="A110" s="2"/>
      <c r="B110" s="2"/>
      <c r="C110" s="2"/>
      <c r="D110" s="2"/>
      <c r="E110" s="2"/>
    </row>
    <row r="111" spans="1:5" x14ac:dyDescent="0.25">
      <c r="A111" s="2"/>
      <c r="B111" s="2"/>
      <c r="C111" s="2"/>
      <c r="D111" s="2"/>
      <c r="E111" s="2"/>
    </row>
    <row r="112" spans="1:5" x14ac:dyDescent="0.25">
      <c r="A112" s="2"/>
      <c r="B112" s="2"/>
      <c r="C112" s="2"/>
      <c r="D112" s="2"/>
      <c r="E112" s="2"/>
    </row>
    <row r="113" spans="1:5" x14ac:dyDescent="0.25">
      <c r="A113" s="2"/>
      <c r="B113" s="2"/>
      <c r="C113" s="2"/>
      <c r="D113" s="2"/>
      <c r="E113" s="2"/>
    </row>
    <row r="114" spans="1:5" x14ac:dyDescent="0.25">
      <c r="D114" s="2"/>
      <c r="E114" s="2"/>
    </row>
    <row r="115" spans="1:5" x14ac:dyDescent="0.25">
      <c r="D115" s="2"/>
      <c r="E115" s="2"/>
    </row>
    <row r="116" spans="1:5" x14ac:dyDescent="0.25">
      <c r="D116" s="2"/>
      <c r="E116" s="2"/>
    </row>
    <row r="117" spans="1:5" x14ac:dyDescent="0.25">
      <c r="D117" s="2"/>
      <c r="E117" s="2"/>
    </row>
    <row r="118" spans="1:5" x14ac:dyDescent="0.25">
      <c r="D118" s="2"/>
      <c r="E118" s="2"/>
    </row>
    <row r="119" spans="1:5" x14ac:dyDescent="0.25">
      <c r="D119" s="2"/>
      <c r="E119" s="2"/>
    </row>
    <row r="120" spans="1:5" x14ac:dyDescent="0.25">
      <c r="D120" s="2"/>
      <c r="E120" s="2"/>
    </row>
    <row r="121" spans="1:5" x14ac:dyDescent="0.25">
      <c r="D121" s="2"/>
      <c r="E121" s="2"/>
    </row>
    <row r="122" spans="1:5" x14ac:dyDescent="0.25">
      <c r="D122" s="2"/>
      <c r="E122" s="2"/>
    </row>
    <row r="123" spans="1:5" x14ac:dyDescent="0.25">
      <c r="D123" s="2"/>
      <c r="E123" s="2"/>
    </row>
    <row r="124" spans="1:5" x14ac:dyDescent="0.25">
      <c r="D124" s="2"/>
      <c r="E124" s="2"/>
    </row>
    <row r="125" spans="1:5" x14ac:dyDescent="0.25">
      <c r="D125" s="2"/>
      <c r="E125" s="2"/>
    </row>
    <row r="126" spans="1:5" x14ac:dyDescent="0.25">
      <c r="D126" s="2"/>
      <c r="E126" s="2"/>
    </row>
    <row r="127" spans="1:5" x14ac:dyDescent="0.25">
      <c r="D127" s="2"/>
      <c r="E12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967D-0EC8-425F-B42A-9C2B05AB0E9C}">
  <dimension ref="A1:AP167"/>
  <sheetViews>
    <sheetView topLeftCell="H1" zoomScale="70" zoomScaleNormal="70" workbookViewId="0">
      <selection activeCell="I29" sqref="I29"/>
    </sheetView>
  </sheetViews>
  <sheetFormatPr defaultRowHeight="15" x14ac:dyDescent="0.25"/>
  <cols>
    <col min="32" max="32" width="9.7109375" bestFit="1" customWidth="1"/>
  </cols>
  <sheetData>
    <row r="1" spans="1:42" x14ac:dyDescent="0.25">
      <c r="C1">
        <v>1</v>
      </c>
      <c r="O1" t="s">
        <v>18</v>
      </c>
      <c r="Q1" t="s">
        <v>18</v>
      </c>
      <c r="S1" t="s">
        <v>18</v>
      </c>
      <c r="U1" t="s">
        <v>19</v>
      </c>
      <c r="W1" t="s">
        <v>19</v>
      </c>
      <c r="Y1" t="s">
        <v>19</v>
      </c>
    </row>
    <row r="2" spans="1:42" ht="135" x14ac:dyDescent="0.25">
      <c r="A2" s="1" t="s">
        <v>0</v>
      </c>
      <c r="B2" s="1" t="s">
        <v>5</v>
      </c>
      <c r="C2" s="1" t="s">
        <v>2</v>
      </c>
      <c r="D2" s="1" t="s">
        <v>6</v>
      </c>
      <c r="E2" s="1" t="s">
        <v>4</v>
      </c>
      <c r="F2" s="1" t="s">
        <v>11</v>
      </c>
      <c r="H2" s="1"/>
      <c r="I2" s="1" t="s">
        <v>7</v>
      </c>
      <c r="J2" s="1" t="s">
        <v>8</v>
      </c>
      <c r="K2" s="1" t="s">
        <v>23</v>
      </c>
      <c r="L2" s="1" t="s">
        <v>24</v>
      </c>
      <c r="O2" s="1" t="s">
        <v>12</v>
      </c>
      <c r="Q2" s="1" t="s">
        <v>14</v>
      </c>
      <c r="S2" s="1" t="s">
        <v>15</v>
      </c>
      <c r="U2" s="1" t="s">
        <v>12</v>
      </c>
      <c r="W2" s="1" t="s">
        <v>14</v>
      </c>
      <c r="Y2" s="1" t="s">
        <v>15</v>
      </c>
      <c r="AA2" s="1" t="s">
        <v>17</v>
      </c>
      <c r="AB2" s="1" t="s">
        <v>2</v>
      </c>
      <c r="AC2" s="1" t="s">
        <v>10</v>
      </c>
      <c r="AD2" s="1" t="s">
        <v>11</v>
      </c>
      <c r="AH2" s="1"/>
      <c r="AI2" s="1"/>
    </row>
    <row r="3" spans="1:42" x14ac:dyDescent="0.25">
      <c r="B3">
        <v>0</v>
      </c>
      <c r="C3">
        <v>417.55</v>
      </c>
      <c r="D3">
        <v>0</v>
      </c>
      <c r="E3" s="2">
        <v>101325</v>
      </c>
      <c r="F3">
        <f xml:space="preserve"> -90244.54*B3^6 + 259066.28*B3^5 - 283042.38*B3^4 + 152377.68*B3^3 - 67950.38*B3^2 + 29730.15*B3</f>
        <v>0</v>
      </c>
      <c r="I3">
        <v>0</v>
      </c>
      <c r="J3">
        <v>0</v>
      </c>
      <c r="K3">
        <f xml:space="preserve"> ( B3*$Q$3 + (1-B3)*$W$3 ) * (C3-0) + F3</f>
        <v>95746302.75</v>
      </c>
      <c r="L3">
        <f xml:space="preserve"> J3*$S$3 + J3*$O$3*(C3-0) + (1-J3)*$Y$3 + (1-J3)*$U$3*(C3-0)</f>
        <v>108520670.76350001</v>
      </c>
      <c r="O3" s="2">
        <v>171170</v>
      </c>
      <c r="Q3" s="2">
        <v>224007.21574799999</v>
      </c>
      <c r="S3" s="2">
        <v>35790556.710000001</v>
      </c>
      <c r="U3" s="2">
        <v>179735.77</v>
      </c>
      <c r="W3" s="2">
        <v>229305</v>
      </c>
      <c r="Y3" s="2">
        <v>33472000</v>
      </c>
      <c r="AA3">
        <v>1</v>
      </c>
      <c r="AB3" s="2">
        <v>297.99439999999998</v>
      </c>
      <c r="AC3" s="2">
        <v>101325</v>
      </c>
      <c r="AD3">
        <v>0</v>
      </c>
      <c r="AH3" s="2"/>
      <c r="AI3" s="2"/>
    </row>
    <row r="4" spans="1:42" x14ac:dyDescent="0.25">
      <c r="A4" s="2">
        <v>1</v>
      </c>
      <c r="B4" s="2">
        <v>4.7800000000000002E-2</v>
      </c>
      <c r="C4" s="2">
        <v>417.25</v>
      </c>
      <c r="D4" s="2">
        <v>5.6399999999999999E-2</v>
      </c>
      <c r="E4" s="2">
        <v>101325</v>
      </c>
      <c r="F4">
        <f t="shared" ref="F4:F24" si="0" xml:space="preserve"> -90244.54*B4^6 + 259066.28*B4^5 - 283042.38*B4^4 + 152377.68*B4^3 - 67950.38*B4^2 + 29730.15*B4</f>
        <v>1281.0733555826635</v>
      </c>
      <c r="H4" s="2"/>
      <c r="I4" s="2">
        <v>4.7800000000000002E-2</v>
      </c>
      <c r="J4" s="2">
        <v>5.6399999999999999E-2</v>
      </c>
      <c r="K4">
        <f t="shared" ref="K4:K29" si="1" xml:space="preserve"> ( B4*$Q$3 + (1-B4)*$W$3 ) * (C4-0) + F4</f>
        <v>95573130.400452375</v>
      </c>
      <c r="L4">
        <f t="shared" ref="L4:L29" si="2" xml:space="preserve"> J4*$S$3 + J4*$O$3*(C4-0) + (1-J4)*$Y$3 + (1-J4)*$U$3*(C4-0)</f>
        <v>108395939.22211099</v>
      </c>
      <c r="O4" s="2"/>
      <c r="P4" s="2"/>
      <c r="Q4" s="2"/>
      <c r="T4" s="2"/>
      <c r="U4" s="2"/>
      <c r="V4" s="2"/>
      <c r="Y4" s="2"/>
      <c r="Z4" s="2"/>
      <c r="AA4" s="2">
        <v>0.96489999999999998</v>
      </c>
      <c r="AB4" s="2">
        <v>297.99439999999998</v>
      </c>
      <c r="AC4" s="2">
        <v>101325</v>
      </c>
      <c r="AD4" s="2">
        <v>711.3</v>
      </c>
      <c r="AE4" s="2"/>
      <c r="AF4" s="2"/>
      <c r="AI4" s="2"/>
      <c r="AJ4" s="2"/>
      <c r="AK4" s="2"/>
      <c r="AN4" s="2"/>
      <c r="AO4" s="2"/>
      <c r="AP4" s="2"/>
    </row>
    <row r="5" spans="1:42" x14ac:dyDescent="0.25">
      <c r="A5" s="2">
        <v>2</v>
      </c>
      <c r="B5" s="2">
        <v>0.1085</v>
      </c>
      <c r="C5" s="2">
        <v>416.8</v>
      </c>
      <c r="D5" s="2">
        <v>0.1265</v>
      </c>
      <c r="E5" s="2">
        <v>101325</v>
      </c>
      <c r="F5">
        <f t="shared" si="0"/>
        <v>2584.9453295212247</v>
      </c>
      <c r="H5" s="2"/>
      <c r="I5" s="2">
        <v>0.1085</v>
      </c>
      <c r="J5" s="2">
        <v>0.1265</v>
      </c>
      <c r="K5">
        <f t="shared" si="1"/>
        <v>95337328.307658181</v>
      </c>
      <c r="L5">
        <f t="shared" si="2"/>
        <v>108227534.42341098</v>
      </c>
      <c r="O5" s="2"/>
      <c r="P5" s="2"/>
      <c r="Q5" s="2"/>
      <c r="T5" s="2"/>
      <c r="U5" s="2"/>
      <c r="V5" s="2"/>
      <c r="Y5" s="2"/>
      <c r="Z5" s="2"/>
      <c r="AA5" s="2">
        <v>0.93230000000000002</v>
      </c>
      <c r="AB5" s="2">
        <v>297.99439999999998</v>
      </c>
      <c r="AC5" s="2">
        <v>101325</v>
      </c>
      <c r="AD5" s="2">
        <v>1506.2</v>
      </c>
      <c r="AE5" s="2"/>
      <c r="AF5" s="2"/>
      <c r="AI5" s="2"/>
      <c r="AJ5" s="2"/>
      <c r="AK5" s="2"/>
      <c r="AN5" s="2"/>
      <c r="AO5" s="2"/>
      <c r="AP5" s="2"/>
    </row>
    <row r="6" spans="1:42" x14ac:dyDescent="0.25">
      <c r="A6" s="2">
        <v>3</v>
      </c>
      <c r="B6" s="2">
        <v>0.1376</v>
      </c>
      <c r="C6" s="2">
        <v>416.6</v>
      </c>
      <c r="D6" s="2">
        <v>0.15939999999999999</v>
      </c>
      <c r="E6" s="2">
        <v>101325</v>
      </c>
      <c r="F6">
        <f t="shared" si="0"/>
        <v>3111.9993512478745</v>
      </c>
      <c r="H6" s="2"/>
      <c r="I6" s="2">
        <v>0.1376</v>
      </c>
      <c r="J6" s="2">
        <v>0.15939999999999999</v>
      </c>
      <c r="K6">
        <f t="shared" si="1"/>
        <v>95227883.967244133</v>
      </c>
      <c r="L6">
        <f t="shared" si="2"/>
        <v>108150680.8563232</v>
      </c>
      <c r="O6" s="2"/>
      <c r="P6" s="2"/>
      <c r="Q6" s="2"/>
      <c r="T6" s="2"/>
      <c r="U6" s="2"/>
      <c r="V6" s="2"/>
      <c r="Y6" s="2"/>
      <c r="Z6" s="2"/>
      <c r="AA6" s="2">
        <v>0.90169999999999995</v>
      </c>
      <c r="AB6" s="2">
        <v>297.99439999999998</v>
      </c>
      <c r="AC6" s="2">
        <v>101325</v>
      </c>
      <c r="AD6" s="2">
        <v>2092</v>
      </c>
      <c r="AE6" s="2"/>
      <c r="AF6" s="2"/>
      <c r="AI6" s="2"/>
      <c r="AJ6" s="2"/>
      <c r="AK6" s="2"/>
      <c r="AN6" s="2"/>
      <c r="AO6" s="2"/>
      <c r="AP6" s="2"/>
    </row>
    <row r="7" spans="1:42" x14ac:dyDescent="0.25">
      <c r="A7" s="2">
        <v>4</v>
      </c>
      <c r="B7" s="2">
        <v>0.16020000000000001</v>
      </c>
      <c r="C7" s="2">
        <v>416.45</v>
      </c>
      <c r="D7" s="2">
        <v>0.1847</v>
      </c>
      <c r="E7" s="2">
        <v>101325</v>
      </c>
      <c r="F7">
        <f t="shared" si="0"/>
        <v>3484.7571490383139</v>
      </c>
      <c r="H7" s="2"/>
      <c r="I7" s="2">
        <v>0.16020000000000001</v>
      </c>
      <c r="J7" s="2">
        <v>0.1847</v>
      </c>
      <c r="K7">
        <f t="shared" si="1"/>
        <v>95144108.794419438</v>
      </c>
      <c r="L7">
        <f t="shared" si="2"/>
        <v>108092334.24575944</v>
      </c>
      <c r="O7" s="2"/>
      <c r="P7" s="2"/>
      <c r="T7" s="2"/>
      <c r="U7" s="2"/>
      <c r="V7" s="2"/>
      <c r="Y7" s="2"/>
      <c r="Z7" s="2"/>
      <c r="AA7" s="2">
        <v>0.85950000000000004</v>
      </c>
      <c r="AB7" s="2">
        <v>297.99439999999998</v>
      </c>
      <c r="AC7" s="2">
        <v>101325</v>
      </c>
      <c r="AD7" s="2">
        <v>2803.3</v>
      </c>
      <c r="AE7" s="2"/>
      <c r="AF7" s="2"/>
      <c r="AI7" s="2"/>
      <c r="AJ7" s="2"/>
      <c r="AK7" s="2"/>
      <c r="AN7" s="2"/>
      <c r="AO7" s="2"/>
      <c r="AP7" s="2"/>
    </row>
    <row r="8" spans="1:42" x14ac:dyDescent="0.25">
      <c r="A8" s="2">
        <v>5</v>
      </c>
      <c r="B8" s="2">
        <v>0.2286</v>
      </c>
      <c r="C8" s="2">
        <v>416</v>
      </c>
      <c r="D8" s="2">
        <v>0.25990000000000002</v>
      </c>
      <c r="E8" s="2">
        <v>101325</v>
      </c>
      <c r="F8">
        <f t="shared" si="0"/>
        <v>4441.5864690112439</v>
      </c>
      <c r="H8" s="2"/>
      <c r="I8" s="2">
        <v>0.2286</v>
      </c>
      <c r="J8" s="2">
        <v>0.25990000000000002</v>
      </c>
      <c r="K8">
        <f t="shared" si="1"/>
        <v>94891515.018786028</v>
      </c>
      <c r="L8">
        <f t="shared" si="2"/>
        <v>107918555.861761</v>
      </c>
      <c r="O8" s="2"/>
      <c r="P8" s="2"/>
      <c r="Q8" s="2"/>
      <c r="T8" s="2"/>
      <c r="U8" s="2"/>
      <c r="V8" s="2"/>
      <c r="Y8" s="2"/>
      <c r="Z8" s="2"/>
      <c r="AA8" s="2">
        <v>0.80900000000000005</v>
      </c>
      <c r="AB8" s="2">
        <v>297.99439999999998</v>
      </c>
      <c r="AC8" s="2">
        <v>101325</v>
      </c>
      <c r="AD8" s="2">
        <v>3514.6</v>
      </c>
      <c r="AE8" s="2"/>
      <c r="AF8" s="2"/>
      <c r="AI8" s="2"/>
      <c r="AJ8" s="2"/>
      <c r="AK8" s="2"/>
      <c r="AN8" s="2"/>
      <c r="AO8" s="2"/>
      <c r="AP8" s="2"/>
    </row>
    <row r="9" spans="1:42" x14ac:dyDescent="0.25">
      <c r="A9" s="2">
        <v>6</v>
      </c>
      <c r="B9" s="2">
        <v>0.28349999999999997</v>
      </c>
      <c r="C9" s="2">
        <v>415.65</v>
      </c>
      <c r="D9" s="2">
        <v>0.31879999999999997</v>
      </c>
      <c r="E9" s="2">
        <v>101325</v>
      </c>
      <c r="F9">
        <f t="shared" si="0"/>
        <v>5038.3920068363368</v>
      </c>
      <c r="H9" s="2"/>
      <c r="I9" s="2">
        <v>0.28349999999999997</v>
      </c>
      <c r="J9" s="2">
        <v>0.31879999999999997</v>
      </c>
      <c r="K9">
        <f t="shared" si="1"/>
        <v>94691387.831105351</v>
      </c>
      <c r="L9">
        <f t="shared" si="2"/>
        <v>107783285.17824858</v>
      </c>
      <c r="T9" s="2"/>
      <c r="U9" s="2"/>
      <c r="V9" s="2"/>
      <c r="AA9" s="2">
        <v>0.7641</v>
      </c>
      <c r="AB9" s="2">
        <v>297.99439999999998</v>
      </c>
      <c r="AC9" s="2">
        <v>101325</v>
      </c>
      <c r="AD9" s="2">
        <v>4100.3</v>
      </c>
      <c r="AE9" s="2"/>
      <c r="AF9" s="2"/>
      <c r="AI9" s="2"/>
      <c r="AJ9" s="2"/>
      <c r="AN9" s="2"/>
      <c r="AO9" s="2"/>
      <c r="AP9" s="2"/>
    </row>
    <row r="10" spans="1:42" x14ac:dyDescent="0.25">
      <c r="A10" s="2">
        <v>7</v>
      </c>
      <c r="B10" s="2">
        <v>0.3044</v>
      </c>
      <c r="C10" s="2">
        <v>415.45</v>
      </c>
      <c r="D10" s="2">
        <v>0.34100000000000003</v>
      </c>
      <c r="E10" s="2">
        <v>101325</v>
      </c>
      <c r="F10">
        <f t="shared" si="0"/>
        <v>5226.6526549558894</v>
      </c>
      <c r="H10" s="2"/>
      <c r="I10" s="2">
        <v>0.3044</v>
      </c>
      <c r="J10" s="2">
        <v>0.34100000000000003</v>
      </c>
      <c r="K10">
        <f t="shared" si="1"/>
        <v>94600015.318749964</v>
      </c>
      <c r="L10">
        <f t="shared" si="2"/>
        <v>107720354.12565351</v>
      </c>
      <c r="T10" s="2"/>
      <c r="U10" s="2"/>
      <c r="V10" s="2"/>
      <c r="Y10" s="2"/>
      <c r="Z10" s="2"/>
      <c r="AA10" s="2">
        <v>0.73350000000000004</v>
      </c>
      <c r="AB10" s="2">
        <v>297.99439999999998</v>
      </c>
      <c r="AC10" s="2">
        <v>101325</v>
      </c>
      <c r="AD10" s="2">
        <v>4393.2</v>
      </c>
      <c r="AE10" s="2"/>
      <c r="AF10" s="2"/>
      <c r="AI10" s="2"/>
      <c r="AJ10" s="2"/>
      <c r="AK10" s="2"/>
      <c r="AN10" s="2"/>
      <c r="AO10" s="2"/>
      <c r="AP10" s="2"/>
    </row>
    <row r="11" spans="1:42" x14ac:dyDescent="0.25">
      <c r="A11" s="2">
        <v>8</v>
      </c>
      <c r="B11" s="2">
        <v>0.35549999999999998</v>
      </c>
      <c r="C11" s="2">
        <v>415.2</v>
      </c>
      <c r="D11" s="2">
        <v>0.39429999999999998</v>
      </c>
      <c r="E11" s="2">
        <v>101325</v>
      </c>
      <c r="F11">
        <f t="shared" si="0"/>
        <v>5595.6151994136308</v>
      </c>
      <c r="H11" s="2"/>
      <c r="I11" s="2">
        <v>0.35549999999999998</v>
      </c>
      <c r="J11" s="2">
        <v>0.39429999999999998</v>
      </c>
      <c r="K11">
        <f t="shared" si="1"/>
        <v>94431059.587580904</v>
      </c>
      <c r="L11">
        <f t="shared" si="2"/>
        <v>107610167.62706579</v>
      </c>
      <c r="T11" s="2"/>
      <c r="U11" s="2"/>
      <c r="V11" s="2"/>
      <c r="Y11" s="2"/>
      <c r="Z11" s="2"/>
      <c r="AA11" s="2">
        <v>0.69640000000000002</v>
      </c>
      <c r="AB11" s="2">
        <v>297.99439999999998</v>
      </c>
      <c r="AC11" s="2">
        <v>101325</v>
      </c>
      <c r="AD11" s="2">
        <v>4769.8</v>
      </c>
      <c r="AE11" s="2"/>
      <c r="AF11" s="2"/>
      <c r="AI11" s="2"/>
      <c r="AJ11" s="2"/>
      <c r="AK11" s="2"/>
      <c r="AN11" s="2"/>
      <c r="AO11" s="2"/>
      <c r="AP11" s="2"/>
    </row>
    <row r="12" spans="1:42" x14ac:dyDescent="0.25">
      <c r="A12" s="2">
        <v>9</v>
      </c>
      <c r="B12" s="2">
        <v>0.42730000000000001</v>
      </c>
      <c r="C12" s="2">
        <v>414.8</v>
      </c>
      <c r="D12" s="2">
        <v>0.4677</v>
      </c>
      <c r="E12" s="2">
        <v>101325</v>
      </c>
      <c r="F12">
        <f t="shared" si="0"/>
        <v>5890.4724784673872</v>
      </c>
      <c r="H12" s="2"/>
      <c r="I12" s="2">
        <v>0.42730000000000001</v>
      </c>
      <c r="J12" s="2">
        <v>0.4677</v>
      </c>
      <c r="K12">
        <f t="shared" si="1"/>
        <v>94182603.788605601</v>
      </c>
      <c r="L12">
        <f t="shared" si="2"/>
        <v>107449010.20035779</v>
      </c>
      <c r="T12" s="2"/>
      <c r="U12" s="2"/>
      <c r="V12" s="2"/>
      <c r="AA12" s="2">
        <v>0.65500000000000003</v>
      </c>
      <c r="AB12" s="2">
        <v>297.99439999999998</v>
      </c>
      <c r="AC12" s="2">
        <v>101325</v>
      </c>
      <c r="AD12" s="2">
        <v>5146.3</v>
      </c>
      <c r="AE12" s="2"/>
      <c r="AF12" s="2"/>
      <c r="AI12" s="2"/>
      <c r="AJ12" s="2"/>
      <c r="AK12" s="2"/>
      <c r="AN12" s="2"/>
      <c r="AO12" s="2"/>
      <c r="AP12" s="2"/>
    </row>
    <row r="13" spans="1:42" x14ac:dyDescent="0.25">
      <c r="A13" s="2">
        <v>10</v>
      </c>
      <c r="B13" s="2">
        <v>0.48780000000000001</v>
      </c>
      <c r="C13" s="2">
        <v>414.4</v>
      </c>
      <c r="D13" s="2">
        <v>0.5282</v>
      </c>
      <c r="E13" s="2">
        <v>101325</v>
      </c>
      <c r="F13">
        <f t="shared" si="0"/>
        <v>5933.9315817019015</v>
      </c>
      <c r="H13" s="2"/>
      <c r="I13" s="2">
        <v>0.48780000000000001</v>
      </c>
      <c r="J13" s="2">
        <v>0.5282</v>
      </c>
      <c r="K13">
        <f t="shared" si="1"/>
        <v>93959008.936454445</v>
      </c>
      <c r="L13">
        <f t="shared" si="2"/>
        <v>107304236.9247404</v>
      </c>
      <c r="T13" s="2"/>
      <c r="U13" s="2"/>
      <c r="V13" s="2"/>
      <c r="AA13" s="2">
        <v>0.61819999999999997</v>
      </c>
      <c r="AB13" s="2">
        <v>297.99439999999998</v>
      </c>
      <c r="AC13" s="2">
        <v>101325</v>
      </c>
      <c r="AD13" s="2">
        <v>5397.4</v>
      </c>
      <c r="AE13" s="2"/>
      <c r="AF13" s="2"/>
      <c r="AI13" s="2"/>
      <c r="AJ13" s="2"/>
      <c r="AK13" s="2"/>
      <c r="AN13" s="2"/>
      <c r="AO13" s="2"/>
      <c r="AP13" s="2"/>
    </row>
    <row r="14" spans="1:42" x14ac:dyDescent="0.25">
      <c r="A14" s="2">
        <v>11</v>
      </c>
      <c r="B14" s="2">
        <v>0.51370000000000005</v>
      </c>
      <c r="C14" s="2">
        <v>414.2</v>
      </c>
      <c r="D14" s="2">
        <v>0.55369999999999997</v>
      </c>
      <c r="E14" s="2">
        <v>101325</v>
      </c>
      <c r="F14">
        <f t="shared" si="0"/>
        <v>5896.2095219826533</v>
      </c>
      <c r="H14" s="2"/>
      <c r="I14" s="2">
        <v>0.51370000000000005</v>
      </c>
      <c r="J14" s="2">
        <v>0.55369999999999997</v>
      </c>
      <c r="K14">
        <f t="shared" si="1"/>
        <v>93856793.602283433</v>
      </c>
      <c r="L14">
        <f t="shared" si="2"/>
        <v>107237845.33547121</v>
      </c>
      <c r="T14" s="2"/>
      <c r="U14" s="2"/>
      <c r="V14" s="2"/>
      <c r="Y14" s="2"/>
      <c r="Z14" s="2"/>
      <c r="AA14" s="2">
        <v>0.58540000000000003</v>
      </c>
      <c r="AB14" s="2">
        <v>297.99439999999998</v>
      </c>
      <c r="AC14" s="2">
        <v>101325</v>
      </c>
      <c r="AD14" s="2">
        <v>5606.6</v>
      </c>
      <c r="AE14" s="2"/>
      <c r="AF14" s="2"/>
      <c r="AI14" s="2"/>
      <c r="AJ14" s="2"/>
      <c r="AK14" s="2"/>
      <c r="AN14" s="2"/>
      <c r="AO14" s="2"/>
      <c r="AP14" s="2"/>
    </row>
    <row r="15" spans="1:42" x14ac:dyDescent="0.25">
      <c r="A15" s="2">
        <v>12</v>
      </c>
      <c r="B15" s="2">
        <v>0.52349999999999997</v>
      </c>
      <c r="C15" s="2">
        <v>414.2</v>
      </c>
      <c r="D15" s="2">
        <v>0.56330000000000002</v>
      </c>
      <c r="E15" s="2">
        <v>101325</v>
      </c>
      <c r="F15">
        <f t="shared" si="0"/>
        <v>5873.3680379604248</v>
      </c>
      <c r="H15" s="2"/>
      <c r="I15" s="2">
        <v>0.52349999999999997</v>
      </c>
      <c r="J15" s="2">
        <v>0.56330000000000002</v>
      </c>
      <c r="K15">
        <f t="shared" si="1"/>
        <v>93835266.206875056</v>
      </c>
      <c r="L15">
        <f t="shared" si="2"/>
        <v>107226043.23732078</v>
      </c>
      <c r="T15" s="2"/>
      <c r="U15" s="2"/>
      <c r="Y15" s="2"/>
      <c r="Z15" s="2"/>
      <c r="AA15" s="2">
        <v>0.55579999999999996</v>
      </c>
      <c r="AB15" s="2">
        <v>297.99439999999998</v>
      </c>
      <c r="AC15" s="2">
        <v>101325</v>
      </c>
      <c r="AD15" s="2">
        <v>5732.1</v>
      </c>
      <c r="AE15" s="2"/>
      <c r="AF15" s="2"/>
      <c r="AI15" s="2"/>
      <c r="AJ15" s="2"/>
      <c r="AK15" s="2"/>
      <c r="AN15" s="2"/>
      <c r="AO15" s="2"/>
      <c r="AP15" s="2"/>
    </row>
    <row r="16" spans="1:42" x14ac:dyDescent="0.25">
      <c r="A16" s="2">
        <v>13</v>
      </c>
      <c r="B16" s="2">
        <v>0.59009999999999996</v>
      </c>
      <c r="C16" s="2">
        <v>413.8</v>
      </c>
      <c r="D16" s="2">
        <v>0.62780000000000002</v>
      </c>
      <c r="E16" s="2">
        <v>101325</v>
      </c>
      <c r="F16">
        <f t="shared" si="0"/>
        <v>5599.324792673895</v>
      </c>
      <c r="H16" s="2"/>
      <c r="I16" s="2">
        <v>0.59009999999999996</v>
      </c>
      <c r="J16" s="2">
        <v>0.62780000000000002</v>
      </c>
      <c r="K16">
        <f t="shared" si="1"/>
        <v>93598377.459628552</v>
      </c>
      <c r="L16">
        <f t="shared" si="2"/>
        <v>107077004.61853521</v>
      </c>
      <c r="T16" s="2"/>
      <c r="U16" s="2"/>
      <c r="V16" s="2"/>
      <c r="Y16" s="2"/>
      <c r="Z16" s="2"/>
      <c r="AA16" s="2">
        <v>0.52410000000000001</v>
      </c>
      <c r="AB16" s="2">
        <v>297.99439999999998</v>
      </c>
      <c r="AC16" s="2">
        <v>101325</v>
      </c>
      <c r="AD16" s="2">
        <v>5857.6</v>
      </c>
      <c r="AE16" s="2"/>
      <c r="AF16" s="2"/>
      <c r="AI16" s="2"/>
      <c r="AJ16" s="2"/>
      <c r="AK16" s="2"/>
      <c r="AN16" s="2"/>
      <c r="AO16" s="2"/>
      <c r="AP16" s="2"/>
    </row>
    <row r="17" spans="1:37" x14ac:dyDescent="0.25">
      <c r="A17" s="2">
        <v>14</v>
      </c>
      <c r="B17" s="2">
        <v>0.60389999999999999</v>
      </c>
      <c r="C17" s="2">
        <v>413.65</v>
      </c>
      <c r="D17" s="2">
        <v>0.64100000000000001</v>
      </c>
      <c r="E17" s="2">
        <v>101325</v>
      </c>
      <c r="F17">
        <f t="shared" si="0"/>
        <v>5517.9872190556525</v>
      </c>
      <c r="H17" s="2"/>
      <c r="I17" s="2">
        <v>0.60389999999999999</v>
      </c>
      <c r="J17" s="2">
        <v>0.64100000000000001</v>
      </c>
      <c r="K17">
        <f t="shared" si="1"/>
        <v>93534127.592737377</v>
      </c>
      <c r="L17">
        <f t="shared" si="2"/>
        <v>107034685.1941295</v>
      </c>
      <c r="T17" s="2"/>
      <c r="U17" s="2"/>
      <c r="V17" s="2"/>
      <c r="Y17" s="2"/>
      <c r="Z17" s="2"/>
      <c r="AA17" s="2">
        <v>0.51619999999999999</v>
      </c>
      <c r="AB17" s="2">
        <v>297.99439999999998</v>
      </c>
      <c r="AC17" s="2">
        <v>101325</v>
      </c>
      <c r="AD17" s="2">
        <v>5857.6</v>
      </c>
      <c r="AE17" s="2"/>
      <c r="AI17" s="2"/>
      <c r="AJ17" s="2"/>
      <c r="AK17" s="2"/>
    </row>
    <row r="18" spans="1:37" x14ac:dyDescent="0.25">
      <c r="A18" s="2">
        <v>15</v>
      </c>
      <c r="B18" s="2">
        <v>0.67769999999999997</v>
      </c>
      <c r="C18" s="2">
        <v>413.25</v>
      </c>
      <c r="D18" s="2">
        <v>0.71079999999999999</v>
      </c>
      <c r="E18" s="2">
        <v>101325</v>
      </c>
      <c r="F18">
        <f t="shared" si="0"/>
        <v>4955.3228163887943</v>
      </c>
      <c r="H18" s="2"/>
      <c r="I18" s="2">
        <v>0.67769999999999997</v>
      </c>
      <c r="J18" s="2">
        <v>0.71079999999999999</v>
      </c>
      <c r="K18">
        <f t="shared" si="1"/>
        <v>93281551.631648779</v>
      </c>
      <c r="L18">
        <f t="shared" si="2"/>
        <v>106879744.05713101</v>
      </c>
      <c r="T18" s="2"/>
      <c r="U18" s="2"/>
      <c r="V18" s="2"/>
      <c r="Y18" s="2"/>
      <c r="Z18" s="2"/>
      <c r="AA18" s="2">
        <v>0.49930000000000002</v>
      </c>
      <c r="AB18" s="2">
        <v>297.99439999999998</v>
      </c>
      <c r="AC18" s="2">
        <v>101325</v>
      </c>
      <c r="AD18" s="2">
        <v>5941.3</v>
      </c>
      <c r="AE18" s="2"/>
      <c r="AF18" s="2"/>
      <c r="AI18" s="2"/>
      <c r="AJ18" s="2"/>
      <c r="AK18" s="2"/>
    </row>
    <row r="19" spans="1:37" x14ac:dyDescent="0.25">
      <c r="A19" s="2">
        <v>16</v>
      </c>
      <c r="B19" s="2">
        <v>0.69789999999999996</v>
      </c>
      <c r="C19" s="2">
        <v>413.2</v>
      </c>
      <c r="D19" s="2">
        <v>0.72960000000000003</v>
      </c>
      <c r="E19" s="2">
        <v>101325</v>
      </c>
      <c r="F19">
        <f t="shared" si="0"/>
        <v>4766.9472477443633</v>
      </c>
      <c r="H19" s="2"/>
      <c r="I19" s="2">
        <v>0.69789999999999996</v>
      </c>
      <c r="J19" s="2">
        <v>0.72960000000000003</v>
      </c>
      <c r="K19">
        <f t="shared" si="1"/>
        <v>93225858.823550403</v>
      </c>
      <c r="L19">
        <f t="shared" si="2"/>
        <v>106848110.29036158</v>
      </c>
      <c r="T19" s="2"/>
      <c r="U19" s="2"/>
      <c r="V19" s="2"/>
      <c r="Y19" s="2"/>
      <c r="Z19" s="2"/>
      <c r="AA19" s="2">
        <v>0.48110000000000003</v>
      </c>
      <c r="AB19" s="2">
        <v>297.99439999999998</v>
      </c>
      <c r="AC19" s="2">
        <v>101325</v>
      </c>
      <c r="AD19" s="2">
        <v>5941.3</v>
      </c>
      <c r="AE19" s="2"/>
      <c r="AF19" s="2"/>
      <c r="AI19" s="2"/>
      <c r="AJ19" s="2"/>
      <c r="AK19" s="2"/>
    </row>
    <row r="20" spans="1:37" x14ac:dyDescent="0.25">
      <c r="A20" s="2">
        <v>17</v>
      </c>
      <c r="B20" s="2">
        <v>0.75890000000000002</v>
      </c>
      <c r="C20" s="2">
        <v>412.75</v>
      </c>
      <c r="D20" s="2">
        <v>0.78580000000000005</v>
      </c>
      <c r="E20" s="2">
        <v>101325</v>
      </c>
      <c r="F20">
        <f t="shared" si="0"/>
        <v>4117.4133648388561</v>
      </c>
      <c r="H20" s="2"/>
      <c r="I20" s="2">
        <v>0.75890000000000002</v>
      </c>
      <c r="J20" s="2">
        <v>0.78580000000000005</v>
      </c>
      <c r="K20">
        <f t="shared" si="1"/>
        <v>92990299.547849968</v>
      </c>
      <c r="L20">
        <f t="shared" si="2"/>
        <v>106701648.08247648</v>
      </c>
      <c r="T20" s="2"/>
      <c r="U20" s="2"/>
      <c r="V20" s="2"/>
      <c r="Y20" s="2"/>
      <c r="Z20" s="2"/>
      <c r="AA20" s="2">
        <v>0.46160000000000001</v>
      </c>
      <c r="AB20" s="2">
        <v>297.99439999999998</v>
      </c>
      <c r="AC20" s="2">
        <v>101325</v>
      </c>
      <c r="AD20" s="2">
        <v>5983.1</v>
      </c>
      <c r="AE20" s="2"/>
      <c r="AF20" s="2"/>
      <c r="AI20" s="2"/>
      <c r="AJ20" s="2"/>
      <c r="AK20" s="2"/>
    </row>
    <row r="21" spans="1:37" x14ac:dyDescent="0.25">
      <c r="A21" s="2">
        <v>18</v>
      </c>
      <c r="B21" s="2">
        <v>0.83150000000000002</v>
      </c>
      <c r="C21" s="2">
        <v>412.4</v>
      </c>
      <c r="D21" s="2">
        <v>0.85160000000000002</v>
      </c>
      <c r="E21" s="2">
        <v>101325</v>
      </c>
      <c r="F21">
        <f t="shared" si="0"/>
        <v>3186.9778768598735</v>
      </c>
      <c r="H21" s="2"/>
      <c r="I21" s="2">
        <v>0.83150000000000002</v>
      </c>
      <c r="J21" s="2">
        <v>0.85160000000000002</v>
      </c>
      <c r="K21">
        <f t="shared" si="1"/>
        <v>92751902.601352975</v>
      </c>
      <c r="L21">
        <f t="shared" si="2"/>
        <v>106561217.38875918</v>
      </c>
      <c r="T21" s="2"/>
      <c r="U21" s="2"/>
      <c r="V21" s="2"/>
      <c r="Y21" s="2"/>
      <c r="Z21" s="2"/>
      <c r="AA21" s="2">
        <v>0.435</v>
      </c>
      <c r="AB21" s="2">
        <v>297.99439999999998</v>
      </c>
      <c r="AC21" s="2">
        <v>101325</v>
      </c>
      <c r="AD21" s="2">
        <v>5941.3</v>
      </c>
      <c r="AE21" s="2"/>
      <c r="AF21" s="2"/>
      <c r="AI21" s="2"/>
      <c r="AJ21" s="2"/>
      <c r="AK21" s="2"/>
    </row>
    <row r="22" spans="1:37" x14ac:dyDescent="0.25">
      <c r="A22" s="2">
        <v>19</v>
      </c>
      <c r="B22" s="2">
        <v>0.87919999999999998</v>
      </c>
      <c r="C22" s="2">
        <v>412.2</v>
      </c>
      <c r="D22" s="2">
        <v>0.89419999999999999</v>
      </c>
      <c r="E22" s="2">
        <v>101325</v>
      </c>
      <c r="F22">
        <f t="shared" si="0"/>
        <v>2464.3487815924127</v>
      </c>
      <c r="H22" s="2"/>
      <c r="I22" s="2">
        <v>0.87919999999999998</v>
      </c>
      <c r="J22" s="2">
        <v>0.89419999999999999</v>
      </c>
      <c r="K22">
        <f t="shared" si="1"/>
        <v>92602035.277683035</v>
      </c>
      <c r="L22">
        <f t="shared" si="2"/>
        <v>106475087.14976719</v>
      </c>
      <c r="T22" s="2"/>
      <c r="U22" s="2"/>
      <c r="V22" s="2"/>
      <c r="Y22" s="2"/>
      <c r="Z22" s="2"/>
      <c r="AA22" s="2">
        <v>0.40560000000000002</v>
      </c>
      <c r="AB22" s="2">
        <v>297.99439999999998</v>
      </c>
      <c r="AC22" s="2">
        <v>101325</v>
      </c>
      <c r="AD22" s="2">
        <v>5857.6</v>
      </c>
      <c r="AE22" s="2"/>
      <c r="AF22" s="2"/>
      <c r="AI22" s="2"/>
      <c r="AJ22" s="2"/>
      <c r="AK22" s="2"/>
    </row>
    <row r="23" spans="1:37" x14ac:dyDescent="0.25">
      <c r="A23" s="2">
        <v>20</v>
      </c>
      <c r="B23" s="2">
        <v>0.95579999999999998</v>
      </c>
      <c r="C23" s="2">
        <v>411.8</v>
      </c>
      <c r="D23" s="2">
        <v>0.96160000000000001</v>
      </c>
      <c r="E23" s="2">
        <v>101325</v>
      </c>
      <c r="F23">
        <f t="shared" si="0"/>
        <v>1020.0529605184856</v>
      </c>
      <c r="H23" s="2"/>
      <c r="I23" s="2">
        <v>0.95579999999999998</v>
      </c>
      <c r="J23" s="2">
        <v>0.96160000000000001</v>
      </c>
      <c r="K23">
        <f t="shared" si="1"/>
        <v>92343619.435916752</v>
      </c>
      <c r="L23">
        <f t="shared" si="2"/>
        <v>106324781.6812384</v>
      </c>
      <c r="T23" s="2"/>
      <c r="U23" s="2"/>
      <c r="V23" s="2"/>
      <c r="Y23" s="2"/>
      <c r="Z23" s="2"/>
      <c r="AA23" s="2">
        <v>0.373</v>
      </c>
      <c r="AB23" s="2">
        <v>297.99439999999998</v>
      </c>
      <c r="AC23" s="2">
        <v>101325</v>
      </c>
      <c r="AD23" s="2">
        <v>5690.2</v>
      </c>
      <c r="AE23" s="2"/>
      <c r="AF23" s="2"/>
      <c r="AI23" s="2"/>
      <c r="AJ23" s="2"/>
      <c r="AK23" s="2"/>
    </row>
    <row r="24" spans="1:37" x14ac:dyDescent="0.25">
      <c r="B24" s="2">
        <v>1</v>
      </c>
      <c r="C24" s="2">
        <v>411.55</v>
      </c>
      <c r="D24" s="2">
        <v>1</v>
      </c>
      <c r="E24" s="2">
        <v>101325</v>
      </c>
      <c r="F24">
        <v>0</v>
      </c>
      <c r="H24" s="2"/>
      <c r="I24" s="2">
        <v>1</v>
      </c>
      <c r="J24" s="2">
        <v>1</v>
      </c>
      <c r="K24">
        <f t="shared" si="1"/>
        <v>92190169.641089395</v>
      </c>
      <c r="L24">
        <f t="shared" si="2"/>
        <v>106235570.21000001</v>
      </c>
      <c r="T24" s="2"/>
      <c r="U24" s="2"/>
      <c r="V24" s="2"/>
      <c r="Y24" s="2"/>
      <c r="Z24" s="2"/>
      <c r="AA24" s="2">
        <v>0.34420000000000001</v>
      </c>
      <c r="AB24" s="2">
        <v>297.99439999999998</v>
      </c>
      <c r="AC24" s="2">
        <v>101325</v>
      </c>
      <c r="AD24" s="2">
        <v>5522.9</v>
      </c>
      <c r="AE24" s="2"/>
      <c r="AF24" s="2"/>
      <c r="AI24" s="2"/>
      <c r="AJ24" s="2"/>
      <c r="AK24" s="2"/>
    </row>
    <row r="25" spans="1:37" x14ac:dyDescent="0.25">
      <c r="H25" s="2"/>
      <c r="I25" s="2"/>
      <c r="J25" s="2"/>
      <c r="T25" s="2"/>
      <c r="U25" s="2"/>
      <c r="V25" s="2"/>
      <c r="Y25" s="2"/>
      <c r="Z25" s="2"/>
      <c r="AA25" s="2">
        <v>0.30430000000000001</v>
      </c>
      <c r="AB25" s="2">
        <v>297.99439999999998</v>
      </c>
      <c r="AC25" s="2">
        <v>101325</v>
      </c>
      <c r="AD25" s="2">
        <v>5230</v>
      </c>
      <c r="AE25" s="2"/>
      <c r="AF25" s="2"/>
      <c r="AI25" s="2"/>
      <c r="AJ25" s="2"/>
      <c r="AK25" s="2"/>
    </row>
    <row r="26" spans="1:37" x14ac:dyDescent="0.25">
      <c r="H26" s="2"/>
      <c r="I26" s="2"/>
      <c r="J26" s="2"/>
      <c r="T26" s="2"/>
      <c r="U26" s="2"/>
      <c r="V26" s="2"/>
      <c r="Y26" s="2"/>
      <c r="Z26" s="2"/>
      <c r="AA26" s="2">
        <v>0.26869999999999999</v>
      </c>
      <c r="AB26" s="2">
        <v>297.99439999999998</v>
      </c>
      <c r="AC26" s="2">
        <v>101325</v>
      </c>
      <c r="AD26" s="2">
        <v>4895.3</v>
      </c>
      <c r="AE26" s="2"/>
      <c r="AF26" s="2"/>
      <c r="AI26" s="2"/>
      <c r="AJ26" s="2"/>
      <c r="AK26" s="2"/>
    </row>
    <row r="27" spans="1:37" x14ac:dyDescent="0.25">
      <c r="H27" s="2"/>
      <c r="I27" s="2"/>
      <c r="J27" s="2"/>
      <c r="T27" s="2"/>
      <c r="U27" s="2"/>
      <c r="V27" s="2"/>
      <c r="AA27" s="2">
        <v>0.22919999999999999</v>
      </c>
      <c r="AB27" s="2">
        <v>297.99439999999998</v>
      </c>
      <c r="AC27" s="2">
        <v>101325</v>
      </c>
      <c r="AD27" s="2">
        <v>4435</v>
      </c>
      <c r="AE27" s="2"/>
      <c r="AF27" s="2"/>
    </row>
    <row r="28" spans="1:37" x14ac:dyDescent="0.25">
      <c r="H28" s="2"/>
      <c r="I28" s="2"/>
      <c r="J28" s="2"/>
      <c r="T28" s="2"/>
      <c r="U28" s="2"/>
      <c r="V28" s="2"/>
      <c r="AA28" s="2">
        <v>0.18529999999999999</v>
      </c>
      <c r="AB28" s="2">
        <v>297.99439999999998</v>
      </c>
      <c r="AC28" s="2">
        <v>101325</v>
      </c>
      <c r="AD28" s="2">
        <v>3807.4</v>
      </c>
      <c r="AE28" s="2"/>
      <c r="AF28" s="2"/>
      <c r="AI28" s="2"/>
      <c r="AJ28" s="2"/>
      <c r="AK28" s="2"/>
    </row>
    <row r="29" spans="1:37" x14ac:dyDescent="0.25">
      <c r="H29" s="2"/>
      <c r="I29" s="2"/>
      <c r="J29" s="2"/>
      <c r="T29" s="2"/>
      <c r="U29" s="2"/>
      <c r="V29" s="2"/>
      <c r="AA29" s="2">
        <v>0.1489</v>
      </c>
      <c r="AB29" s="2">
        <v>297.99439999999998</v>
      </c>
      <c r="AC29" s="2">
        <v>101325</v>
      </c>
      <c r="AD29" s="2">
        <v>3305.4</v>
      </c>
      <c r="AE29" s="2"/>
      <c r="AF29" s="2"/>
      <c r="AI29" s="2"/>
      <c r="AJ29" s="2"/>
      <c r="AK29" s="2"/>
    </row>
    <row r="30" spans="1:37" x14ac:dyDescent="0.25">
      <c r="H30" s="2"/>
      <c r="T30" s="2"/>
      <c r="U30" s="2"/>
      <c r="V30" s="2"/>
      <c r="AA30" s="2">
        <v>0.1091</v>
      </c>
      <c r="AB30" s="2">
        <v>297.99439999999998</v>
      </c>
      <c r="AC30" s="2">
        <v>101325</v>
      </c>
      <c r="AD30" s="2">
        <v>2594.1</v>
      </c>
      <c r="AE30" s="2"/>
      <c r="AF30" s="2"/>
      <c r="AI30" s="2"/>
      <c r="AJ30" s="2"/>
      <c r="AK30" s="2"/>
    </row>
    <row r="31" spans="1:37" x14ac:dyDescent="0.25">
      <c r="H31" s="2"/>
      <c r="T31" s="2"/>
      <c r="U31" s="2"/>
      <c r="V31" s="2"/>
      <c r="AA31" s="2">
        <v>8.0399999999999999E-2</v>
      </c>
      <c r="AB31" s="2">
        <v>297.99439999999998</v>
      </c>
      <c r="AC31" s="2">
        <v>101325</v>
      </c>
      <c r="AD31" s="2">
        <v>2008.3</v>
      </c>
      <c r="AE31" s="2"/>
      <c r="AF31" s="2"/>
      <c r="AI31" s="2"/>
      <c r="AJ31" s="2"/>
      <c r="AK31" s="2"/>
    </row>
    <row r="32" spans="1:37" x14ac:dyDescent="0.25">
      <c r="H32" s="2"/>
      <c r="T32" s="2"/>
      <c r="U32" s="2"/>
      <c r="V32" s="2"/>
      <c r="AA32" s="2">
        <v>6.54E-2</v>
      </c>
      <c r="AB32" s="2">
        <v>297.99439999999998</v>
      </c>
      <c r="AC32" s="2">
        <v>101325</v>
      </c>
      <c r="AD32" s="2">
        <v>1715.4</v>
      </c>
      <c r="AE32" s="2"/>
      <c r="AF32" s="2"/>
      <c r="AI32" s="2"/>
      <c r="AJ32" s="2"/>
      <c r="AK32" s="2"/>
    </row>
    <row r="33" spans="8:37" x14ac:dyDescent="0.25">
      <c r="H33" s="2"/>
      <c r="T33" s="2"/>
      <c r="U33" s="2"/>
      <c r="V33" s="2"/>
      <c r="AA33" s="2">
        <v>3.3799999999999997E-2</v>
      </c>
      <c r="AB33" s="2">
        <v>297.99439999999998</v>
      </c>
      <c r="AC33" s="2">
        <v>101325</v>
      </c>
      <c r="AD33" s="2">
        <v>1004.2</v>
      </c>
      <c r="AE33" s="2"/>
      <c r="AF33" s="2"/>
      <c r="AI33" s="2"/>
      <c r="AJ33" s="2"/>
      <c r="AK33" s="2"/>
    </row>
    <row r="34" spans="8:37" x14ac:dyDescent="0.25">
      <c r="T34" s="2"/>
      <c r="U34" s="2"/>
      <c r="V34" s="2"/>
      <c r="AA34" s="2">
        <v>0</v>
      </c>
      <c r="AB34" s="2">
        <v>297.99439999999998</v>
      </c>
      <c r="AC34" s="2">
        <v>101325</v>
      </c>
      <c r="AD34" s="2">
        <v>0</v>
      </c>
      <c r="AE34" s="2"/>
      <c r="AF34" s="2"/>
      <c r="AI34" s="2"/>
      <c r="AJ34" s="2"/>
      <c r="AK34" s="2"/>
    </row>
    <row r="35" spans="8:37" x14ac:dyDescent="0.25">
      <c r="T35" s="2"/>
      <c r="U35" s="2"/>
      <c r="V35" s="2"/>
      <c r="AD35" s="2"/>
      <c r="AE35" s="2"/>
      <c r="AF35" s="2"/>
      <c r="AI35" s="2"/>
      <c r="AJ35" s="2"/>
      <c r="AK35" s="2"/>
    </row>
    <row r="36" spans="8:37" x14ac:dyDescent="0.25">
      <c r="T36" s="2"/>
      <c r="U36" s="2"/>
      <c r="V36" s="2"/>
      <c r="AD36" s="2"/>
      <c r="AE36" s="2"/>
      <c r="AF36" s="2"/>
      <c r="AI36" s="2"/>
      <c r="AJ36" s="2"/>
      <c r="AK36" s="2"/>
    </row>
    <row r="37" spans="8:37" x14ac:dyDescent="0.25">
      <c r="T37" s="2"/>
      <c r="U37" s="2"/>
      <c r="V37" s="2"/>
      <c r="AD37" s="2"/>
      <c r="AE37" s="2"/>
      <c r="AF37" s="2"/>
    </row>
    <row r="38" spans="8:37" x14ac:dyDescent="0.25">
      <c r="T38" s="2"/>
      <c r="U38" s="2"/>
      <c r="V38" s="2"/>
      <c r="AD38" s="2"/>
      <c r="AE38" s="2"/>
      <c r="AF38" s="2"/>
    </row>
    <row r="39" spans="8:37" x14ac:dyDescent="0.25">
      <c r="T39" s="2"/>
      <c r="U39" s="2"/>
      <c r="V39" s="2"/>
      <c r="AD39" s="2"/>
      <c r="AE39" s="2"/>
      <c r="AF39" s="2"/>
      <c r="AI39" s="2"/>
      <c r="AJ39" s="2"/>
      <c r="AK39" s="2"/>
    </row>
    <row r="40" spans="8:37" x14ac:dyDescent="0.25">
      <c r="T40" s="2"/>
      <c r="U40" s="2"/>
      <c r="V40" s="2"/>
      <c r="AD40" s="2"/>
      <c r="AE40" s="2"/>
      <c r="AF40" s="2"/>
      <c r="AI40" s="2"/>
      <c r="AJ40" s="2"/>
      <c r="AK40" s="2"/>
    </row>
    <row r="41" spans="8:37" x14ac:dyDescent="0.25">
      <c r="T41" s="2"/>
      <c r="U41" s="2"/>
      <c r="V41" s="2"/>
      <c r="AD41" s="2"/>
      <c r="AE41" s="2"/>
      <c r="AF41" s="2"/>
      <c r="AI41" s="2"/>
      <c r="AJ41" s="2"/>
      <c r="AK41" s="2"/>
    </row>
    <row r="42" spans="8:37" x14ac:dyDescent="0.25">
      <c r="T42" s="2"/>
      <c r="U42" s="2"/>
      <c r="V42" s="2"/>
      <c r="AD42" s="2"/>
      <c r="AE42" s="2"/>
      <c r="AF42" s="2"/>
      <c r="AI42" s="2"/>
      <c r="AJ42" s="2"/>
      <c r="AK42" s="2"/>
    </row>
    <row r="43" spans="8:37" x14ac:dyDescent="0.25">
      <c r="T43" s="2"/>
      <c r="U43" s="2"/>
      <c r="V43" s="2"/>
      <c r="AD43" s="2"/>
      <c r="AE43" s="2"/>
      <c r="AF43" s="2"/>
      <c r="AI43" s="2"/>
      <c r="AJ43" s="2"/>
      <c r="AK43" s="2"/>
    </row>
    <row r="44" spans="8:37" x14ac:dyDescent="0.25">
      <c r="T44" s="2"/>
      <c r="U44" s="2"/>
      <c r="V44" s="2"/>
      <c r="AI44" s="2"/>
      <c r="AJ44" s="2"/>
      <c r="AK44" s="2"/>
    </row>
    <row r="45" spans="8:37" x14ac:dyDescent="0.25">
      <c r="T45" s="2"/>
      <c r="U45" s="2"/>
      <c r="V45" s="2"/>
      <c r="AI45" s="2"/>
      <c r="AJ45" s="2"/>
      <c r="AK45" s="2"/>
    </row>
    <row r="46" spans="8:37" x14ac:dyDescent="0.25">
      <c r="T46" s="2"/>
      <c r="U46" s="2"/>
      <c r="V46" s="2"/>
    </row>
    <row r="47" spans="8:37" x14ac:dyDescent="0.25">
      <c r="T47" s="2"/>
      <c r="U47" s="2"/>
      <c r="V47" s="2"/>
    </row>
    <row r="48" spans="8:37" x14ac:dyDescent="0.25">
      <c r="T48" s="2"/>
      <c r="U48" s="2"/>
      <c r="V48" s="2"/>
    </row>
    <row r="51" spans="20:22" x14ac:dyDescent="0.25">
      <c r="T51" s="2"/>
      <c r="U51" s="2"/>
      <c r="V51" s="2"/>
    </row>
    <row r="52" spans="20:22" x14ac:dyDescent="0.25">
      <c r="T52" s="2"/>
      <c r="U52" s="2"/>
      <c r="V52" s="2"/>
    </row>
    <row r="53" spans="20:22" x14ac:dyDescent="0.25">
      <c r="T53" s="2"/>
      <c r="U53" s="2"/>
      <c r="V53" s="2"/>
    </row>
    <row r="54" spans="20:22" x14ac:dyDescent="0.25">
      <c r="T54" s="2"/>
      <c r="U54" s="2"/>
      <c r="V54" s="2"/>
    </row>
    <row r="55" spans="20:22" x14ac:dyDescent="0.25">
      <c r="T55" s="2"/>
      <c r="U55" s="2"/>
      <c r="V55" s="2"/>
    </row>
    <row r="56" spans="20:22" x14ac:dyDescent="0.25">
      <c r="T56" s="2"/>
      <c r="U56" s="2"/>
      <c r="V56" s="2"/>
    </row>
    <row r="57" spans="20:22" x14ac:dyDescent="0.25">
      <c r="T57" s="2"/>
      <c r="U57" s="2"/>
      <c r="V57" s="2"/>
    </row>
    <row r="152" spans="25:27" x14ac:dyDescent="0.25">
      <c r="Z152" t="s">
        <v>19</v>
      </c>
    </row>
    <row r="153" spans="25:27" ht="135" x14ac:dyDescent="0.25">
      <c r="Y153" s="1" t="s">
        <v>0</v>
      </c>
      <c r="Z153" s="1" t="s">
        <v>2</v>
      </c>
      <c r="AA153" s="1" t="s">
        <v>15</v>
      </c>
    </row>
    <row r="154" spans="25:27" x14ac:dyDescent="0.25">
      <c r="Y154" s="2">
        <v>1</v>
      </c>
      <c r="Z154" s="2">
        <v>414.54</v>
      </c>
      <c r="AA154" s="2">
        <v>33472000</v>
      </c>
    </row>
    <row r="155" spans="25:27" x14ac:dyDescent="0.25">
      <c r="Y155" s="2">
        <v>2</v>
      </c>
      <c r="Z155" s="2">
        <v>298.08999999999997</v>
      </c>
      <c r="AA155" s="2">
        <v>43436029.604999997</v>
      </c>
    </row>
    <row r="156" spans="25:27" x14ac:dyDescent="0.25">
      <c r="Y156" s="2">
        <v>3</v>
      </c>
      <c r="Z156" s="2">
        <v>417.54</v>
      </c>
      <c r="AA156" s="2">
        <v>36572348.18</v>
      </c>
    </row>
    <row r="157" spans="25:27" x14ac:dyDescent="0.25">
      <c r="Y157" s="2">
        <v>4</v>
      </c>
      <c r="Z157" s="2">
        <v>298.08999999999997</v>
      </c>
      <c r="AA157" s="2">
        <v>42844160</v>
      </c>
    </row>
    <row r="158" spans="25:27" x14ac:dyDescent="0.25">
      <c r="Y158" s="2">
        <v>5</v>
      </c>
      <c r="Z158" s="2">
        <v>353.12</v>
      </c>
      <c r="AA158" s="2">
        <v>40325000</v>
      </c>
    </row>
    <row r="159" spans="25:27" x14ac:dyDescent="0.25">
      <c r="Y159" s="2">
        <v>6</v>
      </c>
      <c r="Z159" s="2">
        <v>363.82</v>
      </c>
      <c r="AA159" s="2">
        <v>39696000</v>
      </c>
    </row>
    <row r="160" spans="25:27" x14ac:dyDescent="0.25">
      <c r="Y160" s="2">
        <v>7</v>
      </c>
      <c r="Z160" s="2">
        <v>371.87</v>
      </c>
      <c r="AA160" s="2">
        <v>39226000</v>
      </c>
    </row>
    <row r="161" spans="25:27" x14ac:dyDescent="0.25">
      <c r="Y161" s="2">
        <v>8</v>
      </c>
      <c r="Z161" s="2">
        <v>383.96</v>
      </c>
      <c r="AA161" s="2">
        <v>38522000</v>
      </c>
    </row>
    <row r="162" spans="25:27" x14ac:dyDescent="0.25">
      <c r="Y162" s="2">
        <v>9</v>
      </c>
      <c r="Z162" s="2">
        <v>393.14</v>
      </c>
      <c r="AA162" s="2">
        <v>37952000</v>
      </c>
    </row>
    <row r="163" spans="25:27" x14ac:dyDescent="0.25">
      <c r="Y163" s="2">
        <v>10</v>
      </c>
      <c r="Z163" s="2">
        <v>407.01</v>
      </c>
      <c r="AA163" s="2">
        <v>37100000</v>
      </c>
    </row>
    <row r="164" spans="25:27" x14ac:dyDescent="0.25">
      <c r="Y164" s="2">
        <v>11</v>
      </c>
      <c r="Z164" s="2">
        <v>417.54</v>
      </c>
      <c r="AA164" s="2">
        <v>36425000</v>
      </c>
    </row>
    <row r="165" spans="25:27" x14ac:dyDescent="0.25">
      <c r="Y165" s="2">
        <v>12</v>
      </c>
      <c r="Z165" s="2">
        <v>433.54</v>
      </c>
      <c r="AA165" s="2">
        <v>35352000</v>
      </c>
    </row>
    <row r="166" spans="25:27" x14ac:dyDescent="0.25">
      <c r="Y166" s="2">
        <v>13</v>
      </c>
      <c r="Z166" s="2">
        <v>445.76</v>
      </c>
      <c r="AA166" s="2">
        <v>34512000</v>
      </c>
    </row>
    <row r="167" spans="25:27" x14ac:dyDescent="0.25">
      <c r="Y167" s="2">
        <v>14</v>
      </c>
      <c r="Z167" s="2">
        <v>298</v>
      </c>
      <c r="AA167" s="2">
        <v>43070000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F3FA-D45C-428F-BF19-2B76483F9ABD}">
  <dimension ref="A1:AP53"/>
  <sheetViews>
    <sheetView topLeftCell="A19" zoomScale="85" zoomScaleNormal="85" workbookViewId="0">
      <selection activeCell="K38" sqref="K38"/>
    </sheetView>
  </sheetViews>
  <sheetFormatPr defaultRowHeight="15" x14ac:dyDescent="0.25"/>
  <sheetData>
    <row r="1" spans="1:42" x14ac:dyDescent="0.25">
      <c r="C1">
        <v>33</v>
      </c>
      <c r="O1" t="s">
        <v>21</v>
      </c>
      <c r="Q1" t="s">
        <v>21</v>
      </c>
      <c r="S1" t="s">
        <v>21</v>
      </c>
      <c r="U1" t="s">
        <v>22</v>
      </c>
      <c r="W1" t="s">
        <v>22</v>
      </c>
      <c r="Y1" t="s">
        <v>22</v>
      </c>
    </row>
    <row r="2" spans="1:42" ht="135" x14ac:dyDescent="0.25">
      <c r="A2" s="1" t="s">
        <v>0</v>
      </c>
      <c r="B2" s="1" t="s">
        <v>7</v>
      </c>
      <c r="C2" s="1" t="s">
        <v>2</v>
      </c>
      <c r="D2" s="1" t="s">
        <v>8</v>
      </c>
      <c r="E2" s="1" t="s">
        <v>4</v>
      </c>
      <c r="F2" s="1" t="s">
        <v>11</v>
      </c>
      <c r="I2" s="1" t="s">
        <v>7</v>
      </c>
      <c r="J2" s="1" t="s">
        <v>8</v>
      </c>
      <c r="K2" s="1" t="s">
        <v>23</v>
      </c>
      <c r="L2" s="1" t="s">
        <v>24</v>
      </c>
      <c r="O2" s="1" t="s">
        <v>12</v>
      </c>
      <c r="Q2" s="1" t="s">
        <v>14</v>
      </c>
      <c r="S2" s="1" t="s">
        <v>15</v>
      </c>
      <c r="U2" s="1" t="s">
        <v>12</v>
      </c>
      <c r="W2" s="1" t="s">
        <v>14</v>
      </c>
      <c r="Y2" s="1" t="s">
        <v>15</v>
      </c>
      <c r="AA2" s="1" t="s">
        <v>20</v>
      </c>
      <c r="AB2" s="1" t="s">
        <v>2</v>
      </c>
      <c r="AC2" s="1" t="s">
        <v>10</v>
      </c>
      <c r="AD2" s="1" t="s">
        <v>11</v>
      </c>
      <c r="AG2" s="1"/>
      <c r="AH2" s="1"/>
      <c r="AM2" s="1"/>
      <c r="AN2" s="1"/>
    </row>
    <row r="3" spans="1:42" x14ac:dyDescent="0.25">
      <c r="B3">
        <v>0</v>
      </c>
      <c r="C3">
        <v>391.05</v>
      </c>
      <c r="D3">
        <v>0</v>
      </c>
      <c r="E3" s="2">
        <v>101325</v>
      </c>
      <c r="F3">
        <f xml:space="preserve"> -3069844.04*B3^6 + 6949301.1*B3^5 - 5168232.05*B3^4 + 249326.57*B3^3 + 1454518.9*B3^2 - 414785.02*B3</f>
        <v>0</v>
      </c>
      <c r="I3">
        <v>0</v>
      </c>
      <c r="J3">
        <v>0</v>
      </c>
      <c r="K3">
        <f xml:space="preserve"> ( B3*$Q$3 + (1-B3)*$W$3 ) * (C3-0) + F3</f>
        <v>56550178.476000004</v>
      </c>
      <c r="L3">
        <f xml:space="preserve"> J3*$S$3 + J3*$O$3*(C3-0) + (1-J3)*$Y$3 + (1-J3)*$U$3*(C3-0)</f>
        <v>60703692.616250001</v>
      </c>
      <c r="O3" s="2">
        <v>128440</v>
      </c>
      <c r="Q3" s="2">
        <v>192265.28</v>
      </c>
      <c r="S3" s="2">
        <v>31756128.379999999</v>
      </c>
      <c r="U3" s="2">
        <v>74025.225000000006</v>
      </c>
      <c r="W3" s="2">
        <v>144611.12</v>
      </c>
      <c r="Y3" s="2">
        <v>31756128.379999999</v>
      </c>
      <c r="AA3" s="2">
        <v>0</v>
      </c>
      <c r="AB3" s="2">
        <v>298.14999999999998</v>
      </c>
      <c r="AC3" s="2">
        <v>101000</v>
      </c>
      <c r="AD3" s="2">
        <v>0</v>
      </c>
      <c r="AG3" s="2"/>
      <c r="AH3" s="2"/>
      <c r="AM3" s="2"/>
      <c r="AN3" s="2"/>
    </row>
    <row r="4" spans="1:42" x14ac:dyDescent="0.25">
      <c r="A4" s="2">
        <v>1</v>
      </c>
      <c r="B4" s="2">
        <v>2.3800000000000002E-2</v>
      </c>
      <c r="C4" s="2">
        <v>388.86</v>
      </c>
      <c r="D4" s="2">
        <v>8.2500000000000004E-2</v>
      </c>
      <c r="E4" s="2">
        <v>101325</v>
      </c>
      <c r="F4">
        <f t="shared" ref="F4:F30" si="0" xml:space="preserve"> -3069844.04*B4^6 + 6949301.1*B4^5 - 5168232.05*B4^4 + 249326.57*B4^3 + 1454518.9*B4^2 - 414785.02*B4</f>
        <v>-9046.2302910767066</v>
      </c>
      <c r="I4" s="2">
        <v>2.3800000000000002E-2</v>
      </c>
      <c r="J4" s="2">
        <v>8.2500000000000004E-2</v>
      </c>
      <c r="K4">
        <f t="shared" ref="K4:K30" si="1" xml:space="preserve"> ( B4*$Q$3 + (1-B4)*$W$3 ) * (C4-0) + F4</f>
        <v>56665466.853359804</v>
      </c>
      <c r="L4">
        <f t="shared" ref="L4:L30" si="2" xml:space="preserve"> J4*$S$3 + J4*$O$3*(C4-0) + (1-J4)*$Y$3 + (1-J4)*$U$3*(C4-0)</f>
        <v>62287255.049536251</v>
      </c>
      <c r="O4" s="2"/>
      <c r="P4" s="2"/>
      <c r="Q4" s="2"/>
      <c r="U4" s="2"/>
      <c r="V4" s="2"/>
      <c r="W4" s="2"/>
      <c r="AA4" s="2">
        <v>2.3800000000000002E-2</v>
      </c>
      <c r="AB4" s="2">
        <v>298.14999999999998</v>
      </c>
      <c r="AC4" s="2">
        <v>101000</v>
      </c>
      <c r="AD4" s="2">
        <v>-9000</v>
      </c>
      <c r="AH4" s="2"/>
      <c r="AI4" s="2"/>
      <c r="AJ4" s="2"/>
      <c r="AN4" s="2"/>
      <c r="AO4" s="2"/>
      <c r="AP4" s="2"/>
    </row>
    <row r="5" spans="1:42" x14ac:dyDescent="0.25">
      <c r="A5" s="2">
        <v>2</v>
      </c>
      <c r="B5" s="2">
        <v>3.6600000000000001E-2</v>
      </c>
      <c r="C5" s="2">
        <v>387.91</v>
      </c>
      <c r="D5" s="2">
        <v>0.11890000000000001</v>
      </c>
      <c r="E5" s="2">
        <v>101325</v>
      </c>
      <c r="F5">
        <f t="shared" si="0"/>
        <v>-13229.317399385294</v>
      </c>
      <c r="I5" s="2">
        <v>3.6600000000000001E-2</v>
      </c>
      <c r="J5" s="2">
        <v>0.11890000000000001</v>
      </c>
      <c r="K5">
        <f t="shared" si="1"/>
        <v>56759440.464325584</v>
      </c>
      <c r="L5">
        <f t="shared" si="2"/>
        <v>62980998.815272734</v>
      </c>
      <c r="O5" s="2"/>
      <c r="P5" s="2"/>
      <c r="Q5" s="2"/>
      <c r="U5" s="2"/>
      <c r="V5" s="2"/>
      <c r="W5" s="2"/>
      <c r="AA5" s="2">
        <v>4.6399999999999997E-2</v>
      </c>
      <c r="AB5" s="2">
        <v>298.14999999999998</v>
      </c>
      <c r="AC5" s="2">
        <v>101000</v>
      </c>
      <c r="AD5" s="2">
        <v>-16000</v>
      </c>
      <c r="AH5" s="2"/>
      <c r="AI5" s="2"/>
      <c r="AJ5" s="2"/>
      <c r="AN5" s="2"/>
      <c r="AO5" s="2"/>
      <c r="AP5" s="2"/>
    </row>
    <row r="6" spans="1:42" x14ac:dyDescent="0.25">
      <c r="A6" s="2">
        <v>3</v>
      </c>
      <c r="B6" s="2">
        <v>4.7600000000000003E-2</v>
      </c>
      <c r="C6" s="2">
        <v>386.97</v>
      </c>
      <c r="D6" s="2">
        <v>0.15179999999999999</v>
      </c>
      <c r="E6" s="2">
        <v>101325</v>
      </c>
      <c r="F6">
        <f t="shared" si="0"/>
        <v>-16446.155842119111</v>
      </c>
      <c r="I6" s="2">
        <v>4.7600000000000003E-2</v>
      </c>
      <c r="J6" s="2">
        <v>0.15179999999999999</v>
      </c>
      <c r="K6">
        <f t="shared" si="1"/>
        <v>56821497.71260941</v>
      </c>
      <c r="L6">
        <f t="shared" si="2"/>
        <v>63598104.914379656</v>
      </c>
      <c r="O6" s="2"/>
      <c r="P6" s="2"/>
      <c r="U6" s="2"/>
      <c r="V6" s="2"/>
      <c r="W6" s="2"/>
      <c r="AA6" s="2">
        <v>6.8000000000000005E-2</v>
      </c>
      <c r="AB6" s="2">
        <v>298.14999999999998</v>
      </c>
      <c r="AC6" s="2">
        <v>101000</v>
      </c>
      <c r="AD6" s="2">
        <v>-22000</v>
      </c>
      <c r="AH6" s="2"/>
      <c r="AI6" s="2"/>
      <c r="AJ6" s="2"/>
      <c r="AN6" s="2"/>
      <c r="AO6" s="2"/>
      <c r="AP6" s="2"/>
    </row>
    <row r="7" spans="1:42" x14ac:dyDescent="0.25">
      <c r="A7" s="2">
        <v>4</v>
      </c>
      <c r="B7" s="2">
        <v>7.7600000000000002E-2</v>
      </c>
      <c r="C7" s="2">
        <v>385.03</v>
      </c>
      <c r="D7" s="2">
        <v>0.24429999999999999</v>
      </c>
      <c r="E7" s="2">
        <v>101325</v>
      </c>
      <c r="F7">
        <f t="shared" si="0"/>
        <v>-23480.57038349695</v>
      </c>
      <c r="I7" s="2">
        <v>7.7600000000000002E-2</v>
      </c>
      <c r="J7" s="2">
        <v>0.24429999999999999</v>
      </c>
      <c r="K7">
        <f t="shared" si="1"/>
        <v>57079965.586260974</v>
      </c>
      <c r="L7">
        <f t="shared" si="2"/>
        <v>65376468.437648475</v>
      </c>
      <c r="O7" s="2"/>
      <c r="P7" s="2"/>
      <c r="Q7" s="2"/>
      <c r="U7" s="2"/>
      <c r="V7" s="2"/>
      <c r="W7" s="2"/>
      <c r="AA7" s="2">
        <v>8.8700000000000001E-2</v>
      </c>
      <c r="AB7" s="2">
        <v>298.14999999999998</v>
      </c>
      <c r="AC7" s="2">
        <v>101000</v>
      </c>
      <c r="AD7" s="2">
        <v>-26000</v>
      </c>
      <c r="AH7" s="2"/>
      <c r="AI7" s="2"/>
      <c r="AJ7" s="2"/>
      <c r="AN7" s="2"/>
      <c r="AO7" s="2"/>
      <c r="AP7" s="2"/>
    </row>
    <row r="8" spans="1:42" x14ac:dyDescent="0.25">
      <c r="A8" s="2">
        <v>5</v>
      </c>
      <c r="B8" s="2">
        <v>9.0700000000000003E-2</v>
      </c>
      <c r="C8" s="2">
        <v>384.03</v>
      </c>
      <c r="D8" s="2">
        <v>0.27179999999999999</v>
      </c>
      <c r="E8" s="2">
        <v>101325</v>
      </c>
      <c r="F8">
        <f t="shared" si="0"/>
        <v>-25778.197080658611</v>
      </c>
      <c r="I8" s="2">
        <v>9.0700000000000003E-2</v>
      </c>
      <c r="J8" s="2">
        <v>0.27179999999999999</v>
      </c>
      <c r="K8">
        <f t="shared" si="1"/>
        <v>57169097.091296703</v>
      </c>
      <c r="L8">
        <f t="shared" si="2"/>
        <v>65863814.599305347</v>
      </c>
      <c r="U8" s="2"/>
      <c r="V8" s="2"/>
      <c r="W8" s="2"/>
      <c r="AA8" s="2">
        <v>0.16300000000000001</v>
      </c>
      <c r="AB8" s="2">
        <v>298.14999999999998</v>
      </c>
      <c r="AC8" s="2">
        <v>101000</v>
      </c>
      <c r="AD8" s="2">
        <v>-30000</v>
      </c>
      <c r="AH8" s="2"/>
      <c r="AI8" s="2"/>
      <c r="AJ8" s="2"/>
      <c r="AN8" s="2"/>
      <c r="AO8" s="2"/>
      <c r="AP8" s="2"/>
    </row>
    <row r="9" spans="1:42" x14ac:dyDescent="0.25">
      <c r="A9" s="2">
        <v>6</v>
      </c>
      <c r="B9" s="2">
        <v>0.11700000000000001</v>
      </c>
      <c r="C9" s="2">
        <v>382.21</v>
      </c>
      <c r="D9" s="2">
        <v>0.32650000000000001</v>
      </c>
      <c r="E9" s="2">
        <v>101325</v>
      </c>
      <c r="F9">
        <f t="shared" si="0"/>
        <v>-29043.596674397901</v>
      </c>
      <c r="I9" s="2">
        <v>0.11700000000000001</v>
      </c>
      <c r="J9" s="2">
        <v>0.32650000000000001</v>
      </c>
      <c r="K9">
        <f t="shared" si="1"/>
        <v>57373798.468276799</v>
      </c>
      <c r="L9">
        <f t="shared" si="2"/>
        <v>66839814.558622874</v>
      </c>
      <c r="U9" s="2"/>
      <c r="V9" s="2"/>
      <c r="W9" s="2"/>
      <c r="AA9" s="2">
        <v>0.22600000000000001</v>
      </c>
      <c r="AB9" s="2">
        <v>298.14999999999998</v>
      </c>
      <c r="AC9" s="2">
        <v>101000</v>
      </c>
      <c r="AD9" s="2">
        <v>-26000</v>
      </c>
      <c r="AH9" s="2"/>
      <c r="AI9" s="2"/>
      <c r="AJ9" s="2"/>
      <c r="AN9" s="2"/>
      <c r="AO9" s="2"/>
      <c r="AP9" s="2"/>
    </row>
    <row r="10" spans="1:42" x14ac:dyDescent="0.25">
      <c r="A10" s="2">
        <v>7</v>
      </c>
      <c r="B10" s="2">
        <v>0.14099999999999999</v>
      </c>
      <c r="C10" s="2">
        <v>380.57</v>
      </c>
      <c r="D10" s="2">
        <v>0.3795</v>
      </c>
      <c r="E10" s="2">
        <v>101325</v>
      </c>
      <c r="F10">
        <f t="shared" si="0"/>
        <v>-30548.077931945518</v>
      </c>
      <c r="I10" s="2">
        <v>0.14099999999999999</v>
      </c>
      <c r="J10" s="2">
        <v>0.3795</v>
      </c>
      <c r="K10">
        <f t="shared" si="1"/>
        <v>57561245.718107246</v>
      </c>
      <c r="L10">
        <f t="shared" si="2"/>
        <v>67786833.693054125</v>
      </c>
      <c r="U10" s="2"/>
      <c r="V10" s="2"/>
      <c r="W10" s="2"/>
      <c r="AA10" s="2">
        <v>0.2802</v>
      </c>
      <c r="AB10" s="2">
        <v>298.14999999999998</v>
      </c>
      <c r="AC10" s="2">
        <v>101000</v>
      </c>
      <c r="AD10" s="2">
        <v>-18000</v>
      </c>
      <c r="AH10" s="2"/>
      <c r="AI10" s="2"/>
      <c r="AJ10" s="2"/>
      <c r="AN10" s="2"/>
      <c r="AO10" s="2"/>
      <c r="AP10" s="2"/>
    </row>
    <row r="11" spans="1:42" x14ac:dyDescent="0.25">
      <c r="A11" s="2">
        <v>8</v>
      </c>
      <c r="B11" s="2">
        <v>0.16569999999999999</v>
      </c>
      <c r="C11" s="2">
        <v>379.12</v>
      </c>
      <c r="D11" s="2">
        <v>0.42970000000000003</v>
      </c>
      <c r="E11" s="2">
        <v>101325</v>
      </c>
      <c r="F11">
        <f t="shared" si="0"/>
        <v>-30751.163072824784</v>
      </c>
      <c r="I11" s="2">
        <v>0.16569999999999999</v>
      </c>
      <c r="J11" s="2">
        <v>0.42970000000000003</v>
      </c>
      <c r="K11">
        <f t="shared" si="1"/>
        <v>57787859.750892609</v>
      </c>
      <c r="L11">
        <f t="shared" si="2"/>
        <v>68685166.447290599</v>
      </c>
      <c r="U11" s="2"/>
      <c r="V11" s="2"/>
      <c r="W11" s="2"/>
      <c r="AA11" s="2">
        <v>0.36870000000000003</v>
      </c>
      <c r="AB11" s="2">
        <v>298.14999999999998</v>
      </c>
      <c r="AC11" s="2">
        <v>101000</v>
      </c>
      <c r="AD11" s="2">
        <v>1000</v>
      </c>
      <c r="AH11" s="2"/>
      <c r="AI11" s="2"/>
      <c r="AJ11" s="2"/>
      <c r="AN11" s="2"/>
      <c r="AO11" s="2"/>
      <c r="AP11" s="2"/>
    </row>
    <row r="12" spans="1:42" x14ac:dyDescent="0.25">
      <c r="A12" s="2">
        <v>9</v>
      </c>
      <c r="B12" s="2">
        <v>0.2203</v>
      </c>
      <c r="C12" s="2">
        <v>376.35</v>
      </c>
      <c r="D12" s="2">
        <v>0.53690000000000004</v>
      </c>
      <c r="E12" s="2">
        <v>101325</v>
      </c>
      <c r="F12">
        <f t="shared" si="0"/>
        <v>-27038.676046239882</v>
      </c>
      <c r="I12" s="2">
        <v>0.2203</v>
      </c>
      <c r="J12" s="2">
        <v>0.53690000000000004</v>
      </c>
      <c r="K12">
        <f t="shared" si="1"/>
        <v>58348358.214408569</v>
      </c>
      <c r="L12">
        <f t="shared" si="2"/>
        <v>70610697.215454131</v>
      </c>
      <c r="U12" s="2"/>
      <c r="V12" s="2"/>
      <c r="W12" s="2"/>
      <c r="AA12" s="2">
        <v>0.46700000000000003</v>
      </c>
      <c r="AB12" s="2">
        <v>298.14999999999998</v>
      </c>
      <c r="AC12" s="2">
        <v>101000</v>
      </c>
      <c r="AD12" s="2">
        <v>25000</v>
      </c>
      <c r="AH12" s="2"/>
      <c r="AI12" s="2"/>
      <c r="AJ12" s="2"/>
      <c r="AN12" s="2"/>
      <c r="AO12" s="2"/>
      <c r="AP12" s="2"/>
    </row>
    <row r="13" spans="1:42" x14ac:dyDescent="0.25">
      <c r="A13" s="2">
        <v>10</v>
      </c>
      <c r="B13" s="2">
        <v>0.2661</v>
      </c>
      <c r="C13" s="2">
        <v>373.77</v>
      </c>
      <c r="D13" s="2">
        <v>0.61129999999999995</v>
      </c>
      <c r="E13" s="2">
        <v>101325</v>
      </c>
      <c r="F13">
        <f t="shared" si="0"/>
        <v>-20414.359461778135</v>
      </c>
      <c r="I13" s="2">
        <v>0.2661</v>
      </c>
      <c r="J13" s="2">
        <v>0.61129999999999995</v>
      </c>
      <c r="K13">
        <f t="shared" si="1"/>
        <v>58770576.104407735</v>
      </c>
      <c r="L13">
        <f t="shared" si="2"/>
        <v>71857529.297404766</v>
      </c>
      <c r="U13" s="2"/>
      <c r="V13" s="2"/>
      <c r="W13" s="2"/>
      <c r="AA13" s="2">
        <v>0.53879999999999995</v>
      </c>
      <c r="AB13" s="2">
        <v>298.14999999999998</v>
      </c>
      <c r="AC13" s="2">
        <v>101000</v>
      </c>
      <c r="AD13" s="2">
        <v>43000</v>
      </c>
      <c r="AH13" s="2"/>
      <c r="AI13" s="2"/>
      <c r="AJ13" s="2"/>
      <c r="AN13" s="2"/>
      <c r="AO13" s="2"/>
      <c r="AP13" s="2"/>
    </row>
    <row r="14" spans="1:42" x14ac:dyDescent="0.25">
      <c r="A14" s="2">
        <v>11</v>
      </c>
      <c r="B14" s="2">
        <v>0.3085</v>
      </c>
      <c r="C14" s="2">
        <v>371.67</v>
      </c>
      <c r="D14" s="2">
        <v>0.67390000000000005</v>
      </c>
      <c r="E14" s="2">
        <v>101325</v>
      </c>
      <c r="F14">
        <f t="shared" si="0"/>
        <v>-12251.338239077566</v>
      </c>
      <c r="I14" s="2">
        <v>0.3085</v>
      </c>
      <c r="J14" s="2">
        <v>0.67390000000000005</v>
      </c>
      <c r="K14">
        <f t="shared" si="1"/>
        <v>59199398.910322115</v>
      </c>
      <c r="L14">
        <f t="shared" si="2"/>
        <v>72898266.093752071</v>
      </c>
      <c r="U14" s="2"/>
      <c r="V14" s="2"/>
      <c r="W14" s="2"/>
      <c r="AA14" s="2">
        <v>0.63670000000000004</v>
      </c>
      <c r="AB14" s="2">
        <v>298.14999999999998</v>
      </c>
      <c r="AC14" s="2">
        <v>101000</v>
      </c>
      <c r="AD14" s="2">
        <v>64000</v>
      </c>
      <c r="AH14" s="2"/>
      <c r="AI14" s="2"/>
      <c r="AJ14" s="2"/>
      <c r="AN14" s="2"/>
      <c r="AO14" s="2"/>
      <c r="AP14" s="2"/>
    </row>
    <row r="15" spans="1:42" x14ac:dyDescent="0.25">
      <c r="A15" s="2">
        <v>12</v>
      </c>
      <c r="B15" s="2">
        <v>0.39240000000000003</v>
      </c>
      <c r="C15" s="2">
        <v>367.87</v>
      </c>
      <c r="D15" s="2">
        <v>0.7621</v>
      </c>
      <c r="E15" s="2">
        <v>101325</v>
      </c>
      <c r="F15">
        <f t="shared" si="0"/>
        <v>7177.6524061652599</v>
      </c>
      <c r="I15" s="2">
        <v>0.39240000000000003</v>
      </c>
      <c r="J15" s="2">
        <v>0.7621</v>
      </c>
      <c r="K15">
        <f t="shared" si="1"/>
        <v>60084252.630108237</v>
      </c>
      <c r="L15">
        <f t="shared" si="2"/>
        <v>74243172.875866428</v>
      </c>
      <c r="U15" s="2"/>
      <c r="V15" s="2"/>
      <c r="W15" s="2"/>
      <c r="AA15" s="2">
        <v>0.70030000000000003</v>
      </c>
      <c r="AB15" s="2">
        <v>298.14999999999998</v>
      </c>
      <c r="AC15" s="2">
        <v>101000</v>
      </c>
      <c r="AD15" s="2">
        <v>74000</v>
      </c>
      <c r="AH15" s="2"/>
      <c r="AI15" s="2"/>
      <c r="AJ15" s="2"/>
      <c r="AN15" s="2"/>
      <c r="AO15" s="2"/>
      <c r="AP15" s="2"/>
    </row>
    <row r="16" spans="1:42" x14ac:dyDescent="0.25">
      <c r="A16" s="2">
        <v>13</v>
      </c>
      <c r="B16" s="2">
        <v>0.4617</v>
      </c>
      <c r="C16" s="2">
        <v>365</v>
      </c>
      <c r="D16" s="2">
        <v>0.82150000000000001</v>
      </c>
      <c r="E16" s="2">
        <v>101325</v>
      </c>
      <c r="F16">
        <f t="shared" si="0"/>
        <v>24301.20053493639</v>
      </c>
      <c r="I16" s="2">
        <v>0.4617</v>
      </c>
      <c r="J16" s="2">
        <v>0.82150000000000001</v>
      </c>
      <c r="K16">
        <f t="shared" si="1"/>
        <v>60838062.870814934</v>
      </c>
      <c r="L16">
        <f t="shared" si="2"/>
        <v>75091469.751812503</v>
      </c>
      <c r="U16" s="2"/>
      <c r="V16" s="2"/>
      <c r="W16" s="2"/>
      <c r="AA16" s="2">
        <v>0.77800000000000002</v>
      </c>
      <c r="AB16" s="2">
        <v>298.14999999999998</v>
      </c>
      <c r="AC16" s="2">
        <v>101000</v>
      </c>
      <c r="AD16" s="2">
        <v>81000</v>
      </c>
      <c r="AH16" s="2"/>
      <c r="AI16" s="2"/>
      <c r="AJ16" s="2"/>
      <c r="AN16" s="2"/>
      <c r="AO16" s="2"/>
      <c r="AP16" s="2"/>
    </row>
    <row r="17" spans="1:42" x14ac:dyDescent="0.25">
      <c r="A17" s="2">
        <v>14</v>
      </c>
      <c r="B17" s="2">
        <v>0.4924</v>
      </c>
      <c r="C17" s="2">
        <v>364</v>
      </c>
      <c r="D17" s="2">
        <v>0.84630000000000005</v>
      </c>
      <c r="E17" s="2">
        <v>101325</v>
      </c>
      <c r="F17">
        <f t="shared" si="0"/>
        <v>31767.47930702733</v>
      </c>
      <c r="I17" s="2">
        <v>0.4924</v>
      </c>
      <c r="J17" s="2">
        <v>0.84630000000000005</v>
      </c>
      <c r="K17">
        <f t="shared" si="1"/>
        <v>61211441.811083026</v>
      </c>
      <c r="L17">
        <f t="shared" si="2"/>
        <v>75463955.846029997</v>
      </c>
      <c r="U17" s="2"/>
      <c r="V17" s="2"/>
      <c r="W17" s="2"/>
      <c r="AA17" s="2">
        <v>0.82369999999999999</v>
      </c>
      <c r="AB17" s="2">
        <v>298.14999999999998</v>
      </c>
      <c r="AC17" s="2">
        <v>101000</v>
      </c>
      <c r="AD17" s="2">
        <v>81000</v>
      </c>
      <c r="AH17" s="2"/>
      <c r="AI17" s="2"/>
      <c r="AJ17" s="2"/>
      <c r="AN17" s="2"/>
      <c r="AO17" s="2"/>
      <c r="AP17" s="2"/>
    </row>
    <row r="18" spans="1:42" x14ac:dyDescent="0.25">
      <c r="A18" s="2">
        <v>15</v>
      </c>
      <c r="B18" s="2">
        <v>0.53320000000000001</v>
      </c>
      <c r="C18" s="2">
        <v>362.65</v>
      </c>
      <c r="D18" s="2">
        <v>0.87019999999999997</v>
      </c>
      <c r="E18" s="2">
        <v>101325</v>
      </c>
      <c r="F18">
        <f t="shared" si="0"/>
        <v>41371.404655334307</v>
      </c>
      <c r="I18" s="2">
        <v>0.53320000000000001</v>
      </c>
      <c r="J18" s="2">
        <v>0.87019999999999997</v>
      </c>
      <c r="K18">
        <f t="shared" si="1"/>
        <v>61699239.767972134</v>
      </c>
      <c r="L18">
        <f t="shared" si="2"/>
        <v>75773483.723643243</v>
      </c>
      <c r="U18" s="2"/>
      <c r="V18" s="2"/>
      <c r="W18" s="2"/>
      <c r="AA18" s="2">
        <v>0.87519999999999998</v>
      </c>
      <c r="AB18" s="2">
        <v>298.14999999999998</v>
      </c>
      <c r="AC18" s="2">
        <v>101000</v>
      </c>
      <c r="AD18" s="2">
        <v>75000</v>
      </c>
      <c r="AH18" s="2"/>
      <c r="AI18" s="2"/>
      <c r="AJ18" s="2"/>
      <c r="AN18" s="2"/>
      <c r="AO18" s="2"/>
      <c r="AP18" s="2"/>
    </row>
    <row r="19" spans="1:42" x14ac:dyDescent="0.25">
      <c r="A19" s="2">
        <v>16</v>
      </c>
      <c r="B19" s="2">
        <v>0.55589999999999995</v>
      </c>
      <c r="C19" s="2">
        <v>361.91</v>
      </c>
      <c r="D19" s="2">
        <v>0.88200000000000001</v>
      </c>
      <c r="E19" s="2">
        <v>101325</v>
      </c>
      <c r="F19">
        <f t="shared" si="0"/>
        <v>46507.361724526476</v>
      </c>
      <c r="I19" s="2">
        <v>0.55589999999999995</v>
      </c>
      <c r="J19" s="2">
        <v>0.88200000000000001</v>
      </c>
      <c r="K19">
        <f t="shared" si="1"/>
        <v>61970056.62657357</v>
      </c>
      <c r="L19">
        <f t="shared" si="2"/>
        <v>75916045.136010498</v>
      </c>
      <c r="U19" s="2"/>
      <c r="V19" s="2"/>
      <c r="W19" s="2"/>
      <c r="AA19" s="2">
        <v>0.93340000000000001</v>
      </c>
      <c r="AB19" s="2">
        <v>298.14999999999998</v>
      </c>
      <c r="AC19" s="2">
        <v>101000</v>
      </c>
      <c r="AD19" s="2">
        <v>54000</v>
      </c>
      <c r="AH19" s="2"/>
      <c r="AI19" s="2"/>
      <c r="AJ19" s="2"/>
      <c r="AN19" s="2"/>
      <c r="AO19" s="2"/>
      <c r="AP19" s="2"/>
    </row>
    <row r="20" spans="1:42" x14ac:dyDescent="0.25">
      <c r="A20" s="2">
        <v>17</v>
      </c>
      <c r="B20" s="2">
        <v>0.60680000000000001</v>
      </c>
      <c r="C20" s="2">
        <v>360.21</v>
      </c>
      <c r="D20" s="2">
        <v>0.90739999999999998</v>
      </c>
      <c r="E20" s="2">
        <v>101325</v>
      </c>
      <c r="F20">
        <f t="shared" si="0"/>
        <v>57345.271426476975</v>
      </c>
      <c r="I20" s="2">
        <v>0.60680000000000001</v>
      </c>
      <c r="J20" s="2">
        <v>0.90739999999999998</v>
      </c>
      <c r="K20">
        <f t="shared" si="1"/>
        <v>62563745.224606954</v>
      </c>
      <c r="L20">
        <f t="shared" si="2"/>
        <v>76206471.690885335</v>
      </c>
      <c r="U20" s="2"/>
      <c r="V20" s="2"/>
      <c r="W20" s="2"/>
      <c r="AA20">
        <v>1</v>
      </c>
      <c r="AB20" s="2">
        <v>298.14999999999998</v>
      </c>
      <c r="AC20" s="2">
        <v>101000</v>
      </c>
      <c r="AD20">
        <v>0</v>
      </c>
      <c r="AH20" s="2"/>
      <c r="AI20" s="2"/>
      <c r="AJ20" s="2"/>
      <c r="AN20" s="2"/>
      <c r="AO20" s="2"/>
      <c r="AP20" s="2"/>
    </row>
    <row r="21" spans="1:42" x14ac:dyDescent="0.25">
      <c r="A21" s="2">
        <v>18</v>
      </c>
      <c r="B21" s="2">
        <v>0.65680000000000005</v>
      </c>
      <c r="C21" s="2">
        <v>358.94</v>
      </c>
      <c r="D21" s="2">
        <v>0.92659999999999998</v>
      </c>
      <c r="E21" s="2">
        <v>101325</v>
      </c>
      <c r="F21">
        <f t="shared" si="0"/>
        <v>66841.191220803652</v>
      </c>
      <c r="I21" s="2">
        <v>0.65680000000000005</v>
      </c>
      <c r="J21" s="2">
        <v>0.92659999999999998</v>
      </c>
      <c r="K21">
        <f t="shared" si="1"/>
        <v>63208110.220275529</v>
      </c>
      <c r="L21">
        <f t="shared" si="2"/>
        <v>76424759.652554095</v>
      </c>
      <c r="U21" s="2"/>
      <c r="V21" s="2"/>
      <c r="W21" s="2"/>
      <c r="AA21" s="2"/>
      <c r="AB21" s="2"/>
      <c r="AC21" s="2"/>
      <c r="AH21" s="2"/>
      <c r="AI21" s="2"/>
      <c r="AJ21" s="2"/>
      <c r="AN21" s="2"/>
      <c r="AO21" s="2"/>
      <c r="AP21" s="2"/>
    </row>
    <row r="22" spans="1:42" x14ac:dyDescent="0.25">
      <c r="A22" s="2">
        <v>19</v>
      </c>
      <c r="B22" s="2">
        <v>0.6986</v>
      </c>
      <c r="C22" s="2">
        <v>357.82</v>
      </c>
      <c r="D22" s="2">
        <v>0.94389999999999996</v>
      </c>
      <c r="E22" s="2">
        <v>101325</v>
      </c>
      <c r="F22">
        <f t="shared" si="0"/>
        <v>73593.494304856111</v>
      </c>
      <c r="I22" s="2">
        <v>0.6986</v>
      </c>
      <c r="J22" s="2">
        <v>0.94389999999999996</v>
      </c>
      <c r="K22">
        <f t="shared" si="1"/>
        <v>63730600.268401176</v>
      </c>
      <c r="L22">
        <f t="shared" si="2"/>
        <v>76622223.202252939</v>
      </c>
      <c r="U22" s="2"/>
      <c r="V22" s="2"/>
      <c r="W22" s="2"/>
      <c r="AA22" s="2"/>
      <c r="AB22" s="2"/>
      <c r="AC22" s="2"/>
      <c r="AH22" s="2"/>
      <c r="AI22" s="2"/>
      <c r="AJ22" s="2"/>
      <c r="AN22" s="2"/>
      <c r="AO22" s="2"/>
      <c r="AP22" s="2"/>
    </row>
    <row r="23" spans="1:42" x14ac:dyDescent="0.25">
      <c r="A23" s="2">
        <v>20</v>
      </c>
      <c r="B23" s="2">
        <v>0.74260000000000004</v>
      </c>
      <c r="C23" s="2">
        <v>356.57</v>
      </c>
      <c r="D23" s="2">
        <v>0.95709999999999995</v>
      </c>
      <c r="E23" s="2">
        <v>101325</v>
      </c>
      <c r="F23">
        <f t="shared" si="0"/>
        <v>79039.165258408582</v>
      </c>
      <c r="I23" s="2">
        <v>0.74260000000000004</v>
      </c>
      <c r="J23" s="2">
        <v>0.95709999999999995</v>
      </c>
      <c r="K23">
        <f t="shared" si="1"/>
        <v>64261317.972707525</v>
      </c>
      <c r="L23">
        <f t="shared" si="2"/>
        <v>76721604.365796924</v>
      </c>
      <c r="U23" s="2"/>
      <c r="V23" s="2"/>
      <c r="W23" s="2"/>
      <c r="AH23" s="2"/>
      <c r="AI23" s="2"/>
      <c r="AJ23" s="2"/>
      <c r="AN23" s="2"/>
      <c r="AO23" s="2"/>
      <c r="AP23" s="2"/>
    </row>
    <row r="24" spans="1:42" x14ac:dyDescent="0.25">
      <c r="A24" s="2">
        <v>21</v>
      </c>
      <c r="B24" s="2">
        <v>0.7974</v>
      </c>
      <c r="C24" s="2">
        <v>355.2</v>
      </c>
      <c r="D24" s="2">
        <v>0.97099999999999997</v>
      </c>
      <c r="E24" s="2">
        <v>101325</v>
      </c>
      <c r="F24">
        <f t="shared" si="0"/>
        <v>82201.643463252869</v>
      </c>
      <c r="I24" s="2">
        <v>0.7974</v>
      </c>
      <c r="J24" s="2">
        <v>0.97099999999999997</v>
      </c>
      <c r="K24">
        <f t="shared" si="1"/>
        <v>64945468.003220052</v>
      </c>
      <c r="L24">
        <f t="shared" si="2"/>
        <v>76817500.665679991</v>
      </c>
      <c r="U24" s="2"/>
      <c r="V24" s="2"/>
      <c r="W24" s="2"/>
      <c r="AH24" s="2"/>
      <c r="AI24" s="2"/>
      <c r="AJ24" s="2"/>
      <c r="AN24" s="2"/>
      <c r="AO24" s="2"/>
      <c r="AP24" s="2"/>
    </row>
    <row r="25" spans="1:42" x14ac:dyDescent="0.25">
      <c r="A25" s="2">
        <v>22</v>
      </c>
      <c r="B25" s="2">
        <v>0.84150000000000003</v>
      </c>
      <c r="C25" s="2">
        <v>354.21</v>
      </c>
      <c r="D25" s="2">
        <v>0.97689999999999999</v>
      </c>
      <c r="E25" s="2">
        <v>101325</v>
      </c>
      <c r="F25">
        <f t="shared" si="0"/>
        <v>80248.136926575855</v>
      </c>
      <c r="I25" s="2">
        <v>0.84150000000000003</v>
      </c>
      <c r="J25" s="2">
        <v>0.97689999999999999</v>
      </c>
      <c r="K25">
        <f t="shared" si="1"/>
        <v>65507119.533570968</v>
      </c>
      <c r="L25">
        <f t="shared" si="2"/>
        <v>76805625.432841465</v>
      </c>
      <c r="U25" s="2"/>
      <c r="V25" s="2"/>
      <c r="W25" s="2"/>
      <c r="AH25" s="2"/>
      <c r="AI25" s="2"/>
      <c r="AJ25" s="2"/>
      <c r="AN25" s="2"/>
      <c r="AO25" s="2"/>
      <c r="AP25" s="2"/>
    </row>
    <row r="26" spans="1:42" x14ac:dyDescent="0.25">
      <c r="A26" s="2">
        <v>23</v>
      </c>
      <c r="B26" s="2">
        <v>0.86439999999999995</v>
      </c>
      <c r="C26" s="2">
        <v>353.55</v>
      </c>
      <c r="D26" s="2">
        <v>0.98109999999999997</v>
      </c>
      <c r="E26" s="2">
        <v>101325</v>
      </c>
      <c r="F26">
        <f t="shared" si="0"/>
        <v>76977.079346739978</v>
      </c>
      <c r="I26" s="2">
        <v>0.86439999999999995</v>
      </c>
      <c r="J26" s="2">
        <v>0.98109999999999997</v>
      </c>
      <c r="K26">
        <f t="shared" si="1"/>
        <v>65767760.630205937</v>
      </c>
      <c r="L26">
        <f t="shared" si="2"/>
        <v>76802485.684046373</v>
      </c>
      <c r="U26" s="2"/>
      <c r="V26" s="2"/>
      <c r="W26" s="2"/>
      <c r="AH26" s="2"/>
      <c r="AI26" s="2"/>
      <c r="AJ26" s="2"/>
      <c r="AN26" s="2"/>
      <c r="AO26" s="2"/>
      <c r="AP26" s="2"/>
    </row>
    <row r="27" spans="1:42" x14ac:dyDescent="0.25">
      <c r="A27" s="2">
        <v>24</v>
      </c>
      <c r="B27" s="2">
        <v>0.91969999999999996</v>
      </c>
      <c r="C27" s="2">
        <v>352.2</v>
      </c>
      <c r="D27" s="2">
        <v>0.98980000000000001</v>
      </c>
      <c r="E27" s="2">
        <v>101325</v>
      </c>
      <c r="F27">
        <f t="shared" si="0"/>
        <v>60040.726034999418</v>
      </c>
      <c r="I27" s="2">
        <v>0.91969999999999996</v>
      </c>
      <c r="J27" s="2">
        <v>0.98980000000000001</v>
      </c>
      <c r="K27">
        <f t="shared" si="1"/>
        <v>66428133.591329396</v>
      </c>
      <c r="L27">
        <f t="shared" si="2"/>
        <v>76797214.565698996</v>
      </c>
      <c r="U27" s="2"/>
      <c r="V27" s="2"/>
      <c r="W27" s="2"/>
      <c r="AH27" s="2"/>
      <c r="AI27" s="2"/>
      <c r="AJ27" s="2"/>
      <c r="AN27" s="2"/>
      <c r="AO27" s="2"/>
      <c r="AP27" s="2"/>
    </row>
    <row r="28" spans="1:42" x14ac:dyDescent="0.25">
      <c r="A28" s="2">
        <v>25</v>
      </c>
      <c r="B28" s="2">
        <v>0.94820000000000004</v>
      </c>
      <c r="C28" s="2">
        <v>351.45</v>
      </c>
      <c r="D28" s="2">
        <v>0.99380000000000002</v>
      </c>
      <c r="E28" s="2">
        <v>101325</v>
      </c>
      <c r="F28">
        <f t="shared" si="0"/>
        <v>44646.793342225486</v>
      </c>
      <c r="I28" s="2">
        <v>0.94820000000000004</v>
      </c>
      <c r="J28" s="2">
        <v>0.99380000000000002</v>
      </c>
      <c r="K28">
        <f t="shared" si="1"/>
        <v>66748730.224584632</v>
      </c>
      <c r="L28">
        <f t="shared" si="2"/>
        <v>76777797.129422754</v>
      </c>
      <c r="U28" s="2"/>
      <c r="V28" s="2"/>
      <c r="W28" s="2"/>
      <c r="AH28" s="2"/>
      <c r="AI28" s="2"/>
      <c r="AJ28" s="2"/>
      <c r="AN28" s="2"/>
      <c r="AO28" s="2"/>
      <c r="AP28" s="2"/>
    </row>
    <row r="29" spans="1:42" x14ac:dyDescent="0.25">
      <c r="A29" s="2">
        <v>26</v>
      </c>
      <c r="B29" s="2">
        <v>0.98089999999999999</v>
      </c>
      <c r="C29" s="2">
        <v>350.61</v>
      </c>
      <c r="D29" s="2">
        <v>0.99680000000000002</v>
      </c>
      <c r="E29" s="2">
        <v>101325</v>
      </c>
      <c r="F29">
        <f t="shared" si="0"/>
        <v>19485.408774169744</v>
      </c>
      <c r="I29" s="2">
        <v>0.98089999999999999</v>
      </c>
      <c r="J29" s="2">
        <v>0.99680000000000002</v>
      </c>
      <c r="K29">
        <f t="shared" si="1"/>
        <v>67110491.951356009</v>
      </c>
      <c r="L29">
        <f t="shared" si="2"/>
        <v>76727426.014359206</v>
      </c>
      <c r="U29" s="2"/>
      <c r="V29" s="2"/>
      <c r="W29" s="2"/>
      <c r="AH29" s="2"/>
      <c r="AI29" s="2"/>
      <c r="AJ29" s="2"/>
      <c r="AN29" s="2"/>
      <c r="AO29" s="2"/>
      <c r="AP29" s="2"/>
    </row>
    <row r="30" spans="1:42" x14ac:dyDescent="0.25">
      <c r="B30" s="2">
        <v>1</v>
      </c>
      <c r="C30" s="2">
        <v>350.25</v>
      </c>
      <c r="D30" s="2">
        <v>1</v>
      </c>
      <c r="E30" s="2">
        <v>101325</v>
      </c>
      <c r="F30">
        <v>0</v>
      </c>
      <c r="I30" s="2">
        <v>1</v>
      </c>
      <c r="J30" s="2">
        <v>1</v>
      </c>
      <c r="K30">
        <f t="shared" si="1"/>
        <v>67340914.319999993</v>
      </c>
      <c r="L30">
        <f t="shared" si="2"/>
        <v>76742238.379999995</v>
      </c>
      <c r="U30" s="2"/>
      <c r="V30" s="2"/>
      <c r="W30" s="2"/>
      <c r="AH30" s="2"/>
      <c r="AI30" s="2"/>
      <c r="AJ30" s="2"/>
      <c r="AN30" s="2"/>
      <c r="AO30" s="2"/>
      <c r="AP30" s="2"/>
    </row>
    <row r="31" spans="1:42" x14ac:dyDescent="0.25">
      <c r="U31" s="2"/>
      <c r="V31" s="2"/>
      <c r="W31" s="2"/>
      <c r="AH31" s="2"/>
      <c r="AI31" s="2"/>
      <c r="AJ31" s="2"/>
      <c r="AN31" s="2"/>
      <c r="AO31" s="2"/>
      <c r="AP31" s="2"/>
    </row>
    <row r="32" spans="1:42" x14ac:dyDescent="0.25">
      <c r="U32" s="2"/>
      <c r="V32" s="2"/>
      <c r="W32" s="2"/>
      <c r="AH32" s="2"/>
      <c r="AI32" s="2"/>
      <c r="AJ32" s="2"/>
      <c r="AN32" s="2"/>
      <c r="AO32" s="2"/>
      <c r="AP32" s="2"/>
    </row>
    <row r="33" spans="1:42" x14ac:dyDescent="0.25">
      <c r="U33" s="2"/>
      <c r="V33" s="2"/>
      <c r="W33" s="2"/>
      <c r="AH33" s="2"/>
      <c r="AI33" s="2"/>
      <c r="AJ33" s="2"/>
      <c r="AN33" s="2"/>
      <c r="AO33" s="2"/>
      <c r="AP33" s="2"/>
    </row>
    <row r="34" spans="1:42" x14ac:dyDescent="0.25">
      <c r="U34" s="2"/>
      <c r="V34" s="2"/>
      <c r="W34" s="2"/>
      <c r="AH34" s="2"/>
      <c r="AI34" s="2"/>
      <c r="AJ34" s="2"/>
      <c r="AN34" s="2"/>
      <c r="AO34" s="2"/>
      <c r="AP34" s="2"/>
    </row>
    <row r="35" spans="1:42" x14ac:dyDescent="0.25">
      <c r="U35" s="2"/>
      <c r="V35" s="2"/>
      <c r="W35" s="2"/>
      <c r="AH35" s="2"/>
      <c r="AI35" s="2"/>
      <c r="AJ35" s="2"/>
      <c r="AN35" s="2"/>
      <c r="AO35" s="2"/>
      <c r="AP35" s="2"/>
    </row>
    <row r="36" spans="1:42" x14ac:dyDescent="0.25">
      <c r="A36" s="1"/>
      <c r="U36" s="2"/>
      <c r="V36" s="2"/>
      <c r="W36" s="2"/>
      <c r="AH36" s="2"/>
      <c r="AI36" s="2"/>
      <c r="AJ36" s="2"/>
      <c r="AN36" s="2"/>
      <c r="AO36" s="2"/>
      <c r="AP36" s="2"/>
    </row>
    <row r="37" spans="1:42" x14ac:dyDescent="0.25">
      <c r="U37" s="2"/>
      <c r="V37" s="2"/>
      <c r="W37" s="2"/>
      <c r="AH37" s="2"/>
      <c r="AI37" s="2"/>
      <c r="AJ37" s="2"/>
      <c r="AN37" s="2"/>
      <c r="AO37" s="2"/>
      <c r="AP37" s="2"/>
    </row>
    <row r="38" spans="1:42" x14ac:dyDescent="0.25">
      <c r="A38" s="2"/>
      <c r="U38" s="2"/>
      <c r="V38" s="2"/>
      <c r="W38" s="2"/>
      <c r="AH38" s="2"/>
      <c r="AI38" s="2"/>
      <c r="AJ38" s="2"/>
      <c r="AN38" s="2"/>
      <c r="AO38" s="2"/>
      <c r="AP38" s="2"/>
    </row>
    <row r="39" spans="1:42" x14ac:dyDescent="0.25">
      <c r="A39" s="2"/>
      <c r="U39" s="2"/>
      <c r="V39" s="2"/>
      <c r="W39" s="2"/>
      <c r="AH39" s="2"/>
      <c r="AI39" s="2"/>
      <c r="AJ39" s="2"/>
      <c r="AN39" s="2"/>
      <c r="AO39" s="2"/>
      <c r="AP39" s="2"/>
    </row>
    <row r="40" spans="1:42" x14ac:dyDescent="0.25">
      <c r="A40" s="2"/>
      <c r="U40" s="2"/>
      <c r="V40" s="2"/>
      <c r="W40" s="2"/>
      <c r="AH40" s="2"/>
      <c r="AI40" s="2"/>
      <c r="AJ40" s="2"/>
      <c r="AN40" s="2"/>
      <c r="AO40" s="2"/>
      <c r="AP40" s="2"/>
    </row>
    <row r="41" spans="1:42" x14ac:dyDescent="0.25">
      <c r="A41" s="2"/>
      <c r="U41" s="2"/>
      <c r="V41" s="2"/>
      <c r="W41" s="2"/>
      <c r="AH41" s="2"/>
      <c r="AI41" s="2"/>
      <c r="AJ41" s="2"/>
      <c r="AN41" s="2"/>
      <c r="AO41" s="2"/>
      <c r="AP41" s="2"/>
    </row>
    <row r="42" spans="1:42" x14ac:dyDescent="0.25">
      <c r="A42" s="2"/>
      <c r="U42" s="2"/>
      <c r="V42" s="2"/>
      <c r="W42" s="2"/>
      <c r="AH42" s="2"/>
      <c r="AI42" s="2"/>
      <c r="AJ42" s="2"/>
      <c r="AN42" s="2"/>
      <c r="AO42" s="2"/>
      <c r="AP42" s="2"/>
    </row>
    <row r="43" spans="1:42" x14ac:dyDescent="0.25">
      <c r="A43" s="2"/>
      <c r="U43" s="2"/>
      <c r="V43" s="2"/>
      <c r="W43" s="2"/>
      <c r="AH43" s="2"/>
      <c r="AI43" s="2"/>
      <c r="AJ43" s="2"/>
      <c r="AN43" s="2"/>
      <c r="AO43" s="2"/>
      <c r="AP43" s="2"/>
    </row>
    <row r="44" spans="1:42" x14ac:dyDescent="0.25">
      <c r="A44" s="2"/>
      <c r="U44" s="2"/>
      <c r="V44" s="2"/>
      <c r="W44" s="2"/>
    </row>
    <row r="45" spans="1:42" x14ac:dyDescent="0.25">
      <c r="A45" s="2"/>
      <c r="U45" s="2"/>
      <c r="V45" s="2"/>
      <c r="W45" s="2"/>
    </row>
    <row r="46" spans="1:42" x14ac:dyDescent="0.25">
      <c r="A46" s="2"/>
      <c r="U46" s="2"/>
      <c r="V46" s="2"/>
      <c r="W46" s="2"/>
    </row>
    <row r="47" spans="1:42" x14ac:dyDescent="0.25">
      <c r="A47" s="2"/>
      <c r="U47" s="2"/>
      <c r="V47" s="2"/>
      <c r="W47" s="2"/>
    </row>
    <row r="48" spans="1:42" x14ac:dyDescent="0.25">
      <c r="A48" s="2"/>
      <c r="U48" s="2"/>
      <c r="V48" s="2"/>
      <c r="W48" s="2"/>
    </row>
    <row r="49" spans="1:23" x14ac:dyDescent="0.25">
      <c r="A49" s="2"/>
      <c r="U49" s="2"/>
      <c r="V49" s="2"/>
      <c r="W49" s="2"/>
    </row>
    <row r="50" spans="1:23" x14ac:dyDescent="0.25">
      <c r="A50" s="2"/>
      <c r="U50" s="2"/>
      <c r="V50" s="2"/>
      <c r="W50" s="2"/>
    </row>
    <row r="51" spans="1:23" x14ac:dyDescent="0.25">
      <c r="A51" s="2"/>
      <c r="U51" s="2"/>
      <c r="V51" s="2"/>
      <c r="W51" s="2"/>
    </row>
    <row r="52" spans="1:23" x14ac:dyDescent="0.25">
      <c r="A52" s="2"/>
      <c r="U52" s="2"/>
      <c r="V52" s="2"/>
      <c r="W52" s="2"/>
    </row>
    <row r="53" spans="1:23" x14ac:dyDescent="0.25">
      <c r="A53" s="2"/>
    </row>
  </sheetData>
  <sortState xmlns:xlrd2="http://schemas.microsoft.com/office/spreadsheetml/2017/richdata2" ref="AA3:AD20">
    <sortCondition ref="AA2:AA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meoh water</vt:lpstr>
      <vt:lpstr>xylene</vt:lpstr>
      <vt:lpstr>acoh-acoet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pooria motahari</dc:creator>
  <cp:lastModifiedBy>pooria motahari</cp:lastModifiedBy>
  <dcterms:created xsi:type="dcterms:W3CDTF">2024-06-26T09:47:53Z</dcterms:created>
  <dcterms:modified xsi:type="dcterms:W3CDTF">2024-06-27T01:43:44Z</dcterms:modified>
</cp:coreProperties>
</file>