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lazerman\Documents\0. Peru Trip\Power analysis\"/>
    </mc:Choice>
  </mc:AlternateContent>
  <xr:revisionPtr revIDLastSave="0" documentId="13_ncr:1_{522FA341-9462-4F26-840D-58438214C2AD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README" sheetId="4" r:id="rId1"/>
    <sheet name="MDE Calculations" sheetId="1" r:id="rId2"/>
    <sheet name="Developer note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  <c r="F33" i="1"/>
  <c r="E33" i="1"/>
  <c r="D33" i="1"/>
  <c r="C33" i="1"/>
  <c r="B33" i="1"/>
  <c r="C38" i="1" l="1"/>
  <c r="D38" i="1"/>
  <c r="F38" i="1"/>
  <c r="E36" i="1"/>
  <c r="B38" i="1"/>
  <c r="C37" i="1"/>
  <c r="E37" i="1"/>
  <c r="D37" i="1"/>
  <c r="C36" i="1"/>
  <c r="F37" i="1"/>
  <c r="E38" i="1"/>
  <c r="D36" i="1"/>
  <c r="F36" i="1"/>
  <c r="B36" i="1"/>
  <c r="B37" i="1"/>
  <c r="B19" i="1"/>
  <c r="C19" i="1"/>
  <c r="D19" i="1"/>
  <c r="E19" i="1"/>
  <c r="F19" i="1"/>
</calcChain>
</file>

<file path=xl/sharedStrings.xml><?xml version="1.0" encoding="utf-8"?>
<sst xmlns="http://schemas.openxmlformats.org/spreadsheetml/2006/main" count="90" uniqueCount="75">
  <si>
    <t>R2 (cluster)</t>
  </si>
  <si>
    <t>Constant</t>
  </si>
  <si>
    <t>I</t>
  </si>
  <si>
    <t>II</t>
  </si>
  <si>
    <t>III</t>
  </si>
  <si>
    <t>IV</t>
  </si>
  <si>
    <t>V</t>
  </si>
  <si>
    <t>Assumptions</t>
  </si>
  <si>
    <t>R2 (individual)</t>
  </si>
  <si>
    <t>ICC (rho)</t>
  </si>
  <si>
    <t>#clusters (J)</t>
  </si>
  <si>
    <t>#units/cluster (Nj)</t>
  </si>
  <si>
    <t>Units</t>
  </si>
  <si>
    <t>Sig level</t>
  </si>
  <si>
    <t>1 or 2 sided test</t>
  </si>
  <si>
    <t>Power</t>
  </si>
  <si>
    <t>User can change the blue cells</t>
  </si>
  <si>
    <t># covariates (cluster)</t>
  </si>
  <si>
    <t># covariates (individual)</t>
  </si>
  <si>
    <t>&lt;-- uses t distribution with DF correction</t>
  </si>
  <si>
    <t>&lt;-- Should almost always be "2"</t>
  </si>
  <si>
    <t>&lt;-- Should almost always be 0.05</t>
  </si>
  <si>
    <t>&lt;-- Should almost always be 0.80</t>
  </si>
  <si>
    <t>&lt;-- Make this specific to the study context</t>
  </si>
  <si>
    <t>&lt;-- Your best estimate based on your study design</t>
  </si>
  <si>
    <t>Full sample</t>
  </si>
  <si>
    <t>&lt;-- Set to 1 if you want minimum detectable effect size (std deviation units)</t>
  </si>
  <si>
    <t>Minimum Detectable Impact</t>
  </si>
  <si>
    <t>Expected attrition (clusters)</t>
  </si>
  <si>
    <t>Expected attrition (individuals)</t>
  </si>
  <si>
    <t>Expected noncompliance (clusters)</t>
  </si>
  <si>
    <t>Expected nonompliance (individuals)</t>
  </si>
  <si>
    <t>&lt;-- This is not in the formula yet</t>
  </si>
  <si>
    <t>Is the outcome binary?</t>
  </si>
  <si>
    <t>Subgroup size (% of total)</t>
  </si>
  <si>
    <t>Cluster-level subgroup</t>
  </si>
  <si>
    <t>Indiv-level subgroup</t>
  </si>
  <si>
    <t>&lt;-- Optional</t>
  </si>
  <si>
    <t>Subgroup (cluster characteristic)</t>
  </si>
  <si>
    <t>Cluster (indvidual characteristic)</t>
  </si>
  <si>
    <t>If yes, base percentage "p"</t>
  </si>
  <si>
    <t>Std dev(outcome) if continuous</t>
  </si>
  <si>
    <t>Std dev for the formula</t>
  </si>
  <si>
    <t>&lt;-- Formula looks for "Yes" (not case sensitive)or else assumed continuous</t>
  </si>
  <si>
    <t>No</t>
  </si>
  <si>
    <t>Usage notes</t>
  </si>
  <si>
    <t>Generic Cluster Design Power Calc.xlsx</t>
  </si>
  <si>
    <t>Computes Minimum Detectable Effects for different study designs</t>
  </si>
  <si>
    <t>Minimum Detectable Effects</t>
  </si>
  <si>
    <t>Feature requests</t>
  </si>
  <si>
    <t>Status</t>
  </si>
  <si>
    <t>Bug reports</t>
  </si>
  <si>
    <t>Address noncompliance</t>
  </si>
  <si>
    <t>Make the input field for binary outcome more flexible (accept more variations on "yes")</t>
  </si>
  <si>
    <t>Multiple treatment arms</t>
  </si>
  <si>
    <t>Now case insensitive. Need to put an "or" function to accept a list of inputs.</t>
  </si>
  <si>
    <t>Long-term, maybe create a separate tool for this.</t>
  </si>
  <si>
    <t>* Subgroups: This is optional, but the model will calculate for MDEs for whatever percentage of the sample you want to use for a subgroup. This assumes the error variance within subgroup is the same as for the full sample. This is probably a conservative assumption (or alternatively, you can interpret the MDES as the effect size relative to the subgroup's outcome distribution)</t>
  </si>
  <si>
    <t>* 2006 Created by Steven Glazerman</t>
  </si>
  <si>
    <t>* July 2019 updated by S. Glazerman to allow user specified power, significance, and sided-ness, include degrees of freedom correction for t-stat</t>
  </si>
  <si>
    <t>Currently allows RCTs with cluster assignment, user-entered attrition, subgroups</t>
  </si>
  <si>
    <t>* Aug 2019 by Steven Glazerman to allow for attrition and subgroups, deleted extra tabs since main page accommodates binary outcomes; This was shared with the 2019 Latin America regional Research and Data Summit.</t>
  </si>
  <si>
    <t>* Non-clustered designs (simple randomization of individuals): just set the ICC to zero and put all information into level 2</t>
  </si>
  <si>
    <t>Mod history (see Github commits for more info, "Developer Notes" tab for feature requests and bug reports)</t>
  </si>
  <si>
    <t>* Binary vs. continuous outcomes: You can specify that the outcome is binary and then give a base percentage (e.g. the control group or baseline prevalence of the outcome whose MDE you are trying to calculate</t>
  </si>
  <si>
    <t>* Multiple calculations: Currently the calc tab has 5 columns you can play with. You can set your main parameters, copy across, and vary one assumption, like sample size, cluster size, ICC, etc. to create a graph or calculate MDEs for more than one outcome.</t>
  </si>
  <si>
    <t># of hypotheses Bonferroni correction</t>
  </si>
  <si>
    <t>&lt;-- Leave as 1 if you don't want to use a Bonferroni correction for multiple contrasts</t>
  </si>
  <si>
    <t>Buttons to hide rows that aren't being used or that are used infrequently.</t>
  </si>
  <si>
    <t>Needs macro programming?</t>
  </si>
  <si>
    <t>Quasi-experimental designs (matching or IV/RDD)</t>
  </si>
  <si>
    <t>Plot data</t>
  </si>
  <si>
    <t>Create N x MDE, ICC x MDE</t>
  </si>
  <si>
    <t>Notes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</si>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</sst>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Courier New"/>
    </font>
    <font>
      <b/>
      <sz val="10"/>
      <name val="Courier New"/>
      <family val="3"/>
    </font>
    <font>
      <sz val="10"/>
      <color theme="4"/>
      <name val="Courier New"/>
      <family val="3"/>
    </font>
    <font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9" fontId="0" fillId="0" borderId="0" xfId="0" applyNumberFormat="1"/>
    <xf numFmtId="0" fontId="0" fillId="0" borderId="0" xfId="0" applyFill="1" applyBorder="1"/>
    <xf numFmtId="2" fontId="0" fillId="0" borderId="0" xfId="0" applyNumberFormat="1"/>
    <xf numFmtId="0" fontId="2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/>
    <xf numFmtId="0" fontId="1" fillId="0" borderId="0" xfId="0" applyFont="1"/>
    <xf numFmtId="2" fontId="2" fillId="0" borderId="0" xfId="0" applyNumberFormat="1" applyFont="1"/>
    <xf numFmtId="9" fontId="2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0" xfId="0" applyFont="1" applyFill="1" applyBorder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2" xfId="0" applyFill="1" applyBorder="1"/>
    <xf numFmtId="164" fontId="0" fillId="3" borderId="3" xfId="0" applyNumberFormat="1" applyFill="1" applyBorder="1"/>
    <xf numFmtId="0" fontId="3" fillId="3" borderId="0" xfId="0" applyFont="1" applyFill="1" applyBorder="1"/>
    <xf numFmtId="164" fontId="0" fillId="3" borderId="0" xfId="0" applyNumberFormat="1" applyFill="1"/>
  </cellXfs>
  <cellStyles count="1">
    <cellStyle name="Normal" xfId="0" builtinId="0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2741-517F-4CAE-BAAD-711968D4AE8E}">
  <dimension ref="A1:A16"/>
  <sheetViews>
    <sheetView tabSelected="1" workbookViewId="0"/>
  </sheetViews>
  <sheetFormatPr defaultRowHeight="13.5" x14ac:dyDescent="0.25"/>
  <cols>
    <col min="1" max="1" width="112.625" style="18" customWidth="1"/>
  </cols>
  <sheetData>
    <row r="1" spans="1:1" x14ac:dyDescent="0.25">
      <c r="A1" s="16" t="s">
        <v>46</v>
      </c>
    </row>
    <row r="2" spans="1:1" x14ac:dyDescent="0.25">
      <c r="A2" s="16" t="s">
        <v>47</v>
      </c>
    </row>
    <row r="3" spans="1:1" x14ac:dyDescent="0.25">
      <c r="A3" s="17" t="s">
        <v>60</v>
      </c>
    </row>
    <row r="4" spans="1:1" x14ac:dyDescent="0.25">
      <c r="A4" s="17"/>
    </row>
    <row r="5" spans="1:1" x14ac:dyDescent="0.25">
      <c r="A5" s="17"/>
    </row>
    <row r="6" spans="1:1" x14ac:dyDescent="0.25">
      <c r="A6" s="16" t="s">
        <v>63</v>
      </c>
    </row>
    <row r="7" spans="1:1" x14ac:dyDescent="0.25">
      <c r="A7" s="17" t="s">
        <v>58</v>
      </c>
    </row>
    <row r="8" spans="1:1" ht="27" x14ac:dyDescent="0.25">
      <c r="A8" s="17" t="s">
        <v>59</v>
      </c>
    </row>
    <row r="9" spans="1:1" ht="27" x14ac:dyDescent="0.25">
      <c r="A9" s="17" t="s">
        <v>61</v>
      </c>
    </row>
    <row r="10" spans="1:1" x14ac:dyDescent="0.25">
      <c r="A10" s="17"/>
    </row>
    <row r="11" spans="1:1" x14ac:dyDescent="0.25">
      <c r="A11" s="17"/>
    </row>
    <row r="12" spans="1:1" x14ac:dyDescent="0.25">
      <c r="A12" s="16" t="s">
        <v>45</v>
      </c>
    </row>
    <row r="13" spans="1:1" ht="40.5" x14ac:dyDescent="0.25">
      <c r="A13" s="17" t="s">
        <v>65</v>
      </c>
    </row>
    <row r="14" spans="1:1" ht="27" x14ac:dyDescent="0.25">
      <c r="A14" s="17" t="s">
        <v>62</v>
      </c>
    </row>
    <row r="15" spans="1:1" ht="27" x14ac:dyDescent="0.25">
      <c r="A15" s="17" t="s">
        <v>64</v>
      </c>
    </row>
    <row r="16" spans="1:1" ht="54" x14ac:dyDescent="0.25">
      <c r="A16" s="1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zoomScaleNormal="100" workbookViewId="0">
      <selection activeCell="A40" sqref="A40"/>
    </sheetView>
  </sheetViews>
  <sheetFormatPr defaultRowHeight="13.5" x14ac:dyDescent="0.25"/>
  <cols>
    <col min="1" max="1" width="30.625" customWidth="1"/>
    <col min="2" max="2" width="8.75" customWidth="1"/>
    <col min="3" max="8" width="9" customWidth="1"/>
  </cols>
  <sheetData>
    <row r="1" spans="1:7" x14ac:dyDescent="0.25">
      <c r="A1" s="10" t="s">
        <v>48</v>
      </c>
    </row>
    <row r="2" spans="1:7" x14ac:dyDescent="0.25">
      <c r="A2" s="7" t="s">
        <v>16</v>
      </c>
    </row>
    <row r="4" spans="1:7" x14ac:dyDescent="0.25">
      <c r="A4" s="2" t="s">
        <v>7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7" x14ac:dyDescent="0.25">
      <c r="A5" s="13"/>
      <c r="B5" s="14"/>
      <c r="C5" s="14"/>
      <c r="D5" s="14"/>
      <c r="E5" s="14"/>
      <c r="F5" s="14"/>
    </row>
    <row r="6" spans="1:7" x14ac:dyDescent="0.25">
      <c r="A6" s="5" t="s">
        <v>15</v>
      </c>
      <c r="B6" s="11">
        <v>0.8</v>
      </c>
      <c r="C6" s="11">
        <v>0.8</v>
      </c>
      <c r="D6" s="11">
        <v>0.8</v>
      </c>
      <c r="E6" s="11">
        <v>0.8</v>
      </c>
      <c r="F6" s="11">
        <v>0.8</v>
      </c>
      <c r="G6" t="s">
        <v>22</v>
      </c>
    </row>
    <row r="7" spans="1:7" x14ac:dyDescent="0.25">
      <c r="A7" s="5" t="s">
        <v>13</v>
      </c>
      <c r="B7" s="8">
        <v>0.05</v>
      </c>
      <c r="C7" s="8">
        <v>0.05</v>
      </c>
      <c r="D7" s="8">
        <v>0.05</v>
      </c>
      <c r="E7" s="8">
        <v>0.05</v>
      </c>
      <c r="F7" s="8">
        <v>0.05</v>
      </c>
      <c r="G7" t="s">
        <v>21</v>
      </c>
    </row>
    <row r="8" spans="1:7" x14ac:dyDescent="0.25">
      <c r="A8" s="5" t="s">
        <v>14</v>
      </c>
      <c r="B8" s="8">
        <v>2</v>
      </c>
      <c r="C8" s="8">
        <v>2</v>
      </c>
      <c r="D8" s="8">
        <v>2</v>
      </c>
      <c r="E8" s="8">
        <v>2</v>
      </c>
      <c r="F8" s="8">
        <v>2</v>
      </c>
      <c r="G8" t="s">
        <v>20</v>
      </c>
    </row>
    <row r="9" spans="1:7" x14ac:dyDescent="0.25">
      <c r="A9" s="15" t="s">
        <v>66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9" t="s">
        <v>67</v>
      </c>
    </row>
    <row r="10" spans="1:7" x14ac:dyDescent="0.25">
      <c r="A10" t="s">
        <v>1</v>
      </c>
      <c r="B10" s="6">
        <f>_xlfn.T.INV(B6,B19-B13-B15)+_xlfn.T.INV((1-(B7/(B8*B9))),B19-B13-B15)</f>
        <v>2.8040778542215956</v>
      </c>
      <c r="C10" s="6">
        <f t="shared" ref="C10:F10" si="0">_xlfn.T.INV(C6,C19-C13-C15)+_xlfn.T.INV((1-(C7/(C8*C9))),C19-C13-C15)</f>
        <v>2.8029559314244752</v>
      </c>
      <c r="D10" s="6">
        <f t="shared" si="0"/>
        <v>2.8034150048312383</v>
      </c>
      <c r="E10" s="6">
        <f t="shared" si="0"/>
        <v>2.8034150048312383</v>
      </c>
      <c r="F10" s="6">
        <f t="shared" si="0"/>
        <v>2.8024979450579641</v>
      </c>
      <c r="G10" t="s">
        <v>19</v>
      </c>
    </row>
    <row r="11" spans="1:7" x14ac:dyDescent="0.25">
      <c r="A11" t="s">
        <v>9</v>
      </c>
      <c r="B11" s="11">
        <v>0.15</v>
      </c>
      <c r="C11" s="11">
        <v>0.05</v>
      </c>
      <c r="D11" s="11">
        <v>0.2</v>
      </c>
      <c r="E11" s="11">
        <v>0.2</v>
      </c>
      <c r="F11" s="11">
        <v>0.5</v>
      </c>
      <c r="G11" t="s">
        <v>23</v>
      </c>
    </row>
    <row r="12" spans="1:7" x14ac:dyDescent="0.25">
      <c r="A12" t="s">
        <v>0</v>
      </c>
      <c r="B12" s="11">
        <v>0.1</v>
      </c>
      <c r="C12" s="11">
        <v>0</v>
      </c>
      <c r="D12" s="11">
        <v>0.1</v>
      </c>
      <c r="E12" s="11">
        <v>0.1</v>
      </c>
      <c r="F12" s="11">
        <v>0.1</v>
      </c>
      <c r="G12" t="s">
        <v>23</v>
      </c>
    </row>
    <row r="13" spans="1:7" x14ac:dyDescent="0.25">
      <c r="A13" s="9" t="s">
        <v>17</v>
      </c>
      <c r="B13" s="7">
        <v>3</v>
      </c>
      <c r="C13" s="7">
        <v>3</v>
      </c>
      <c r="D13" s="7">
        <v>3</v>
      </c>
      <c r="E13" s="7">
        <v>3</v>
      </c>
      <c r="F13" s="7">
        <v>3</v>
      </c>
      <c r="G13" t="s">
        <v>24</v>
      </c>
    </row>
    <row r="14" spans="1:7" x14ac:dyDescent="0.25">
      <c r="A14" t="s">
        <v>8</v>
      </c>
      <c r="B14" s="11">
        <v>0.1</v>
      </c>
      <c r="C14" s="11">
        <v>0</v>
      </c>
      <c r="D14" s="11">
        <v>0.2</v>
      </c>
      <c r="E14" s="11">
        <v>0.2</v>
      </c>
      <c r="F14" s="11">
        <v>0.2</v>
      </c>
      <c r="G14" t="s">
        <v>24</v>
      </c>
    </row>
    <row r="15" spans="1:7" x14ac:dyDescent="0.25">
      <c r="A15" s="9" t="s">
        <v>18</v>
      </c>
      <c r="B15" s="7">
        <v>4</v>
      </c>
      <c r="C15" s="7">
        <v>3</v>
      </c>
      <c r="D15" s="7">
        <v>3</v>
      </c>
      <c r="E15" s="7">
        <v>3</v>
      </c>
      <c r="F15" s="7">
        <v>3</v>
      </c>
      <c r="G15" t="s">
        <v>24</v>
      </c>
    </row>
    <row r="17" spans="1:7" x14ac:dyDescent="0.25">
      <c r="A17" t="s">
        <v>10</v>
      </c>
      <c r="B17" s="7">
        <v>138</v>
      </c>
      <c r="C17" s="7">
        <v>100</v>
      </c>
      <c r="D17" s="7">
        <v>150</v>
      </c>
      <c r="E17" s="7">
        <v>150</v>
      </c>
      <c r="F17" s="7">
        <v>300</v>
      </c>
    </row>
    <row r="18" spans="1:7" x14ac:dyDescent="0.25">
      <c r="A18" t="s">
        <v>11</v>
      </c>
      <c r="B18" s="7">
        <v>8</v>
      </c>
      <c r="C18" s="7">
        <v>20</v>
      </c>
      <c r="D18" s="7">
        <v>10</v>
      </c>
      <c r="E18" s="7">
        <v>10</v>
      </c>
      <c r="F18" s="7">
        <v>10</v>
      </c>
    </row>
    <row r="19" spans="1:7" x14ac:dyDescent="0.25">
      <c r="A19" t="s">
        <v>12</v>
      </c>
      <c r="B19">
        <f>B18*B17</f>
        <v>1104</v>
      </c>
      <c r="C19">
        <f>C18*C17</f>
        <v>2000</v>
      </c>
      <c r="D19">
        <f>D18*D17</f>
        <v>1500</v>
      </c>
      <c r="E19">
        <f>E18*E17</f>
        <v>1500</v>
      </c>
      <c r="F19">
        <f>F18*F17</f>
        <v>3000</v>
      </c>
    </row>
    <row r="21" spans="1:7" x14ac:dyDescent="0.25">
      <c r="A21" t="s">
        <v>34</v>
      </c>
    </row>
    <row r="22" spans="1:7" x14ac:dyDescent="0.25">
      <c r="A22" t="s">
        <v>35</v>
      </c>
      <c r="B22" s="12">
        <v>0.5</v>
      </c>
      <c r="C22" s="12">
        <v>0.5</v>
      </c>
      <c r="D22" s="12">
        <v>0.5</v>
      </c>
      <c r="E22" s="12">
        <v>0.5</v>
      </c>
      <c r="F22" s="12">
        <v>0.5</v>
      </c>
      <c r="G22" s="9" t="s">
        <v>37</v>
      </c>
    </row>
    <row r="23" spans="1:7" x14ac:dyDescent="0.25">
      <c r="A23" t="s">
        <v>36</v>
      </c>
      <c r="B23" s="12">
        <v>0.5</v>
      </c>
      <c r="C23" s="12">
        <v>0.5</v>
      </c>
      <c r="D23" s="12">
        <v>0.5</v>
      </c>
      <c r="E23" s="12">
        <v>0.5</v>
      </c>
      <c r="F23" s="12">
        <v>0.5</v>
      </c>
      <c r="G23" s="9" t="s">
        <v>37</v>
      </c>
    </row>
    <row r="25" spans="1:7" x14ac:dyDescent="0.25">
      <c r="A25" s="9" t="s">
        <v>28</v>
      </c>
      <c r="B25" s="12">
        <v>0</v>
      </c>
      <c r="C25" s="12">
        <v>0</v>
      </c>
      <c r="D25" s="12">
        <v>0.1</v>
      </c>
      <c r="E25" s="12">
        <v>0</v>
      </c>
      <c r="F25" s="12">
        <v>0</v>
      </c>
    </row>
    <row r="26" spans="1:7" x14ac:dyDescent="0.25">
      <c r="A26" s="9" t="s">
        <v>29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</row>
    <row r="27" spans="1:7" hidden="1" x14ac:dyDescent="0.25">
      <c r="A27" s="9" t="s">
        <v>30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t="s">
        <v>32</v>
      </c>
    </row>
    <row r="28" spans="1:7" hidden="1" x14ac:dyDescent="0.25">
      <c r="A28" s="9" t="s">
        <v>31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t="s">
        <v>32</v>
      </c>
    </row>
    <row r="30" spans="1:7" x14ac:dyDescent="0.25">
      <c r="A30" s="9" t="s">
        <v>33</v>
      </c>
      <c r="B30" s="7" t="s">
        <v>44</v>
      </c>
      <c r="C30" s="7" t="s">
        <v>44</v>
      </c>
      <c r="D30" s="7" t="s">
        <v>44</v>
      </c>
      <c r="E30" s="7" t="s">
        <v>44</v>
      </c>
      <c r="F30" s="7" t="s">
        <v>44</v>
      </c>
      <c r="G30" s="9" t="s">
        <v>43</v>
      </c>
    </row>
    <row r="31" spans="1:7" x14ac:dyDescent="0.25">
      <c r="A31" s="9" t="s">
        <v>40</v>
      </c>
      <c r="B31" s="12">
        <v>0.5</v>
      </c>
      <c r="C31" s="12">
        <v>0.5</v>
      </c>
      <c r="D31" s="12">
        <v>0.5</v>
      </c>
      <c r="E31" s="12">
        <v>0.5</v>
      </c>
      <c r="F31" s="12">
        <v>0.5</v>
      </c>
    </row>
    <row r="32" spans="1:7" x14ac:dyDescent="0.25">
      <c r="A32" s="9" t="s">
        <v>41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t="s">
        <v>26</v>
      </c>
    </row>
    <row r="33" spans="1:6" x14ac:dyDescent="0.25">
      <c r="A33" s="9" t="s">
        <v>42</v>
      </c>
      <c r="B33" s="9">
        <f>IF(UPPER(B30)="YES",B31*(1-B31),B32)</f>
        <v>1</v>
      </c>
      <c r="C33" s="9">
        <f t="shared" ref="C33:F33" si="1">IF(UPPER(C30)="YES",C31*(1-C31),C32)</f>
        <v>1</v>
      </c>
      <c r="D33" s="9">
        <f t="shared" si="1"/>
        <v>1</v>
      </c>
      <c r="E33" s="9">
        <f t="shared" si="1"/>
        <v>1</v>
      </c>
      <c r="F33" s="9">
        <f t="shared" si="1"/>
        <v>1</v>
      </c>
    </row>
    <row r="35" spans="1:6" ht="14.25" thickBot="1" x14ac:dyDescent="0.3">
      <c r="A35" s="20" t="s">
        <v>27</v>
      </c>
      <c r="B35" s="21"/>
      <c r="C35" s="21"/>
      <c r="D35" s="21"/>
      <c r="E35" s="21"/>
      <c r="F35" s="21"/>
    </row>
    <row r="36" spans="1:6" ht="14.25" thickBot="1" x14ac:dyDescent="0.3">
      <c r="A36" s="22" t="s">
        <v>25</v>
      </c>
      <c r="B36" s="23">
        <f>B33*B10*SQRT(B11*(4/(B17*(1-B25)))*(1-B12)+(1-B11)*(4/(B17*B18*(1-B25)*(1-B26)))*(1-B14))</f>
        <v>0.22926286310481631</v>
      </c>
      <c r="C36" s="23">
        <f t="shared" ref="C36:F36" si="2">C33*C10*SQRT(C11*(4/(C17*(1-C25)))*(1-C12)+(1-C11)*(4/(C17*C18*(1-C25)*(1-C26)))*(1-C14))</f>
        <v>0.17504454181344764</v>
      </c>
      <c r="D36" s="23">
        <f t="shared" si="2"/>
        <v>0.23836660890891676</v>
      </c>
      <c r="E36" s="23">
        <f t="shared" si="2"/>
        <v>0.22613442068482814</v>
      </c>
      <c r="F36" s="23">
        <f t="shared" si="2"/>
        <v>0.2265232120175624</v>
      </c>
    </row>
    <row r="37" spans="1:6" x14ac:dyDescent="0.25">
      <c r="A37" s="24" t="s">
        <v>38</v>
      </c>
      <c r="B37" s="25">
        <f>B33*B10*SQRT(B11*(4/((B17/2)*(1-B25)))*(1-B12)+(1-B11)*(4/((B17/2)*B18*(1-B25)*(1-B26)))*(1-B14))</f>
        <v>0.32422665035131748</v>
      </c>
      <c r="C37" s="25">
        <f t="shared" ref="C37:F37" si="3">C33*C10*SQRT(C11*(4/((C17/2)*(1-C25)))*(1-C12)+(1-C11)*(4/((C17/2)*C18*(1-C25)*(1-C26)))*(1-C14))</f>
        <v>0.24755036505196198</v>
      </c>
      <c r="D37" s="25">
        <f t="shared" si="3"/>
        <v>0.33710129113587345</v>
      </c>
      <c r="E37" s="25">
        <f t="shared" si="3"/>
        <v>0.31980236465186684</v>
      </c>
      <c r="F37" s="25">
        <f t="shared" si="3"/>
        <v>0.32035219862755282</v>
      </c>
    </row>
    <row r="38" spans="1:6" x14ac:dyDescent="0.25">
      <c r="A38" s="24" t="s">
        <v>39</v>
      </c>
      <c r="B38" s="25">
        <f>B33*B10*SQRT(B11*(4/(B17*(1-B25)))*(1-B12)+(1-B11)*(4/(B17*(B18/2)*(1-B25)*(1-B26)))*(1-B14))</f>
        <v>0.2726815664140595</v>
      </c>
      <c r="C38" s="25">
        <f t="shared" ref="C38:F38" si="4">C33*C10*SQRT(C11*(4/(C17*(1-C25)))*(1-C12)+(1-C11)*(4/(C17*(C18/2)*(1-C25)*(1-C26)))*(1-C14))</f>
        <v>0.2134667639946424</v>
      </c>
      <c r="D38" s="25">
        <f t="shared" si="4"/>
        <v>0.26780942877813435</v>
      </c>
      <c r="E38" s="25">
        <f t="shared" si="4"/>
        <v>0.25406633214226465</v>
      </c>
      <c r="F38" s="25">
        <f t="shared" si="4"/>
        <v>0.23558769656580622</v>
      </c>
    </row>
    <row r="39" spans="1:6" x14ac:dyDescent="0.25">
      <c r="A39" s="5"/>
    </row>
    <row r="40" spans="1:6" x14ac:dyDescent="0.25">
      <c r="A40" s="15"/>
    </row>
    <row r="41" spans="1:6" x14ac:dyDescent="0.25">
      <c r="A41" s="15"/>
      <c r="B41" s="6"/>
      <c r="C41" s="6"/>
      <c r="D41" s="6"/>
      <c r="E41" s="6"/>
      <c r="F41" s="6"/>
    </row>
    <row r="42" spans="1:6" x14ac:dyDescent="0.25">
      <c r="A42" s="15"/>
      <c r="B42" s="1"/>
      <c r="C42" s="1"/>
      <c r="D42" s="1"/>
      <c r="E42" s="1"/>
      <c r="F42" s="1"/>
    </row>
    <row r="43" spans="1:6" x14ac:dyDescent="0.25">
      <c r="B43" s="1"/>
      <c r="C43" s="1"/>
      <c r="D43" s="1"/>
      <c r="E43" s="1"/>
      <c r="F43" s="1"/>
    </row>
    <row r="44" spans="1:6" x14ac:dyDescent="0.25">
      <c r="A44" s="9"/>
      <c r="B44" s="1"/>
      <c r="C44" s="1"/>
      <c r="D44" s="1"/>
      <c r="E44" s="1"/>
      <c r="F44" s="1"/>
    </row>
    <row r="45" spans="1:6" x14ac:dyDescent="0.25">
      <c r="A45" s="9"/>
    </row>
    <row r="46" spans="1:6" x14ac:dyDescent="0.25">
      <c r="A46" s="9"/>
    </row>
    <row r="47" spans="1:6" x14ac:dyDescent="0.25">
      <c r="A47" s="9"/>
    </row>
  </sheetData>
  <phoneticPr fontId="0" type="noConversion"/>
  <conditionalFormatting sqref="B31">
    <cfRule type="expression" dxfId="1" priority="2">
      <formula>(UPPER(B30)="YES")=FALSE</formula>
    </cfRule>
  </conditionalFormatting>
  <conditionalFormatting sqref="C31:F31">
    <cfRule type="expression" dxfId="0" priority="1">
      <formula>(UPPER(C30)="YES")=FALSE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80D2-C3AB-4594-B43E-B7CBE3566434}">
  <dimension ref="A1:F7"/>
  <sheetViews>
    <sheetView workbookViewId="0">
      <selection activeCell="E2" sqref="E2"/>
    </sheetView>
  </sheetViews>
  <sheetFormatPr defaultRowHeight="13.5" x14ac:dyDescent="0.25"/>
  <cols>
    <col min="1" max="1" width="25.625" style="18" customWidth="1"/>
    <col min="2" max="2" width="24.5" style="18" customWidth="1"/>
    <col min="3" max="3" width="11.875" style="18" bestFit="1" customWidth="1"/>
    <col min="4" max="4" width="9" style="18"/>
    <col min="5" max="5" width="24.375" style="18" customWidth="1"/>
    <col min="6" max="6" width="32.25" style="18" customWidth="1"/>
  </cols>
  <sheetData>
    <row r="1" spans="1:6" x14ac:dyDescent="0.25">
      <c r="A1" s="19" t="s">
        <v>49</v>
      </c>
      <c r="B1" s="19" t="s">
        <v>73</v>
      </c>
      <c r="C1" s="19" t="s">
        <v>50</v>
      </c>
      <c r="D1" s="19"/>
      <c r="E1" s="19" t="s">
        <v>51</v>
      </c>
      <c r="F1" s="19" t="s">
        <v>50</v>
      </c>
    </row>
    <row r="2" spans="1:6" x14ac:dyDescent="0.25">
      <c r="A2" s="17" t="s">
        <v>52</v>
      </c>
      <c r="B2" s="17"/>
      <c r="C2" s="17" t="s">
        <v>74</v>
      </c>
    </row>
    <row r="3" spans="1:6" ht="54" x14ac:dyDescent="0.25">
      <c r="A3" s="17" t="s">
        <v>53</v>
      </c>
      <c r="B3" s="17" t="s">
        <v>55</v>
      </c>
      <c r="C3" s="17" t="s">
        <v>74</v>
      </c>
    </row>
    <row r="4" spans="1:6" ht="40.5" x14ac:dyDescent="0.25">
      <c r="A4" s="17" t="s">
        <v>54</v>
      </c>
      <c r="B4" s="17" t="s">
        <v>56</v>
      </c>
      <c r="C4" s="17" t="s">
        <v>74</v>
      </c>
    </row>
    <row r="5" spans="1:6" ht="54" x14ac:dyDescent="0.25">
      <c r="A5" s="18" t="s">
        <v>68</v>
      </c>
      <c r="B5" s="18" t="s">
        <v>69</v>
      </c>
      <c r="C5" s="17" t="s">
        <v>74</v>
      </c>
    </row>
    <row r="6" spans="1:6" ht="40.5" x14ac:dyDescent="0.25">
      <c r="A6" s="18" t="s">
        <v>70</v>
      </c>
      <c r="C6" s="17" t="s">
        <v>74</v>
      </c>
    </row>
    <row r="7" spans="1:6" ht="27" x14ac:dyDescent="0.25">
      <c r="A7" s="18" t="s">
        <v>71</v>
      </c>
      <c r="B7" s="18" t="s">
        <v>72</v>
      </c>
      <c r="C7" s="1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MDE Calculations</vt:lpstr>
      <vt:lpstr>Developer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Glazerman</dc:creator>
  <cp:lastModifiedBy>Steven Glazerman</cp:lastModifiedBy>
  <dcterms:created xsi:type="dcterms:W3CDTF">2005-11-16T05:56:42Z</dcterms:created>
  <dcterms:modified xsi:type="dcterms:W3CDTF">2019-09-01T15:59:33Z</dcterms:modified>
</cp:coreProperties>
</file>