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Excel Skills for Business Forecasting\Course one\Week 5\"/>
    </mc:Choice>
  </mc:AlternateContent>
  <xr:revisionPtr revIDLastSave="0" documentId="13_ncr:1_{524509F0-3FDF-41F6-9EB9-27CDCDD243B6}" xr6:coauthVersionLast="47" xr6:coauthVersionMax="47" xr10:uidLastSave="{00000000-0000-0000-0000-000000000000}"/>
  <bookViews>
    <workbookView xWindow="-120" yWindow="-120" windowWidth="20730" windowHeight="11160" tabRatio="584" xr2:uid="{00000000-000D-0000-FFFF-FFFF00000000}"/>
  </bookViews>
  <sheets>
    <sheet name="Sheet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9" i="3" l="1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5" i="3"/>
  <c r="M4" i="3"/>
  <c r="M3" i="3"/>
  <c r="M2" i="3"/>
  <c r="K61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13" i="3"/>
  <c r="K12" i="3"/>
  <c r="K11" i="3"/>
  <c r="K10" i="3"/>
  <c r="K9" i="3"/>
  <c r="K8" i="3"/>
  <c r="K7" i="3"/>
  <c r="K6" i="3"/>
  <c r="K5" i="3"/>
  <c r="K4" i="3"/>
  <c r="K3" i="3"/>
  <c r="K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2" i="3"/>
  <c r="H49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3" i="3"/>
  <c r="H2" i="3"/>
  <c r="G19" i="3"/>
  <c r="G10" i="3"/>
  <c r="G11" i="3"/>
  <c r="G12" i="3"/>
  <c r="G13" i="3"/>
  <c r="G14" i="3"/>
  <c r="G15" i="3"/>
  <c r="G16" i="3"/>
  <c r="G17" i="3"/>
  <c r="G18" i="3"/>
  <c r="G9" i="3"/>
  <c r="G8" i="3"/>
  <c r="F43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8" i="3"/>
  <c r="E43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8" i="3"/>
  <c r="D43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7" i="3"/>
  <c r="H4" i="3" l="1"/>
  <c r="H8" i="3"/>
  <c r="AG14" i="3"/>
  <c r="AH14" i="3" s="1"/>
  <c r="AI14" i="3" s="1"/>
  <c r="AG11" i="3"/>
  <c r="AH11" i="3" s="1"/>
  <c r="AG12" i="3"/>
  <c r="AH12" i="3" s="1"/>
  <c r="AG4" i="3"/>
  <c r="AH4" i="3" s="1"/>
  <c r="AG38" i="3"/>
  <c r="AH38" i="3" s="1"/>
  <c r="AG26" i="3"/>
  <c r="AH26" i="3" s="1"/>
  <c r="AG31" i="3"/>
  <c r="AH31" i="3" s="1"/>
  <c r="AI31" i="3" s="1"/>
  <c r="AG29" i="3"/>
  <c r="AH29" i="3" s="1"/>
  <c r="AG32" i="3"/>
  <c r="AH32" i="3" s="1"/>
  <c r="AG43" i="3"/>
  <c r="AH43" i="3" s="1"/>
  <c r="AI43" i="3" s="1"/>
  <c r="AG16" i="3"/>
  <c r="AH16" i="3" s="1"/>
  <c r="AG28" i="3"/>
  <c r="AH28" i="3" s="1"/>
  <c r="AG40" i="3"/>
  <c r="AH40" i="3" s="1"/>
  <c r="AG13" i="3"/>
  <c r="AH13" i="3" s="1"/>
  <c r="AG45" i="3"/>
  <c r="AH45" i="3" s="1"/>
  <c r="AG9" i="3"/>
  <c r="AH9" i="3" s="1"/>
  <c r="AG47" i="3"/>
  <c r="AH47" i="3" s="1"/>
  <c r="AG23" i="3"/>
  <c r="AH23" i="3" s="1"/>
  <c r="AG19" i="3" l="1"/>
  <c r="AH19" i="3" s="1"/>
  <c r="AI19" i="3" s="1"/>
  <c r="H7" i="3"/>
  <c r="AG10" i="3"/>
  <c r="AH10" i="3" s="1"/>
  <c r="AI10" i="3" s="1"/>
  <c r="AG46" i="3"/>
  <c r="AH46" i="3" s="1"/>
  <c r="AG34" i="3"/>
  <c r="AH34" i="3" s="1"/>
  <c r="AI34" i="3" s="1"/>
  <c r="AG22" i="3"/>
  <c r="AH22" i="3" s="1"/>
  <c r="AI22" i="3" s="1"/>
  <c r="AG7" i="3"/>
  <c r="AH7" i="3" s="1"/>
  <c r="AI7" i="3" s="1"/>
  <c r="AG39" i="3"/>
  <c r="AH39" i="3" s="1"/>
  <c r="AI39" i="3" s="1"/>
  <c r="AG3" i="3"/>
  <c r="AH3" i="3" s="1"/>
  <c r="AI3" i="3" s="1"/>
  <c r="AG2" i="3"/>
  <c r="AH2" i="3" s="1"/>
  <c r="AG15" i="3"/>
  <c r="AH15" i="3" s="1"/>
  <c r="AI15" i="3" s="1"/>
  <c r="AG27" i="3"/>
  <c r="AH27" i="3" s="1"/>
  <c r="AI27" i="3" s="1"/>
  <c r="H5" i="3"/>
  <c r="H6" i="3"/>
  <c r="AG6" i="3"/>
  <c r="AH6" i="3" s="1"/>
  <c r="AI6" i="3" s="1"/>
  <c r="H13" i="3"/>
  <c r="H12" i="3"/>
  <c r="AG30" i="3"/>
  <c r="AH30" i="3" s="1"/>
  <c r="AI30" i="3" s="1"/>
  <c r="AG24" i="3"/>
  <c r="AH24" i="3" s="1"/>
  <c r="AI24" i="3" s="1"/>
  <c r="AG21" i="3"/>
  <c r="AH21" i="3" s="1"/>
  <c r="AI21" i="3" s="1"/>
  <c r="H9" i="3"/>
  <c r="H11" i="3"/>
  <c r="AG18" i="3"/>
  <c r="AH18" i="3" s="1"/>
  <c r="AI18" i="3" s="1"/>
  <c r="AG35" i="3"/>
  <c r="AH35" i="3" s="1"/>
  <c r="AI35" i="3" s="1"/>
  <c r="AG48" i="3"/>
  <c r="AH48" i="3" s="1"/>
  <c r="AI48" i="3" s="1"/>
  <c r="AG33" i="3"/>
  <c r="AH33" i="3" s="1"/>
  <c r="AI33" i="3" s="1"/>
  <c r="H10" i="3"/>
  <c r="AG41" i="3"/>
  <c r="AH41" i="3" s="1"/>
  <c r="AI41" i="3" s="1"/>
  <c r="AG42" i="3"/>
  <c r="AH42" i="3" s="1"/>
  <c r="AI42" i="3" s="1"/>
  <c r="AI38" i="3"/>
  <c r="AG36" i="3"/>
  <c r="AH36" i="3" s="1"/>
  <c r="AI36" i="3" s="1"/>
  <c r="AI26" i="3"/>
  <c r="AG49" i="3"/>
  <c r="AH49" i="3" s="1"/>
  <c r="AI49" i="3" s="1"/>
  <c r="AG25" i="3"/>
  <c r="AH25" i="3" s="1"/>
  <c r="AI25" i="3" s="1"/>
  <c r="AG5" i="3"/>
  <c r="AH5" i="3" s="1"/>
  <c r="AI5" i="3" s="1"/>
  <c r="AG37" i="3"/>
  <c r="AH37" i="3" s="1"/>
  <c r="AG17" i="3"/>
  <c r="AH17" i="3" s="1"/>
  <c r="AG44" i="3"/>
  <c r="AH44" i="3" s="1"/>
  <c r="AG8" i="3"/>
  <c r="AH8" i="3" s="1"/>
  <c r="AI8" i="3" s="1"/>
  <c r="AG20" i="3"/>
  <c r="AH20" i="3" s="1"/>
  <c r="AI20" i="3" s="1"/>
  <c r="AI11" i="3"/>
  <c r="AI46" i="3"/>
  <c r="AI13" i="3"/>
  <c r="AI32" i="3"/>
  <c r="AI47" i="3"/>
  <c r="AI23" i="3"/>
  <c r="AI4" i="3"/>
  <c r="AI40" i="3"/>
  <c r="AI12" i="3"/>
  <c r="AI29" i="3"/>
  <c r="AI28" i="3"/>
  <c r="AI9" i="3"/>
  <c r="AI37" i="3"/>
  <c r="AI16" i="3"/>
  <c r="AI45" i="3"/>
  <c r="AI2" i="3" l="1"/>
  <c r="AH51" i="3"/>
  <c r="AI17" i="3"/>
  <c r="AI44" i="3"/>
  <c r="AI51" i="3" l="1"/>
</calcChain>
</file>

<file path=xl/sharedStrings.xml><?xml version="1.0" encoding="utf-8"?>
<sst xmlns="http://schemas.openxmlformats.org/spreadsheetml/2006/main" count="16" uniqueCount="16">
  <si>
    <t>Time</t>
  </si>
  <si>
    <t>Date</t>
  </si>
  <si>
    <t>Error</t>
  </si>
  <si>
    <t>MAE</t>
  </si>
  <si>
    <t>MSE</t>
  </si>
  <si>
    <t>Abs Err</t>
  </si>
  <si>
    <t>Sq Err</t>
  </si>
  <si>
    <t>Sales ($)</t>
  </si>
  <si>
    <t>MA(12)</t>
  </si>
  <si>
    <t>Centred MA</t>
  </si>
  <si>
    <t>Seas Index</t>
  </si>
  <si>
    <t>Seas Relatives</t>
  </si>
  <si>
    <t>Deseasonalised</t>
  </si>
  <si>
    <t>Forecast (F)</t>
  </si>
  <si>
    <t>Trend Line</t>
  </si>
  <si>
    <t>DeTrended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</si>
</sst>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theme="5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2" fontId="5" fillId="0" borderId="0" xfId="0" applyNumberFormat="1" applyFont="1"/>
    <xf numFmtId="2" fontId="4" fillId="0" borderId="0" xfId="0" applyNumberFormat="1" applyFont="1"/>
    <xf numFmtId="0" fontId="3" fillId="2" borderId="0" xfId="0" applyFont="1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4" fillId="5" borderId="0" xfId="0" applyFont="1" applyFill="1"/>
    <xf numFmtId="0" fontId="3" fillId="3" borderId="0" xfId="0" applyFont="1" applyFill="1"/>
    <xf numFmtId="0" fontId="6" fillId="3" borderId="0" xfId="0" applyFont="1" applyFill="1"/>
    <xf numFmtId="0" fontId="7" fillId="4" borderId="0" xfId="0" applyFont="1" applyFill="1"/>
    <xf numFmtId="0" fontId="3" fillId="7" borderId="0" xfId="0" applyFont="1" applyFill="1"/>
    <xf numFmtId="17" fontId="8" fillId="5" borderId="0" xfId="0" applyNumberFormat="1" applyFont="1" applyFill="1"/>
    <xf numFmtId="0" fontId="2" fillId="0" borderId="0" xfId="0" applyFont="1"/>
    <xf numFmtId="0" fontId="9" fillId="4" borderId="0" xfId="0" applyFont="1" applyFill="1"/>
    <xf numFmtId="2" fontId="0" fillId="0" borderId="0" xfId="0" applyNumberFormat="1" applyFont="1"/>
    <xf numFmtId="2" fontId="0" fillId="0" borderId="0" xfId="0" applyNumberFormat="1" applyFont="1" applyBorder="1"/>
    <xf numFmtId="164" fontId="0" fillId="0" borderId="0" xfId="0" applyNumberFormat="1" applyFont="1"/>
    <xf numFmtId="164" fontId="9" fillId="6" borderId="0" xfId="0" applyNumberFormat="1" applyFont="1" applyFill="1"/>
    <xf numFmtId="0" fontId="10" fillId="4" borderId="0" xfId="0" applyFont="1" applyFill="1"/>
    <xf numFmtId="2" fontId="1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1'!$C$1</c:f>
              <c:strCache>
                <c:ptCount val="1"/>
                <c:pt idx="0">
                  <c:v>Sales ($)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 1'!$B$2:$B$61</c:f>
              <c:numCache>
                <c:formatCode>mmm\-yy</c:formatCode>
                <c:ptCount val="60"/>
                <c:pt idx="0">
                  <c:v>42675</c:v>
                </c:pt>
                <c:pt idx="1">
                  <c:v>42705</c:v>
                </c:pt>
                <c:pt idx="2">
                  <c:v>42736</c:v>
                </c:pt>
                <c:pt idx="3">
                  <c:v>42767</c:v>
                </c:pt>
                <c:pt idx="4">
                  <c:v>42795</c:v>
                </c:pt>
                <c:pt idx="5">
                  <c:v>42826</c:v>
                </c:pt>
                <c:pt idx="6">
                  <c:v>42856</c:v>
                </c:pt>
                <c:pt idx="7">
                  <c:v>42887</c:v>
                </c:pt>
                <c:pt idx="8">
                  <c:v>42917</c:v>
                </c:pt>
                <c:pt idx="9">
                  <c:v>42948</c:v>
                </c:pt>
                <c:pt idx="10">
                  <c:v>42979</c:v>
                </c:pt>
                <c:pt idx="11">
                  <c:v>43009</c:v>
                </c:pt>
                <c:pt idx="12">
                  <c:v>43040</c:v>
                </c:pt>
                <c:pt idx="13">
                  <c:v>43070</c:v>
                </c:pt>
                <c:pt idx="14">
                  <c:v>43101</c:v>
                </c:pt>
                <c:pt idx="15">
                  <c:v>43132</c:v>
                </c:pt>
                <c:pt idx="16">
                  <c:v>43160</c:v>
                </c:pt>
                <c:pt idx="17">
                  <c:v>43191</c:v>
                </c:pt>
                <c:pt idx="18">
                  <c:v>43221</c:v>
                </c:pt>
                <c:pt idx="19">
                  <c:v>43252</c:v>
                </c:pt>
                <c:pt idx="20">
                  <c:v>43282</c:v>
                </c:pt>
                <c:pt idx="21">
                  <c:v>43313</c:v>
                </c:pt>
                <c:pt idx="22">
                  <c:v>43344</c:v>
                </c:pt>
                <c:pt idx="23">
                  <c:v>43374</c:v>
                </c:pt>
                <c:pt idx="24">
                  <c:v>43405</c:v>
                </c:pt>
                <c:pt idx="25">
                  <c:v>43435</c:v>
                </c:pt>
                <c:pt idx="26">
                  <c:v>43466</c:v>
                </c:pt>
                <c:pt idx="27">
                  <c:v>43497</c:v>
                </c:pt>
                <c:pt idx="28">
                  <c:v>43525</c:v>
                </c:pt>
                <c:pt idx="29">
                  <c:v>43556</c:v>
                </c:pt>
                <c:pt idx="30">
                  <c:v>43586</c:v>
                </c:pt>
                <c:pt idx="31">
                  <c:v>43617</c:v>
                </c:pt>
                <c:pt idx="32">
                  <c:v>43647</c:v>
                </c:pt>
                <c:pt idx="33">
                  <c:v>43678</c:v>
                </c:pt>
                <c:pt idx="34">
                  <c:v>43709</c:v>
                </c:pt>
                <c:pt idx="35">
                  <c:v>43739</c:v>
                </c:pt>
                <c:pt idx="36">
                  <c:v>43770</c:v>
                </c:pt>
                <c:pt idx="37">
                  <c:v>43800</c:v>
                </c:pt>
                <c:pt idx="38">
                  <c:v>43831</c:v>
                </c:pt>
                <c:pt idx="39">
                  <c:v>43862</c:v>
                </c:pt>
                <c:pt idx="40">
                  <c:v>43891</c:v>
                </c:pt>
                <c:pt idx="41">
                  <c:v>43922</c:v>
                </c:pt>
                <c:pt idx="42">
                  <c:v>43952</c:v>
                </c:pt>
                <c:pt idx="43">
                  <c:v>43983</c:v>
                </c:pt>
                <c:pt idx="44">
                  <c:v>44013</c:v>
                </c:pt>
                <c:pt idx="45">
                  <c:v>44044</c:v>
                </c:pt>
                <c:pt idx="46">
                  <c:v>44075</c:v>
                </c:pt>
                <c:pt idx="47">
                  <c:v>44105</c:v>
                </c:pt>
                <c:pt idx="48">
                  <c:v>44136</c:v>
                </c:pt>
                <c:pt idx="49">
                  <c:v>44166</c:v>
                </c:pt>
                <c:pt idx="50">
                  <c:v>44197</c:v>
                </c:pt>
                <c:pt idx="51">
                  <c:v>44228</c:v>
                </c:pt>
                <c:pt idx="52">
                  <c:v>44256</c:v>
                </c:pt>
                <c:pt idx="53">
                  <c:v>44287</c:v>
                </c:pt>
                <c:pt idx="54">
                  <c:v>44317</c:v>
                </c:pt>
                <c:pt idx="55">
                  <c:v>44348</c:v>
                </c:pt>
                <c:pt idx="56">
                  <c:v>44378</c:v>
                </c:pt>
                <c:pt idx="57">
                  <c:v>44409</c:v>
                </c:pt>
                <c:pt idx="58">
                  <c:v>44440</c:v>
                </c:pt>
                <c:pt idx="59">
                  <c:v>44470</c:v>
                </c:pt>
              </c:numCache>
            </c:numRef>
          </c:cat>
          <c:val>
            <c:numRef>
              <c:f>'Sheet 1'!$C$2:$C$61</c:f>
              <c:numCache>
                <c:formatCode>General</c:formatCode>
                <c:ptCount val="60"/>
                <c:pt idx="0">
                  <c:v>2837.3</c:v>
                </c:pt>
                <c:pt idx="1">
                  <c:v>3189.9</c:v>
                </c:pt>
                <c:pt idx="2">
                  <c:v>2768.8</c:v>
                </c:pt>
                <c:pt idx="3">
                  <c:v>2761.1</c:v>
                </c:pt>
                <c:pt idx="4">
                  <c:v>2872.3</c:v>
                </c:pt>
                <c:pt idx="5">
                  <c:v>2752.5</c:v>
                </c:pt>
                <c:pt idx="6">
                  <c:v>2912.4</c:v>
                </c:pt>
                <c:pt idx="7">
                  <c:v>2740.6</c:v>
                </c:pt>
                <c:pt idx="8">
                  <c:v>2832.7</c:v>
                </c:pt>
                <c:pt idx="9">
                  <c:v>2960.5</c:v>
                </c:pt>
                <c:pt idx="10">
                  <c:v>2787</c:v>
                </c:pt>
                <c:pt idx="11">
                  <c:v>3018.3</c:v>
                </c:pt>
                <c:pt idx="12">
                  <c:v>3006</c:v>
                </c:pt>
                <c:pt idx="13">
                  <c:v>3238.5</c:v>
                </c:pt>
                <c:pt idx="14">
                  <c:v>3074.1</c:v>
                </c:pt>
                <c:pt idx="15">
                  <c:v>2793.3</c:v>
                </c:pt>
                <c:pt idx="16">
                  <c:v>3058</c:v>
                </c:pt>
                <c:pt idx="17">
                  <c:v>2865.6</c:v>
                </c:pt>
                <c:pt idx="18">
                  <c:v>3048.9</c:v>
                </c:pt>
                <c:pt idx="19">
                  <c:v>2813</c:v>
                </c:pt>
                <c:pt idx="20">
                  <c:v>2980.9</c:v>
                </c:pt>
                <c:pt idx="21">
                  <c:v>2994.2</c:v>
                </c:pt>
                <c:pt idx="22">
                  <c:v>2922.5</c:v>
                </c:pt>
                <c:pt idx="23">
                  <c:v>3165.8</c:v>
                </c:pt>
                <c:pt idx="24">
                  <c:v>3075.7</c:v>
                </c:pt>
                <c:pt idx="25">
                  <c:v>3413.6</c:v>
                </c:pt>
                <c:pt idx="26">
                  <c:v>3222.6</c:v>
                </c:pt>
                <c:pt idx="27">
                  <c:v>2884.3</c:v>
                </c:pt>
                <c:pt idx="28">
                  <c:v>3077.1</c:v>
                </c:pt>
                <c:pt idx="29">
                  <c:v>3104.8</c:v>
                </c:pt>
                <c:pt idx="30">
                  <c:v>3147.5</c:v>
                </c:pt>
                <c:pt idx="31">
                  <c:v>3002.4</c:v>
                </c:pt>
                <c:pt idx="32">
                  <c:v>3207.6</c:v>
                </c:pt>
                <c:pt idx="33">
                  <c:v>3160.6</c:v>
                </c:pt>
                <c:pt idx="34">
                  <c:v>3148.9</c:v>
                </c:pt>
                <c:pt idx="35">
                  <c:v>3424.2</c:v>
                </c:pt>
                <c:pt idx="36">
                  <c:v>3233.3</c:v>
                </c:pt>
                <c:pt idx="37">
                  <c:v>3673.3</c:v>
                </c:pt>
                <c:pt idx="38">
                  <c:v>3444</c:v>
                </c:pt>
                <c:pt idx="39">
                  <c:v>3120.1</c:v>
                </c:pt>
                <c:pt idx="40">
                  <c:v>3455.2</c:v>
                </c:pt>
                <c:pt idx="41">
                  <c:v>3295.1</c:v>
                </c:pt>
                <c:pt idx="42">
                  <c:v>3309.5</c:v>
                </c:pt>
                <c:pt idx="43">
                  <c:v>3209.5</c:v>
                </c:pt>
                <c:pt idx="44">
                  <c:v>3422</c:v>
                </c:pt>
                <c:pt idx="45">
                  <c:v>3321.5</c:v>
                </c:pt>
                <c:pt idx="46">
                  <c:v>3369.4</c:v>
                </c:pt>
                <c:pt idx="47">
                  <c:v>3514.9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E-4EC6-9489-ABDD279E4006}"/>
            </c:ext>
          </c:extLst>
        </c:ser>
        <c:ser>
          <c:idx val="1"/>
          <c:order val="1"/>
          <c:tx>
            <c:strRef>
              <c:f>'Sheet 1'!$K$1</c:f>
              <c:strCache>
                <c:ptCount val="1"/>
                <c:pt idx="0">
                  <c:v>Forecast (F)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 1'!$B$2:$B$61</c:f>
              <c:numCache>
                <c:formatCode>mmm\-yy</c:formatCode>
                <c:ptCount val="60"/>
                <c:pt idx="0">
                  <c:v>42675</c:v>
                </c:pt>
                <c:pt idx="1">
                  <c:v>42705</c:v>
                </c:pt>
                <c:pt idx="2">
                  <c:v>42736</c:v>
                </c:pt>
                <c:pt idx="3">
                  <c:v>42767</c:v>
                </c:pt>
                <c:pt idx="4">
                  <c:v>42795</c:v>
                </c:pt>
                <c:pt idx="5">
                  <c:v>42826</c:v>
                </c:pt>
                <c:pt idx="6">
                  <c:v>42856</c:v>
                </c:pt>
                <c:pt idx="7">
                  <c:v>42887</c:v>
                </c:pt>
                <c:pt idx="8">
                  <c:v>42917</c:v>
                </c:pt>
                <c:pt idx="9">
                  <c:v>42948</c:v>
                </c:pt>
                <c:pt idx="10">
                  <c:v>42979</c:v>
                </c:pt>
                <c:pt idx="11">
                  <c:v>43009</c:v>
                </c:pt>
                <c:pt idx="12">
                  <c:v>43040</c:v>
                </c:pt>
                <c:pt idx="13">
                  <c:v>43070</c:v>
                </c:pt>
                <c:pt idx="14">
                  <c:v>43101</c:v>
                </c:pt>
                <c:pt idx="15">
                  <c:v>43132</c:v>
                </c:pt>
                <c:pt idx="16">
                  <c:v>43160</c:v>
                </c:pt>
                <c:pt idx="17">
                  <c:v>43191</c:v>
                </c:pt>
                <c:pt idx="18">
                  <c:v>43221</c:v>
                </c:pt>
                <c:pt idx="19">
                  <c:v>43252</c:v>
                </c:pt>
                <c:pt idx="20">
                  <c:v>43282</c:v>
                </c:pt>
                <c:pt idx="21">
                  <c:v>43313</c:v>
                </c:pt>
                <c:pt idx="22">
                  <c:v>43344</c:v>
                </c:pt>
                <c:pt idx="23">
                  <c:v>43374</c:v>
                </c:pt>
                <c:pt idx="24">
                  <c:v>43405</c:v>
                </c:pt>
                <c:pt idx="25">
                  <c:v>43435</c:v>
                </c:pt>
                <c:pt idx="26">
                  <c:v>43466</c:v>
                </c:pt>
                <c:pt idx="27">
                  <c:v>43497</c:v>
                </c:pt>
                <c:pt idx="28">
                  <c:v>43525</c:v>
                </c:pt>
                <c:pt idx="29">
                  <c:v>43556</c:v>
                </c:pt>
                <c:pt idx="30">
                  <c:v>43586</c:v>
                </c:pt>
                <c:pt idx="31">
                  <c:v>43617</c:v>
                </c:pt>
                <c:pt idx="32">
                  <c:v>43647</c:v>
                </c:pt>
                <c:pt idx="33">
                  <c:v>43678</c:v>
                </c:pt>
                <c:pt idx="34">
                  <c:v>43709</c:v>
                </c:pt>
                <c:pt idx="35">
                  <c:v>43739</c:v>
                </c:pt>
                <c:pt idx="36">
                  <c:v>43770</c:v>
                </c:pt>
                <c:pt idx="37">
                  <c:v>43800</c:v>
                </c:pt>
                <c:pt idx="38">
                  <c:v>43831</c:v>
                </c:pt>
                <c:pt idx="39">
                  <c:v>43862</c:v>
                </c:pt>
                <c:pt idx="40">
                  <c:v>43891</c:v>
                </c:pt>
                <c:pt idx="41">
                  <c:v>43922</c:v>
                </c:pt>
                <c:pt idx="42">
                  <c:v>43952</c:v>
                </c:pt>
                <c:pt idx="43">
                  <c:v>43983</c:v>
                </c:pt>
                <c:pt idx="44">
                  <c:v>44013</c:v>
                </c:pt>
                <c:pt idx="45">
                  <c:v>44044</c:v>
                </c:pt>
                <c:pt idx="46">
                  <c:v>44075</c:v>
                </c:pt>
                <c:pt idx="47">
                  <c:v>44105</c:v>
                </c:pt>
                <c:pt idx="48">
                  <c:v>44136</c:v>
                </c:pt>
                <c:pt idx="49">
                  <c:v>44166</c:v>
                </c:pt>
                <c:pt idx="50">
                  <c:v>44197</c:v>
                </c:pt>
                <c:pt idx="51">
                  <c:v>44228</c:v>
                </c:pt>
                <c:pt idx="52">
                  <c:v>44256</c:v>
                </c:pt>
                <c:pt idx="53">
                  <c:v>44287</c:v>
                </c:pt>
                <c:pt idx="54">
                  <c:v>44317</c:v>
                </c:pt>
                <c:pt idx="55">
                  <c:v>44348</c:v>
                </c:pt>
                <c:pt idx="56">
                  <c:v>44378</c:v>
                </c:pt>
                <c:pt idx="57">
                  <c:v>44409</c:v>
                </c:pt>
                <c:pt idx="58">
                  <c:v>44440</c:v>
                </c:pt>
                <c:pt idx="59">
                  <c:v>44470</c:v>
                </c:pt>
              </c:numCache>
            </c:numRef>
          </c:cat>
          <c:val>
            <c:numRef>
              <c:f>'Sheet 1'!$K$2:$K$68</c:f>
              <c:numCache>
                <c:formatCode>0.00</c:formatCode>
                <c:ptCount val="67"/>
                <c:pt idx="0">
                  <c:v>2782.9902590657039</c:v>
                </c:pt>
                <c:pt idx="1">
                  <c:v>3085.2130631582741</c:v>
                </c:pt>
                <c:pt idx="2">
                  <c:v>2911.7721969749091</c:v>
                </c:pt>
                <c:pt idx="3">
                  <c:v>2631.7178446959306</c:v>
                </c:pt>
                <c:pt idx="4">
                  <c:v>2869.9906496989479</c:v>
                </c:pt>
                <c:pt idx="5">
                  <c:v>2772.4875796111328</c:v>
                </c:pt>
                <c:pt idx="6">
                  <c:v>2879.2766871264798</c:v>
                </c:pt>
                <c:pt idx="7">
                  <c:v>2705.919680848373</c:v>
                </c:pt>
                <c:pt idx="8">
                  <c:v>2850.0076612172825</c:v>
                </c:pt>
                <c:pt idx="9">
                  <c:v>2882.5780143789498</c:v>
                </c:pt>
                <c:pt idx="10">
                  <c:v>2800.1656366316047</c:v>
                </c:pt>
                <c:pt idx="11">
                  <c:v>3035.9170850877504</c:v>
                </c:pt>
                <c:pt idx="12">
                  <c:v>2947.4260953845965</c:v>
                </c:pt>
                <c:pt idx="13">
                  <c:v>3266.6128613278429</c:v>
                </c:pt>
                <c:pt idx="14">
                  <c:v>3082.1395248856334</c:v>
                </c:pt>
                <c:pt idx="15">
                  <c:v>2784.9520943878065</c:v>
                </c:pt>
                <c:pt idx="16">
                  <c:v>3036.2916385280514</c:v>
                </c:pt>
                <c:pt idx="17">
                  <c:v>2932.3667603671615</c:v>
                </c:pt>
                <c:pt idx="18">
                  <c:v>3044.5199227854182</c:v>
                </c:pt>
                <c:pt idx="19">
                  <c:v>2860.4746985092734</c:v>
                </c:pt>
                <c:pt idx="20">
                  <c:v>3012.0214553129899</c:v>
                </c:pt>
                <c:pt idx="21">
                  <c:v>3045.6707204803574</c:v>
                </c:pt>
                <c:pt idx="22">
                  <c:v>2957.8520767752916</c:v>
                </c:pt>
                <c:pt idx="23">
                  <c:v>3206.0809166182526</c:v>
                </c:pt>
                <c:pt idx="24">
                  <c:v>3111.8619317034886</c:v>
                </c:pt>
                <c:pt idx="25">
                  <c:v>3448.0126594974113</c:v>
                </c:pt>
                <c:pt idx="26">
                  <c:v>3252.5068527963581</c:v>
                </c:pt>
                <c:pt idx="27">
                  <c:v>2938.1863440796824</c:v>
                </c:pt>
                <c:pt idx="28">
                  <c:v>3202.5926273571549</c:v>
                </c:pt>
                <c:pt idx="29">
                  <c:v>3092.2459411231903</c:v>
                </c:pt>
                <c:pt idx="30">
                  <c:v>3209.7631584443566</c:v>
                </c:pt>
                <c:pt idx="31">
                  <c:v>3015.0297161701737</c:v>
                </c:pt>
                <c:pt idx="32">
                  <c:v>3174.0352494086978</c:v>
                </c:pt>
                <c:pt idx="33">
                  <c:v>3208.7634265817646</c:v>
                </c:pt>
                <c:pt idx="34">
                  <c:v>3115.5385169189785</c:v>
                </c:pt>
                <c:pt idx="35">
                  <c:v>3376.2447481487543</c:v>
                </c:pt>
                <c:pt idx="36">
                  <c:v>3276.2977680223812</c:v>
                </c:pt>
                <c:pt idx="37">
                  <c:v>3629.4124576669801</c:v>
                </c:pt>
                <c:pt idx="38">
                  <c:v>3422.8741807070824</c:v>
                </c:pt>
                <c:pt idx="39">
                  <c:v>3091.4205937715587</c:v>
                </c:pt>
                <c:pt idx="40">
                  <c:v>3368.8936161862589</c:v>
                </c:pt>
                <c:pt idx="41">
                  <c:v>3252.1251218792186</c:v>
                </c:pt>
                <c:pt idx="42">
                  <c:v>3375.006394103295</c:v>
                </c:pt>
                <c:pt idx="43">
                  <c:v>3169.5847338310746</c:v>
                </c:pt>
                <c:pt idx="44">
                  <c:v>3336.0490435044057</c:v>
                </c:pt>
                <c:pt idx="45">
                  <c:v>3371.8561326831723</c:v>
                </c:pt>
                <c:pt idx="46">
                  <c:v>3273.2249570626659</c:v>
                </c:pt>
                <c:pt idx="47">
                  <c:v>3546.4085796792565</c:v>
                </c:pt>
                <c:pt idx="48">
                  <c:v>3440.7336043412738</c:v>
                </c:pt>
                <c:pt idx="49">
                  <c:v>3810.812255836549</c:v>
                </c:pt>
                <c:pt idx="50">
                  <c:v>3593.2415086178062</c:v>
                </c:pt>
                <c:pt idx="51">
                  <c:v>3244.6548434634346</c:v>
                </c:pt>
                <c:pt idx="52">
                  <c:v>3535.1946050153624</c:v>
                </c:pt>
                <c:pt idx="53">
                  <c:v>3412.0043026352473</c:v>
                </c:pt>
                <c:pt idx="54">
                  <c:v>3540.2496297622329</c:v>
                </c:pt>
                <c:pt idx="55">
                  <c:v>3324.1397514919749</c:v>
                </c:pt>
                <c:pt idx="56">
                  <c:v>3498.0628376001127</c:v>
                </c:pt>
                <c:pt idx="57">
                  <c:v>3534.9488387845795</c:v>
                </c:pt>
                <c:pt idx="58">
                  <c:v>3430.9113972063528</c:v>
                </c:pt>
                <c:pt idx="59">
                  <c:v>3716.5724112097582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30-49DC-9B88-4097B3872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18832272"/>
        <c:axId val="218830192"/>
      </c:lineChart>
      <c:dateAx>
        <c:axId val="2188322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30192"/>
        <c:crosses val="autoZero"/>
        <c:auto val="1"/>
        <c:lblOffset val="100"/>
        <c:baseTimeUnit val="months"/>
      </c:dateAx>
      <c:valAx>
        <c:axId val="218830192"/>
        <c:scaling>
          <c:orientation val="minMax"/>
          <c:min val="25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322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8075080320567244E-2"/>
          <c:y val="0.25081412659408464"/>
          <c:w val="8.9630832783833062E-2"/>
          <c:h val="7.25811531623063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1'!$H$1</c:f>
              <c:strCache>
                <c:ptCount val="1"/>
                <c:pt idx="0">
                  <c:v>Deseasonalised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2049021245657011"/>
                  <c:y val="-5.22855783966601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'Sheet 1'!$H$2:$H$49</c:f>
              <c:numCache>
                <c:formatCode>0.00</c:formatCode>
                <c:ptCount val="48"/>
                <c:pt idx="0">
                  <c:v>2828.3993709135589</c:v>
                </c:pt>
                <c:pt idx="1">
                  <c:v>2882.5192380380417</c:v>
                </c:pt>
                <c:pt idx="2">
                  <c:v>2664.0183981627747</c:v>
                </c:pt>
                <c:pt idx="3">
                  <c:v>2953.6445860510221</c:v>
                </c:pt>
                <c:pt idx="4">
                  <c:v>2831.1762865333139</c:v>
                </c:pt>
                <c:pt idx="5">
                  <c:v>2822.0672501975318</c:v>
                </c:pt>
                <c:pt idx="6">
                  <c:v>2889.0780678330098</c:v>
                </c:pt>
                <c:pt idx="7">
                  <c:v>2906.6617104961765</c:v>
                </c:pt>
                <c:pt idx="8">
                  <c:v>2866.028702011009</c:v>
                </c:pt>
                <c:pt idx="9">
                  <c:v>2975.5172478299587</c:v>
                </c:pt>
                <c:pt idx="10">
                  <c:v>2897.1739078116916</c:v>
                </c:pt>
                <c:pt idx="11">
                  <c:v>2907.5493396569041</c:v>
                </c:pt>
                <c:pt idx="12">
                  <c:v>2996.5701578846642</c:v>
                </c:pt>
                <c:pt idx="13">
                  <c:v>2926.4361115979177</c:v>
                </c:pt>
                <c:pt idx="14">
                  <c:v>2957.7647203814595</c:v>
                </c:pt>
                <c:pt idx="15">
                  <c:v>2988.0900446258088</c:v>
                </c:pt>
                <c:pt idx="16">
                  <c:v>3014.2175553454981</c:v>
                </c:pt>
                <c:pt idx="17">
                  <c:v>2938.0257628214522</c:v>
                </c:pt>
                <c:pt idx="18">
                  <c:v>3024.4850024090315</c:v>
                </c:pt>
                <c:pt idx="19">
                  <c:v>2983.4486578215519</c:v>
                </c:pt>
                <c:pt idx="20">
                  <c:v>3015.972378940452</c:v>
                </c:pt>
                <c:pt idx="21">
                  <c:v>3009.3881923500967</c:v>
                </c:pt>
                <c:pt idx="22">
                  <c:v>3038.0304074559272</c:v>
                </c:pt>
                <c:pt idx="23">
                  <c:v>3049.637113436645</c:v>
                </c:pt>
                <c:pt idx="24">
                  <c:v>3066.0515085182506</c:v>
                </c:pt>
                <c:pt idx="25">
                  <c:v>3084.6633659257841</c:v>
                </c:pt>
                <c:pt idx="26">
                  <c:v>3100.644932793758</c:v>
                </c:pt>
                <c:pt idx="27">
                  <c:v>3085.4359058154228</c:v>
                </c:pt>
                <c:pt idx="28">
                  <c:v>3033.0440940332346</c:v>
                </c:pt>
                <c:pt idx="29">
                  <c:v>3183.2713527387091</c:v>
                </c:pt>
                <c:pt idx="30">
                  <c:v>3122.2954328060696</c:v>
                </c:pt>
                <c:pt idx="31">
                  <c:v>3184.3250089738453</c:v>
                </c:pt>
                <c:pt idx="32">
                  <c:v>3245.33966342024</c:v>
                </c:pt>
                <c:pt idx="33">
                  <c:v>3176.6322626216406</c:v>
                </c:pt>
                <c:pt idx="34">
                  <c:v>3273.3803079685094</c:v>
                </c:pt>
                <c:pt idx="35">
                  <c:v>3298.5556269599342</c:v>
                </c:pt>
                <c:pt idx="36">
                  <c:v>3223.1571162636346</c:v>
                </c:pt>
                <c:pt idx="37">
                  <c:v>3319.3385112652868</c:v>
                </c:pt>
                <c:pt idx="38">
                  <c:v>3313.6663403902758</c:v>
                </c:pt>
                <c:pt idx="39">
                  <c:v>3337.6793571177404</c:v>
                </c:pt>
                <c:pt idx="40">
                  <c:v>3405.7307054381176</c:v>
                </c:pt>
                <c:pt idx="41">
                  <c:v>3378.3810340148543</c:v>
                </c:pt>
                <c:pt idx="42">
                  <c:v>3282.9981683468427</c:v>
                </c:pt>
                <c:pt idx="43">
                  <c:v>3403.9738596794418</c:v>
                </c:pt>
                <c:pt idx="44">
                  <c:v>3462.2622297743051</c:v>
                </c:pt>
                <c:pt idx="45">
                  <c:v>3338.3484339358915</c:v>
                </c:pt>
                <c:pt idx="46">
                  <c:v>3502.596973441232</c:v>
                </c:pt>
                <c:pt idx="47">
                  <c:v>3385.9275664977145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CE-4D66-97EE-EE982E976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270896"/>
        <c:axId val="398274224"/>
      </c:lineChart>
      <c:catAx>
        <c:axId val="398270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74224"/>
        <c:crosses val="autoZero"/>
        <c:auto val="1"/>
        <c:lblAlgn val="ctr"/>
        <c:lblOffset val="100"/>
        <c:noMultiLvlLbl val="0"/>
      </c:catAx>
      <c:valAx>
        <c:axId val="398274224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7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1'!$M$1</c:f>
              <c:strCache>
                <c:ptCount val="1"/>
                <c:pt idx="0">
                  <c:v>DeTrended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1'!$M$2:$M$49</c:f>
              <c:numCache>
                <c:formatCode>General</c:formatCode>
                <c:ptCount val="48"/>
                <c:pt idx="0">
                  <c:v>2823.6400000000003</c:v>
                </c:pt>
                <c:pt idx="1">
                  <c:v>3162.58</c:v>
                </c:pt>
                <c:pt idx="2">
                  <c:v>2727.82</c:v>
                </c:pt>
                <c:pt idx="3">
                  <c:v>2706.46</c:v>
                </c:pt>
                <c:pt idx="4">
                  <c:v>2804</c:v>
                </c:pt>
                <c:pt idx="5">
                  <c:v>2670.54</c:v>
                </c:pt>
                <c:pt idx="6">
                  <c:v>2816.78</c:v>
                </c:pt>
                <c:pt idx="7">
                  <c:v>2631.3199999999997</c:v>
                </c:pt>
                <c:pt idx="8">
                  <c:v>2709.7599999999998</c:v>
                </c:pt>
                <c:pt idx="9">
                  <c:v>2823.9</c:v>
                </c:pt>
                <c:pt idx="10">
                  <c:v>2636.74</c:v>
                </c:pt>
                <c:pt idx="11">
                  <c:v>2854.38</c:v>
                </c:pt>
                <c:pt idx="12">
                  <c:v>2828.42</c:v>
                </c:pt>
                <c:pt idx="13">
                  <c:v>3047.26</c:v>
                </c:pt>
                <c:pt idx="14">
                  <c:v>2869.2</c:v>
                </c:pt>
                <c:pt idx="15">
                  <c:v>2574.7400000000002</c:v>
                </c:pt>
                <c:pt idx="16">
                  <c:v>2825.78</c:v>
                </c:pt>
                <c:pt idx="17">
                  <c:v>2619.7199999999998</c:v>
                </c:pt>
                <c:pt idx="18">
                  <c:v>2789.36</c:v>
                </c:pt>
                <c:pt idx="19">
                  <c:v>2539.8000000000002</c:v>
                </c:pt>
                <c:pt idx="20">
                  <c:v>2694.04</c:v>
                </c:pt>
                <c:pt idx="21">
                  <c:v>2693.68</c:v>
                </c:pt>
                <c:pt idx="22">
                  <c:v>2608.3200000000002</c:v>
                </c:pt>
                <c:pt idx="23">
                  <c:v>2837.96</c:v>
                </c:pt>
                <c:pt idx="24">
                  <c:v>2734.2</c:v>
                </c:pt>
                <c:pt idx="25">
                  <c:v>3058.44</c:v>
                </c:pt>
                <c:pt idx="26">
                  <c:v>2853.7799999999997</c:v>
                </c:pt>
                <c:pt idx="27">
                  <c:v>2501.8200000000002</c:v>
                </c:pt>
                <c:pt idx="28">
                  <c:v>2680.96</c:v>
                </c:pt>
                <c:pt idx="29">
                  <c:v>2695</c:v>
                </c:pt>
                <c:pt idx="30">
                  <c:v>2724.04</c:v>
                </c:pt>
                <c:pt idx="31">
                  <c:v>2565.2800000000002</c:v>
                </c:pt>
                <c:pt idx="32">
                  <c:v>2756.8199999999997</c:v>
                </c:pt>
                <c:pt idx="33">
                  <c:v>2696.16</c:v>
                </c:pt>
                <c:pt idx="34">
                  <c:v>2670.8</c:v>
                </c:pt>
                <c:pt idx="35">
                  <c:v>2932.4399999999996</c:v>
                </c:pt>
                <c:pt idx="36">
                  <c:v>2727.88</c:v>
                </c:pt>
                <c:pt idx="37">
                  <c:v>3154.2200000000003</c:v>
                </c:pt>
                <c:pt idx="38">
                  <c:v>2911.26</c:v>
                </c:pt>
                <c:pt idx="39">
                  <c:v>2573.6999999999998</c:v>
                </c:pt>
                <c:pt idx="40">
                  <c:v>2895.14</c:v>
                </c:pt>
                <c:pt idx="41">
                  <c:v>2721.38</c:v>
                </c:pt>
                <c:pt idx="42">
                  <c:v>2722.12</c:v>
                </c:pt>
                <c:pt idx="43">
                  <c:v>2608.46</c:v>
                </c:pt>
                <c:pt idx="44">
                  <c:v>2807.3</c:v>
                </c:pt>
                <c:pt idx="45">
                  <c:v>2693.14</c:v>
                </c:pt>
                <c:pt idx="46">
                  <c:v>2727.38</c:v>
                </c:pt>
                <c:pt idx="47">
                  <c:v>2859.2200000000003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F4-4921-8FDC-65AE57589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3576656"/>
        <c:axId val="1663577072"/>
      </c:lineChart>
      <c:catAx>
        <c:axId val="1663576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577072"/>
        <c:crosses val="autoZero"/>
        <c:auto val="1"/>
        <c:lblAlgn val="ctr"/>
        <c:lblOffset val="100"/>
        <c:noMultiLvlLbl val="0"/>
      </c:catAx>
      <c:valAx>
        <c:axId val="16635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57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6350</xdr:colOff>
      <xdr:row>1</xdr:row>
      <xdr:rowOff>6350</xdr:rowOff>
    </xdr:from>
    <xdr:to>
      <xdr:col>30</xdr:col>
      <xdr:colOff>603250</xdr:colOff>
      <xdr:row>32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68AC36-E110-4552-86E6-A7FD291A9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15875</xdr:colOff>
      <xdr:row>33</xdr:row>
      <xdr:rowOff>13493</xdr:rowOff>
    </xdr:from>
    <xdr:to>
      <xdr:col>21</xdr:col>
      <xdr:colOff>320675</xdr:colOff>
      <xdr:row>47</xdr:row>
      <xdr:rowOff>184943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EE292E8-2EAC-4AB0-985E-E4FADD527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267890</xdr:colOff>
      <xdr:row>32</xdr:row>
      <xdr:rowOff>176212</xdr:rowOff>
    </xdr:from>
    <xdr:to>
      <xdr:col>29</xdr:col>
      <xdr:colOff>589359</xdr:colOff>
      <xdr:row>48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96C575-845D-4705-9679-0709BDF48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"/>
  <sheetViews>
    <sheetView tabSelected="1" zoomScale="80" zoomScaleNormal="80" workbookViewId="0">
      <selection activeCell="F8" sqref="F8"/>
    </sheetView>
  </sheetViews>
  <sheetFormatPr defaultRowHeight="15" x14ac:dyDescent="0.25"/>
  <cols>
    <col min="3" max="3" width="8.7109375" style="16"/>
    <col min="4" max="4" width="11.85546875" bestFit="1" customWidth="1"/>
    <col min="5" max="5" width="11.42578125" customWidth="1"/>
    <col min="6" max="6" width="14.5703125" customWidth="1"/>
    <col min="7" max="7" width="11.85546875" bestFit="1" customWidth="1"/>
    <col min="8" max="8" width="18.28515625" customWidth="1"/>
    <col min="9" max="9" width="11.5703125" style="13" customWidth="1"/>
    <col min="10" max="10" width="2.28515625" customWidth="1"/>
    <col min="11" max="11" width="13.140625" style="12" customWidth="1"/>
    <col min="12" max="12" width="2.28515625" customWidth="1"/>
    <col min="13" max="13" width="12.140625" style="13" customWidth="1"/>
    <col min="33" max="33" width="12.42578125" bestFit="1" customWidth="1"/>
    <col min="34" max="35" width="11.85546875" bestFit="1" customWidth="1"/>
  </cols>
  <sheetData>
    <row r="1" spans="1:35" x14ac:dyDescent="0.25">
      <c r="A1" s="14" t="s">
        <v>0</v>
      </c>
      <c r="B1" s="14" t="s">
        <v>1</v>
      </c>
      <c r="C1" s="14" t="s">
        <v>7</v>
      </c>
      <c r="D1" s="17" t="s">
        <v>8</v>
      </c>
      <c r="E1" s="17" t="s">
        <v>9</v>
      </c>
      <c r="F1" s="17" t="s">
        <v>11</v>
      </c>
      <c r="G1" s="17" t="s">
        <v>10</v>
      </c>
      <c r="H1" s="17" t="s">
        <v>12</v>
      </c>
      <c r="I1" s="7" t="s">
        <v>14</v>
      </c>
      <c r="K1" s="11" t="s">
        <v>13</v>
      </c>
      <c r="M1" s="7" t="s">
        <v>15</v>
      </c>
      <c r="AG1" s="7" t="s">
        <v>2</v>
      </c>
      <c r="AH1" s="7" t="s">
        <v>5</v>
      </c>
      <c r="AI1" s="7" t="s">
        <v>6</v>
      </c>
    </row>
    <row r="2" spans="1:35" x14ac:dyDescent="0.25">
      <c r="A2">
        <v>1</v>
      </c>
      <c r="B2" s="15">
        <v>42675</v>
      </c>
      <c r="C2" s="16">
        <v>2837.3</v>
      </c>
      <c r="D2" s="8"/>
      <c r="E2" s="8"/>
      <c r="F2" s="8"/>
      <c r="G2" s="8"/>
      <c r="H2" s="18">
        <f>C2/$G$14</f>
        <v>2828.3993709135589</v>
      </c>
      <c r="I2" s="22">
        <f xml:space="preserve"> 13.66*A2 + 2760.6</f>
        <v>2774.2599999999998</v>
      </c>
      <c r="K2" s="23">
        <f>I2*$G$14</f>
        <v>2782.9902590657039</v>
      </c>
      <c r="M2" s="22">
        <f>C2- (13.66*A2)</f>
        <v>2823.6400000000003</v>
      </c>
      <c r="AG2" s="5">
        <f t="shared" ref="AG2:AG49" si="0">C2-K2</f>
        <v>54.309740934296315</v>
      </c>
      <c r="AH2" s="5">
        <f>ABS(AG2)</f>
        <v>54.309740934296315</v>
      </c>
      <c r="AI2" s="5">
        <f>AH2^2</f>
        <v>2949.5479603503809</v>
      </c>
    </row>
    <row r="3" spans="1:35" x14ac:dyDescent="0.25">
      <c r="A3">
        <v>2</v>
      </c>
      <c r="B3" s="15">
        <v>42705</v>
      </c>
      <c r="C3" s="16">
        <v>3189.9</v>
      </c>
      <c r="D3" s="8"/>
      <c r="E3" s="8"/>
      <c r="F3" s="8"/>
      <c r="G3" s="8"/>
      <c r="H3" s="18">
        <f>C3/$G$15</f>
        <v>2882.5192380380417</v>
      </c>
      <c r="I3" s="22">
        <f t="shared" ref="I3:I61" si="1" xml:space="preserve"> 13.66*A3 + 2760.6</f>
        <v>2787.92</v>
      </c>
      <c r="K3" s="23">
        <f>I3*$G$15</f>
        <v>3085.2130631582741</v>
      </c>
      <c r="M3" s="22">
        <f>C3- (13.66*A3)</f>
        <v>3162.58</v>
      </c>
      <c r="AG3" s="5">
        <f t="shared" si="0"/>
        <v>104.68693684172604</v>
      </c>
      <c r="AH3" s="5">
        <f t="shared" ref="AH3:AH49" si="2">ABS(AG3)</f>
        <v>104.68693684172604</v>
      </c>
      <c r="AI3" s="5">
        <f t="shared" ref="AI3:AI49" si="3">AH3^2</f>
        <v>10959.354745303537</v>
      </c>
    </row>
    <row r="4" spans="1:35" x14ac:dyDescent="0.25">
      <c r="A4">
        <v>3</v>
      </c>
      <c r="B4" s="15">
        <v>42736</v>
      </c>
      <c r="C4" s="16">
        <v>2768.8</v>
      </c>
      <c r="D4" s="8"/>
      <c r="E4" s="8"/>
      <c r="F4" s="8"/>
      <c r="G4" s="8"/>
      <c r="H4" s="18">
        <f>C4/$G$16</f>
        <v>2664.0183981627747</v>
      </c>
      <c r="I4" s="22">
        <f t="shared" si="1"/>
        <v>2801.58</v>
      </c>
      <c r="K4" s="23">
        <f>I4*$G$16</f>
        <v>2911.7721969749091</v>
      </c>
      <c r="M4" s="22">
        <f>C4- (13.66*A4)</f>
        <v>2727.82</v>
      </c>
      <c r="AG4" s="5">
        <f t="shared" si="0"/>
        <v>-142.97219697490891</v>
      </c>
      <c r="AH4" s="5">
        <f t="shared" si="2"/>
        <v>142.97219697490891</v>
      </c>
      <c r="AI4" s="5">
        <f t="shared" si="3"/>
        <v>20441.049107832154</v>
      </c>
    </row>
    <row r="5" spans="1:35" x14ac:dyDescent="0.25">
      <c r="A5">
        <v>4</v>
      </c>
      <c r="B5" s="15">
        <v>42767</v>
      </c>
      <c r="C5" s="16">
        <v>2761.1</v>
      </c>
      <c r="D5" s="8"/>
      <c r="E5" s="8"/>
      <c r="F5" s="8"/>
      <c r="G5" s="8"/>
      <c r="H5" s="18">
        <f>C5/$G$17</f>
        <v>2953.6445860510221</v>
      </c>
      <c r="I5" s="22">
        <f t="shared" si="1"/>
        <v>2815.24</v>
      </c>
      <c r="K5" s="23">
        <f>I5*$G$17</f>
        <v>2631.7178446959306</v>
      </c>
      <c r="M5" s="22">
        <f>C5- (13.66*A5)</f>
        <v>2706.46</v>
      </c>
      <c r="AG5" s="5">
        <f t="shared" si="0"/>
        <v>129.38215530406933</v>
      </c>
      <c r="AH5" s="5">
        <f t="shared" si="2"/>
        <v>129.38215530406933</v>
      </c>
      <c r="AI5" s="5">
        <f t="shared" si="3"/>
        <v>16739.742111126314</v>
      </c>
    </row>
    <row r="6" spans="1:35" x14ac:dyDescent="0.25">
      <c r="A6">
        <v>5</v>
      </c>
      <c r="B6" s="15">
        <v>42795</v>
      </c>
      <c r="C6" s="16">
        <v>2872.3</v>
      </c>
      <c r="D6" s="8"/>
      <c r="E6" s="8"/>
      <c r="F6" s="8"/>
      <c r="G6" s="8"/>
      <c r="H6" s="18">
        <f>C6/$G$18</f>
        <v>2831.1762865333139</v>
      </c>
      <c r="I6" s="22">
        <f t="shared" si="1"/>
        <v>2828.9</v>
      </c>
      <c r="K6" s="23">
        <f>I6*$G$18</f>
        <v>2869.9906496989479</v>
      </c>
      <c r="M6" s="22">
        <f t="shared" ref="M6:M48" si="4">C6- (13.66*A6)</f>
        <v>2804</v>
      </c>
      <c r="AG6" s="5">
        <f t="shared" si="0"/>
        <v>2.3093503010522909</v>
      </c>
      <c r="AH6" s="5">
        <f t="shared" si="2"/>
        <v>2.3093503010522909</v>
      </c>
      <c r="AI6" s="5">
        <f t="shared" si="3"/>
        <v>5.3330988129703067</v>
      </c>
    </row>
    <row r="7" spans="1:35" x14ac:dyDescent="0.25">
      <c r="A7">
        <v>6</v>
      </c>
      <c r="B7" s="15">
        <v>42826</v>
      </c>
      <c r="C7" s="16">
        <v>2752.5</v>
      </c>
      <c r="D7" s="18">
        <f>AVERAGE(C2:C13)</f>
        <v>2869.4500000000003</v>
      </c>
      <c r="E7" s="10"/>
      <c r="F7" s="10"/>
      <c r="G7" s="8"/>
      <c r="H7" s="18">
        <f>C7/$G$19</f>
        <v>2822.0672501975318</v>
      </c>
      <c r="I7" s="22">
        <f t="shared" si="1"/>
        <v>2842.56</v>
      </c>
      <c r="K7" s="23">
        <f>I7*$G$19</f>
        <v>2772.4875796111328</v>
      </c>
      <c r="M7" s="22">
        <f t="shared" si="4"/>
        <v>2670.54</v>
      </c>
      <c r="AG7" s="5">
        <f t="shared" si="0"/>
        <v>-19.987579611132787</v>
      </c>
      <c r="AH7" s="5">
        <f t="shared" si="2"/>
        <v>19.987579611132787</v>
      </c>
      <c r="AI7" s="5">
        <f t="shared" si="3"/>
        <v>399.5033387113711</v>
      </c>
    </row>
    <row r="8" spans="1:35" x14ac:dyDescent="0.25">
      <c r="A8">
        <v>7</v>
      </c>
      <c r="B8" s="15">
        <v>42856</v>
      </c>
      <c r="C8" s="16">
        <v>2912.4</v>
      </c>
      <c r="D8" s="18">
        <f t="shared" ref="D8:D42" si="5">AVERAGE(C3:C14)</f>
        <v>2883.5083333333337</v>
      </c>
      <c r="E8" s="19">
        <f>AVERAGE(D7:D8)</f>
        <v>2876.479166666667</v>
      </c>
      <c r="F8" s="20">
        <f>C8/E8</f>
        <v>1.0124877780272468</v>
      </c>
      <c r="G8" s="21">
        <f>AVERAGE(F8,F20,F32)</f>
        <v>1.0080724478949381</v>
      </c>
      <c r="H8" s="18">
        <f>C8/$G$8</f>
        <v>2889.0780678330098</v>
      </c>
      <c r="I8" s="22">
        <f t="shared" si="1"/>
        <v>2856.22</v>
      </c>
      <c r="K8" s="23">
        <f>I8*$G$8</f>
        <v>2879.2766871264798</v>
      </c>
      <c r="M8" s="22">
        <f t="shared" si="4"/>
        <v>2816.78</v>
      </c>
      <c r="AG8" s="5">
        <f t="shared" si="0"/>
        <v>33.123312873520263</v>
      </c>
      <c r="AH8" s="5">
        <f t="shared" si="2"/>
        <v>33.123312873520263</v>
      </c>
      <c r="AI8" s="5">
        <f t="shared" si="3"/>
        <v>1097.1538557171132</v>
      </c>
    </row>
    <row r="9" spans="1:35" x14ac:dyDescent="0.25">
      <c r="A9">
        <v>8</v>
      </c>
      <c r="B9" s="15">
        <v>42887</v>
      </c>
      <c r="C9" s="16">
        <v>2740.6</v>
      </c>
      <c r="D9" s="18">
        <f t="shared" si="5"/>
        <v>2887.5583333333329</v>
      </c>
      <c r="E9" s="19">
        <f t="shared" ref="E9:E42" si="6">AVERAGE(D8:D9)</f>
        <v>2885.5333333333333</v>
      </c>
      <c r="F9" s="20">
        <f t="shared" ref="F9:F42" si="7">C9/E9</f>
        <v>0.94977242797403139</v>
      </c>
      <c r="G9" s="21">
        <f>AVERAGE(F9,F21,F33)</f>
        <v>0.94286858016654806</v>
      </c>
      <c r="H9" s="18">
        <f>C9/$G$9</f>
        <v>2906.6617104961765</v>
      </c>
      <c r="I9" s="22">
        <f t="shared" si="1"/>
        <v>2869.88</v>
      </c>
      <c r="K9" s="23">
        <f>I9*$G$9</f>
        <v>2705.919680848373</v>
      </c>
      <c r="M9" s="22">
        <f t="shared" si="4"/>
        <v>2631.3199999999997</v>
      </c>
      <c r="AG9" s="5">
        <f t="shared" si="0"/>
        <v>34.680319151626918</v>
      </c>
      <c r="AH9" s="5">
        <f t="shared" si="2"/>
        <v>34.680319151626918</v>
      </c>
      <c r="AI9" s="5">
        <f t="shared" si="3"/>
        <v>1202.7245364587009</v>
      </c>
    </row>
    <row r="10" spans="1:35" x14ac:dyDescent="0.25">
      <c r="A10">
        <v>9</v>
      </c>
      <c r="B10" s="15">
        <v>42917</v>
      </c>
      <c r="C10" s="16">
        <v>2832.7</v>
      </c>
      <c r="D10" s="18">
        <f t="shared" si="5"/>
        <v>2913</v>
      </c>
      <c r="E10" s="19">
        <f t="shared" si="6"/>
        <v>2900.2791666666662</v>
      </c>
      <c r="F10" s="20">
        <f t="shared" si="7"/>
        <v>0.97669908212858825</v>
      </c>
      <c r="G10" s="21">
        <f t="shared" ref="G10:G18" si="8">AVERAGE(F10,F22,F34)</f>
        <v>0.98837112064243338</v>
      </c>
      <c r="H10" s="18">
        <f>C10/$G$10</f>
        <v>2866.028702011009</v>
      </c>
      <c r="I10" s="22">
        <f t="shared" si="1"/>
        <v>2883.54</v>
      </c>
      <c r="K10" s="23">
        <f>I10*$G$10</f>
        <v>2850.0076612172825</v>
      </c>
      <c r="M10" s="22">
        <f t="shared" si="4"/>
        <v>2709.7599999999998</v>
      </c>
      <c r="AG10" s="5">
        <f t="shared" si="0"/>
        <v>-17.307661217282657</v>
      </c>
      <c r="AH10" s="5">
        <f t="shared" si="2"/>
        <v>17.307661217282657</v>
      </c>
      <c r="AI10" s="5">
        <f t="shared" si="3"/>
        <v>299.55513681223022</v>
      </c>
    </row>
    <row r="11" spans="1:35" x14ac:dyDescent="0.25">
      <c r="A11">
        <v>10</v>
      </c>
      <c r="B11" s="15">
        <v>42948</v>
      </c>
      <c r="C11" s="16">
        <v>2960.5</v>
      </c>
      <c r="D11" s="18">
        <f t="shared" si="5"/>
        <v>2915.6833333333329</v>
      </c>
      <c r="E11" s="19">
        <f t="shared" si="6"/>
        <v>2914.3416666666662</v>
      </c>
      <c r="F11" s="20">
        <f t="shared" si="7"/>
        <v>1.0158383397050794</v>
      </c>
      <c r="G11" s="21">
        <f t="shared" si="8"/>
        <v>0.9949530630881368</v>
      </c>
      <c r="H11" s="18">
        <f>C11/$G$11</f>
        <v>2975.5172478299587</v>
      </c>
      <c r="I11" s="22">
        <f t="shared" si="1"/>
        <v>2897.2</v>
      </c>
      <c r="K11" s="23">
        <f>I11*$G$11</f>
        <v>2882.5780143789498</v>
      </c>
      <c r="M11" s="22">
        <f t="shared" si="4"/>
        <v>2823.9</v>
      </c>
      <c r="AG11" s="5">
        <f t="shared" si="0"/>
        <v>77.921985621050226</v>
      </c>
      <c r="AH11" s="5">
        <f t="shared" si="2"/>
        <v>77.921985621050226</v>
      </c>
      <c r="AI11" s="5">
        <f t="shared" si="3"/>
        <v>6071.8358431271581</v>
      </c>
    </row>
    <row r="12" spans="1:35" x14ac:dyDescent="0.25">
      <c r="A12">
        <v>11</v>
      </c>
      <c r="B12" s="15">
        <v>42979</v>
      </c>
      <c r="C12" s="16">
        <v>2787</v>
      </c>
      <c r="D12" s="18">
        <f t="shared" si="5"/>
        <v>2931.1583333333328</v>
      </c>
      <c r="E12" s="19">
        <f t="shared" si="6"/>
        <v>2923.4208333333327</v>
      </c>
      <c r="F12" s="20">
        <f t="shared" si="7"/>
        <v>0.95333520518912651</v>
      </c>
      <c r="G12" s="21">
        <f t="shared" si="8"/>
        <v>0.9619719384070704</v>
      </c>
      <c r="H12" s="18">
        <f>C12/$G$12</f>
        <v>2897.1739078116916</v>
      </c>
      <c r="I12" s="22">
        <f t="shared" si="1"/>
        <v>2910.8599999999997</v>
      </c>
      <c r="K12" s="23">
        <f>I12*$G$12</f>
        <v>2800.1656366316047</v>
      </c>
      <c r="M12" s="22">
        <f t="shared" si="4"/>
        <v>2636.74</v>
      </c>
      <c r="AG12" s="5">
        <f t="shared" si="0"/>
        <v>-13.165636631604684</v>
      </c>
      <c r="AH12" s="5">
        <f t="shared" si="2"/>
        <v>13.165636631604684</v>
      </c>
      <c r="AI12" s="5">
        <f t="shared" si="3"/>
        <v>173.33398791545113</v>
      </c>
    </row>
    <row r="13" spans="1:35" x14ac:dyDescent="0.25">
      <c r="A13">
        <v>12</v>
      </c>
      <c r="B13" s="15">
        <v>43009</v>
      </c>
      <c r="C13" s="16">
        <v>3018.3</v>
      </c>
      <c r="D13" s="18">
        <f t="shared" si="5"/>
        <v>2940.5833333333335</v>
      </c>
      <c r="E13" s="19">
        <f t="shared" si="6"/>
        <v>2935.8708333333334</v>
      </c>
      <c r="F13" s="20">
        <f t="shared" si="7"/>
        <v>1.0280765644492194</v>
      </c>
      <c r="G13" s="21">
        <f t="shared" si="8"/>
        <v>1.038090724319803</v>
      </c>
      <c r="H13" s="18">
        <f>C13/$G$13</f>
        <v>2907.5493396569041</v>
      </c>
      <c r="I13" s="22">
        <f t="shared" si="1"/>
        <v>2924.52</v>
      </c>
      <c r="K13" s="23">
        <f>I13*$G$13</f>
        <v>3035.9170850877504</v>
      </c>
      <c r="M13" s="22">
        <f t="shared" si="4"/>
        <v>2854.38</v>
      </c>
      <c r="AG13" s="5">
        <f t="shared" si="0"/>
        <v>-17.617085087750183</v>
      </c>
      <c r="AH13" s="5">
        <f t="shared" si="2"/>
        <v>17.617085087750183</v>
      </c>
      <c r="AI13" s="5">
        <f t="shared" si="3"/>
        <v>310.36168698902986</v>
      </c>
    </row>
    <row r="14" spans="1:35" x14ac:dyDescent="0.25">
      <c r="A14">
        <v>13</v>
      </c>
      <c r="B14" s="15">
        <v>43040</v>
      </c>
      <c r="C14" s="16">
        <v>3006</v>
      </c>
      <c r="D14" s="18">
        <f t="shared" si="5"/>
        <v>2951.9583333333326</v>
      </c>
      <c r="E14" s="19">
        <f t="shared" si="6"/>
        <v>2946.270833333333</v>
      </c>
      <c r="F14" s="20">
        <f t="shared" si="7"/>
        <v>1.0202728024833654</v>
      </c>
      <c r="G14" s="21">
        <f t="shared" si="8"/>
        <v>1.0031468784705486</v>
      </c>
      <c r="H14" s="18">
        <f t="shared" ref="H14" si="9">C14/$G$14</f>
        <v>2996.5701578846642</v>
      </c>
      <c r="I14" s="22">
        <f t="shared" si="1"/>
        <v>2938.18</v>
      </c>
      <c r="K14" s="23">
        <f t="shared" ref="K14" si="10">I14*$G$14</f>
        <v>2947.4260953845965</v>
      </c>
      <c r="M14" s="22">
        <f t="shared" si="4"/>
        <v>2828.42</v>
      </c>
      <c r="AG14" s="5">
        <f t="shared" si="0"/>
        <v>58.573904615403535</v>
      </c>
      <c r="AH14" s="5">
        <f t="shared" si="2"/>
        <v>58.573904615403535</v>
      </c>
      <c r="AI14" s="5">
        <f t="shared" si="3"/>
        <v>3430.9023018943917</v>
      </c>
    </row>
    <row r="15" spans="1:35" x14ac:dyDescent="0.25">
      <c r="A15">
        <v>14</v>
      </c>
      <c r="B15" s="15">
        <v>43070</v>
      </c>
      <c r="C15" s="16">
        <v>3238.5</v>
      </c>
      <c r="D15" s="18">
        <f t="shared" si="5"/>
        <v>2957.9916666666663</v>
      </c>
      <c r="E15" s="19">
        <f t="shared" si="6"/>
        <v>2954.9749999999995</v>
      </c>
      <c r="F15" s="20">
        <f t="shared" si="7"/>
        <v>1.095948358277143</v>
      </c>
      <c r="G15" s="21">
        <f t="shared" si="8"/>
        <v>1.1066361528158175</v>
      </c>
      <c r="H15" s="18">
        <f t="shared" ref="H15" si="11">C15/$G$15</f>
        <v>2926.4361115979177</v>
      </c>
      <c r="I15" s="22">
        <f t="shared" si="1"/>
        <v>2951.84</v>
      </c>
      <c r="K15" s="23">
        <f t="shared" ref="K15" si="12">I15*$G$15</f>
        <v>3266.6128613278429</v>
      </c>
      <c r="M15" s="22">
        <f t="shared" si="4"/>
        <v>3047.26</v>
      </c>
      <c r="AG15" s="5">
        <f t="shared" si="0"/>
        <v>-28.112861327842893</v>
      </c>
      <c r="AH15" s="5">
        <f t="shared" si="2"/>
        <v>28.112861327842893</v>
      </c>
      <c r="AI15" s="5">
        <f t="shared" si="3"/>
        <v>790.33297203852442</v>
      </c>
    </row>
    <row r="16" spans="1:35" x14ac:dyDescent="0.25">
      <c r="A16">
        <v>15</v>
      </c>
      <c r="B16" s="15">
        <v>43101</v>
      </c>
      <c r="C16" s="16">
        <v>3074.1</v>
      </c>
      <c r="D16" s="18">
        <f t="shared" si="5"/>
        <v>2970.3416666666667</v>
      </c>
      <c r="E16" s="19">
        <f t="shared" si="6"/>
        <v>2964.1666666666665</v>
      </c>
      <c r="F16" s="20">
        <f t="shared" si="7"/>
        <v>1.0370874332302502</v>
      </c>
      <c r="G16" s="21">
        <f t="shared" si="8"/>
        <v>1.0393321614856292</v>
      </c>
      <c r="H16" s="18">
        <f t="shared" ref="H16" si="13">C16/$G$16</f>
        <v>2957.7647203814595</v>
      </c>
      <c r="I16" s="22">
        <f t="shared" si="1"/>
        <v>2965.5</v>
      </c>
      <c r="K16" s="23">
        <f t="shared" ref="K16" si="14">I16*$G$16</f>
        <v>3082.1395248856334</v>
      </c>
      <c r="M16" s="22">
        <f t="shared" si="4"/>
        <v>2869.2</v>
      </c>
      <c r="AG16" s="5">
        <f t="shared" si="0"/>
        <v>-8.0395248856334547</v>
      </c>
      <c r="AH16" s="5">
        <f t="shared" si="2"/>
        <v>8.0395248856334547</v>
      </c>
      <c r="AI16" s="5">
        <f t="shared" si="3"/>
        <v>64.633960386719608</v>
      </c>
    </row>
    <row r="17" spans="1:35" x14ac:dyDescent="0.25">
      <c r="A17">
        <v>16</v>
      </c>
      <c r="B17" s="15">
        <v>43132</v>
      </c>
      <c r="C17" s="16">
        <v>2793.3</v>
      </c>
      <c r="D17" s="18">
        <f t="shared" si="5"/>
        <v>2973.15</v>
      </c>
      <c r="E17" s="19">
        <f t="shared" si="6"/>
        <v>2971.7458333333334</v>
      </c>
      <c r="F17" s="20">
        <f t="shared" si="7"/>
        <v>0.93995252510098581</v>
      </c>
      <c r="G17" s="21">
        <f t="shared" si="8"/>
        <v>0.93481118650485595</v>
      </c>
      <c r="H17" s="18">
        <f t="shared" ref="H17" si="15">C17/$G$17</f>
        <v>2988.0900446258088</v>
      </c>
      <c r="I17" s="22">
        <f t="shared" si="1"/>
        <v>2979.16</v>
      </c>
      <c r="K17" s="23">
        <f t="shared" ref="K17" si="16">I17*$G$17</f>
        <v>2784.9520943878065</v>
      </c>
      <c r="M17" s="22">
        <f t="shared" si="4"/>
        <v>2574.7400000000002</v>
      </c>
      <c r="AG17" s="5">
        <f t="shared" si="0"/>
        <v>8.3479056121936992</v>
      </c>
      <c r="AH17" s="5">
        <f t="shared" si="2"/>
        <v>8.3479056121936992</v>
      </c>
      <c r="AI17" s="5">
        <f t="shared" si="3"/>
        <v>69.687528110095059</v>
      </c>
    </row>
    <row r="18" spans="1:35" x14ac:dyDescent="0.25">
      <c r="A18">
        <v>17</v>
      </c>
      <c r="B18" s="15">
        <v>43160</v>
      </c>
      <c r="C18" s="16">
        <v>3058</v>
      </c>
      <c r="D18" s="18">
        <f t="shared" si="5"/>
        <v>2984.4416666666671</v>
      </c>
      <c r="E18" s="19">
        <f t="shared" si="6"/>
        <v>2978.7958333333336</v>
      </c>
      <c r="F18" s="20">
        <f t="shared" si="7"/>
        <v>1.0265893237060277</v>
      </c>
      <c r="G18" s="21">
        <f t="shared" si="8"/>
        <v>1.0145253100848202</v>
      </c>
      <c r="H18" s="18">
        <f t="shared" ref="H18" si="17">C18/$G$18</f>
        <v>3014.2175553454981</v>
      </c>
      <c r="I18" s="22">
        <f t="shared" si="1"/>
        <v>2992.8199999999997</v>
      </c>
      <c r="K18" s="23">
        <f t="shared" ref="K18" si="18">I18*$G$18</f>
        <v>3036.2916385280514</v>
      </c>
      <c r="M18" s="22">
        <f t="shared" si="4"/>
        <v>2825.78</v>
      </c>
      <c r="AG18" s="5">
        <f t="shared" si="0"/>
        <v>21.708361471948592</v>
      </c>
      <c r="AH18" s="5">
        <f t="shared" si="2"/>
        <v>21.708361471948592</v>
      </c>
      <c r="AI18" s="5">
        <f t="shared" si="3"/>
        <v>471.25295779678203</v>
      </c>
    </row>
    <row r="19" spans="1:35" x14ac:dyDescent="0.25">
      <c r="A19">
        <v>18</v>
      </c>
      <c r="B19" s="15">
        <v>43191</v>
      </c>
      <c r="C19" s="16">
        <v>2865.6</v>
      </c>
      <c r="D19" s="18">
        <f t="shared" si="5"/>
        <v>2996.7333333333336</v>
      </c>
      <c r="E19" s="19">
        <f t="shared" si="6"/>
        <v>2990.5875000000005</v>
      </c>
      <c r="F19" s="20">
        <f t="shared" si="7"/>
        <v>0.95820637249369878</v>
      </c>
      <c r="G19" s="21">
        <f>AVERAGE(F19,F31,F43)</f>
        <v>0.97534883330910616</v>
      </c>
      <c r="H19" s="18">
        <f t="shared" ref="H19" si="19">C19/$G$19</f>
        <v>2938.0257628214522</v>
      </c>
      <c r="I19" s="22">
        <f t="shared" si="1"/>
        <v>3006.48</v>
      </c>
      <c r="K19" s="23">
        <f t="shared" ref="K19" si="20">I19*$G$19</f>
        <v>2932.3667603671615</v>
      </c>
      <c r="M19" s="22">
        <f t="shared" si="4"/>
        <v>2619.7199999999998</v>
      </c>
      <c r="AG19" s="5">
        <f t="shared" si="0"/>
        <v>-66.766760367161623</v>
      </c>
      <c r="AH19" s="5">
        <f t="shared" si="2"/>
        <v>66.766760367161623</v>
      </c>
      <c r="AI19" s="5">
        <f t="shared" si="3"/>
        <v>4457.8002899259845</v>
      </c>
    </row>
    <row r="20" spans="1:35" x14ac:dyDescent="0.25">
      <c r="A20">
        <v>19</v>
      </c>
      <c r="B20" s="15">
        <v>43221</v>
      </c>
      <c r="C20" s="16">
        <v>3048.9</v>
      </c>
      <c r="D20" s="18">
        <f t="shared" si="5"/>
        <v>3002.5416666666665</v>
      </c>
      <c r="E20" s="19">
        <f t="shared" si="6"/>
        <v>2999.6374999999998</v>
      </c>
      <c r="F20" s="20">
        <f t="shared" si="7"/>
        <v>1.0164228177571457</v>
      </c>
      <c r="G20" s="2"/>
      <c r="H20" s="18">
        <f t="shared" ref="H20" si="21">C20/$G$8</f>
        <v>3024.4850024090315</v>
      </c>
      <c r="I20" s="22">
        <f t="shared" si="1"/>
        <v>3020.14</v>
      </c>
      <c r="K20" s="23">
        <f t="shared" ref="K20" si="22">I20*$G$8</f>
        <v>3044.5199227854182</v>
      </c>
      <c r="M20" s="22">
        <f t="shared" si="4"/>
        <v>2789.36</v>
      </c>
      <c r="AG20" s="5">
        <f t="shared" si="0"/>
        <v>4.3800772145818883</v>
      </c>
      <c r="AH20" s="5">
        <f t="shared" si="2"/>
        <v>4.3800772145818883</v>
      </c>
      <c r="AI20" s="5">
        <f t="shared" si="3"/>
        <v>19.185076405699434</v>
      </c>
    </row>
    <row r="21" spans="1:35" x14ac:dyDescent="0.25">
      <c r="A21">
        <v>20</v>
      </c>
      <c r="B21" s="15">
        <v>43252</v>
      </c>
      <c r="C21" s="16">
        <v>2813</v>
      </c>
      <c r="D21" s="18">
        <f t="shared" si="5"/>
        <v>3017.1333333333332</v>
      </c>
      <c r="E21" s="19">
        <f t="shared" si="6"/>
        <v>3009.8374999999996</v>
      </c>
      <c r="F21" s="20">
        <f t="shared" si="7"/>
        <v>0.93460195110201139</v>
      </c>
      <c r="G21" s="2"/>
      <c r="H21" s="18">
        <f t="shared" ref="H21" si="23">C21/$G$9</f>
        <v>2983.4486578215519</v>
      </c>
      <c r="I21" s="22">
        <f t="shared" si="1"/>
        <v>3033.7999999999997</v>
      </c>
      <c r="K21" s="23">
        <f t="shared" ref="K21" si="24">I21*$G$9</f>
        <v>2860.4746985092734</v>
      </c>
      <c r="M21" s="22">
        <f t="shared" si="4"/>
        <v>2539.8000000000002</v>
      </c>
      <c r="AG21" s="5">
        <f t="shared" si="0"/>
        <v>-47.474698509273367</v>
      </c>
      <c r="AH21" s="5">
        <f t="shared" si="2"/>
        <v>47.474698509273367</v>
      </c>
      <c r="AI21" s="5">
        <f t="shared" si="3"/>
        <v>2253.846998546403</v>
      </c>
    </row>
    <row r="22" spans="1:35" x14ac:dyDescent="0.25">
      <c r="A22">
        <v>21</v>
      </c>
      <c r="B22" s="15">
        <v>43282</v>
      </c>
      <c r="C22" s="16">
        <v>2980.9</v>
      </c>
      <c r="D22" s="18">
        <f t="shared" si="5"/>
        <v>3029.5083333333332</v>
      </c>
      <c r="E22" s="19">
        <f t="shared" si="6"/>
        <v>3023.3208333333332</v>
      </c>
      <c r="F22" s="20">
        <f t="shared" si="7"/>
        <v>0.98596879535058723</v>
      </c>
      <c r="G22" s="2"/>
      <c r="H22" s="18">
        <f t="shared" ref="H22" si="25">C22/$G$10</f>
        <v>3015.972378940452</v>
      </c>
      <c r="I22" s="22">
        <f t="shared" si="1"/>
        <v>3047.46</v>
      </c>
      <c r="K22" s="23">
        <f t="shared" ref="K22" si="26">I22*$G$10</f>
        <v>3012.0214553129899</v>
      </c>
      <c r="M22" s="22">
        <f t="shared" si="4"/>
        <v>2694.04</v>
      </c>
      <c r="AG22" s="5">
        <f t="shared" si="0"/>
        <v>-31.121455312989838</v>
      </c>
      <c r="AH22" s="5">
        <f t="shared" si="2"/>
        <v>31.121455312989838</v>
      </c>
      <c r="AI22" s="5">
        <f t="shared" si="3"/>
        <v>968.54498079842335</v>
      </c>
    </row>
    <row r="23" spans="1:35" x14ac:dyDescent="0.25">
      <c r="A23">
        <v>22</v>
      </c>
      <c r="B23" s="15">
        <v>43313</v>
      </c>
      <c r="C23" s="16">
        <v>2994.2</v>
      </c>
      <c r="D23" s="18">
        <f t="shared" si="5"/>
        <v>3037.0916666666667</v>
      </c>
      <c r="E23" s="19">
        <f t="shared" si="6"/>
        <v>3033.3</v>
      </c>
      <c r="F23" s="20">
        <f t="shared" si="7"/>
        <v>0.98710974845877419</v>
      </c>
      <c r="G23" s="2"/>
      <c r="H23" s="18">
        <f t="shared" ref="H23" si="27">C23/$G$11</f>
        <v>3009.3881923500967</v>
      </c>
      <c r="I23" s="22">
        <f t="shared" si="1"/>
        <v>3061.12</v>
      </c>
      <c r="K23" s="23">
        <f t="shared" ref="K23" si="28">I23*$G$11</f>
        <v>3045.6707204803574</v>
      </c>
      <c r="M23" s="22">
        <f t="shared" si="4"/>
        <v>2693.68</v>
      </c>
      <c r="AG23" s="5">
        <f t="shared" si="0"/>
        <v>-51.470720480357613</v>
      </c>
      <c r="AH23" s="5">
        <f t="shared" si="2"/>
        <v>51.470720480357613</v>
      </c>
      <c r="AI23" s="5">
        <f t="shared" si="3"/>
        <v>2649.2350667671049</v>
      </c>
    </row>
    <row r="24" spans="1:35" x14ac:dyDescent="0.25">
      <c r="A24">
        <v>23</v>
      </c>
      <c r="B24" s="15">
        <v>43344</v>
      </c>
      <c r="C24" s="16">
        <v>2922.5</v>
      </c>
      <c r="D24" s="18">
        <f t="shared" si="5"/>
        <v>3038.6833333333329</v>
      </c>
      <c r="E24" s="19">
        <f t="shared" si="6"/>
        <v>3037.8874999999998</v>
      </c>
      <c r="F24" s="20">
        <f t="shared" si="7"/>
        <v>0.96201719122251894</v>
      </c>
      <c r="G24" s="2"/>
      <c r="H24" s="18">
        <f t="shared" ref="H24" si="29">C24/$G$12</f>
        <v>3038.0304074559272</v>
      </c>
      <c r="I24" s="22">
        <f t="shared" si="1"/>
        <v>3074.7799999999997</v>
      </c>
      <c r="K24" s="23">
        <f t="shared" ref="K24" si="30">I24*$G$12</f>
        <v>2957.8520767752916</v>
      </c>
      <c r="M24" s="22">
        <f t="shared" si="4"/>
        <v>2608.3200000000002</v>
      </c>
      <c r="AG24" s="5">
        <f t="shared" si="0"/>
        <v>-35.352076775291607</v>
      </c>
      <c r="AH24" s="5">
        <f t="shared" si="2"/>
        <v>35.352076775291607</v>
      </c>
      <c r="AI24" s="5">
        <f t="shared" si="3"/>
        <v>1249.7693323261121</v>
      </c>
    </row>
    <row r="25" spans="1:35" x14ac:dyDescent="0.25">
      <c r="A25">
        <v>24</v>
      </c>
      <c r="B25" s="15">
        <v>43374</v>
      </c>
      <c r="C25" s="16">
        <v>3165.8</v>
      </c>
      <c r="D25" s="18">
        <f t="shared" si="5"/>
        <v>3058.6166666666668</v>
      </c>
      <c r="E25" s="19">
        <f t="shared" si="6"/>
        <v>3048.6499999999996</v>
      </c>
      <c r="F25" s="20">
        <f t="shared" si="7"/>
        <v>1.038426844668952</v>
      </c>
      <c r="G25" s="2"/>
      <c r="H25" s="18">
        <f t="shared" ref="H25" si="31">C25/$G$13</f>
        <v>3049.637113436645</v>
      </c>
      <c r="I25" s="22">
        <f t="shared" si="1"/>
        <v>3088.44</v>
      </c>
      <c r="K25" s="23">
        <f t="shared" ref="K25" si="32">I25*$G$13</f>
        <v>3206.0809166182526</v>
      </c>
      <c r="M25" s="22">
        <f t="shared" si="4"/>
        <v>2837.96</v>
      </c>
      <c r="AG25" s="5">
        <f t="shared" si="0"/>
        <v>-40.280916618252377</v>
      </c>
      <c r="AH25" s="5">
        <f t="shared" si="2"/>
        <v>40.280916618252377</v>
      </c>
      <c r="AI25" s="5">
        <f t="shared" si="3"/>
        <v>1622.5522436066005</v>
      </c>
    </row>
    <row r="26" spans="1:35" x14ac:dyDescent="0.25">
      <c r="A26">
        <v>25</v>
      </c>
      <c r="B26" s="15">
        <v>43405</v>
      </c>
      <c r="C26" s="16">
        <v>3075.7</v>
      </c>
      <c r="D26" s="18">
        <f t="shared" si="5"/>
        <v>3066.8333333333326</v>
      </c>
      <c r="E26" s="19">
        <f t="shared" si="6"/>
        <v>3062.7249999999995</v>
      </c>
      <c r="F26" s="20">
        <f t="shared" si="7"/>
        <v>1.0042364234464407</v>
      </c>
      <c r="G26" s="2"/>
      <c r="H26" s="18">
        <f t="shared" ref="H26" si="33">C26/$G$14</f>
        <v>3066.0515085182506</v>
      </c>
      <c r="I26" s="22">
        <f t="shared" si="1"/>
        <v>3102.1</v>
      </c>
      <c r="K26" s="23">
        <f t="shared" ref="K26" si="34">I26*$G$14</f>
        <v>3111.8619317034886</v>
      </c>
      <c r="M26" s="22">
        <f t="shared" si="4"/>
        <v>2734.2</v>
      </c>
      <c r="AG26" s="5">
        <f t="shared" si="0"/>
        <v>-36.16193170348879</v>
      </c>
      <c r="AH26" s="5">
        <f t="shared" si="2"/>
        <v>36.16193170348879</v>
      </c>
      <c r="AI26" s="5">
        <f t="shared" si="3"/>
        <v>1307.6853045277876</v>
      </c>
    </row>
    <row r="27" spans="1:35" x14ac:dyDescent="0.25">
      <c r="A27">
        <v>26</v>
      </c>
      <c r="B27" s="15">
        <v>43435</v>
      </c>
      <c r="C27" s="16">
        <v>3413.6</v>
      </c>
      <c r="D27" s="18">
        <f t="shared" si="5"/>
        <v>3082.6166666666668</v>
      </c>
      <c r="E27" s="19">
        <f t="shared" si="6"/>
        <v>3074.7249999999995</v>
      </c>
      <c r="F27" s="20">
        <f t="shared" si="7"/>
        <v>1.1102131084893774</v>
      </c>
      <c r="G27" s="2"/>
      <c r="H27" s="18">
        <f t="shared" ref="H27" si="35">C27/$G$15</f>
        <v>3084.6633659257841</v>
      </c>
      <c r="I27" s="22">
        <f t="shared" si="1"/>
        <v>3115.7599999999998</v>
      </c>
      <c r="K27" s="23">
        <f t="shared" ref="K27" si="36">I27*$G$15</f>
        <v>3448.0126594974113</v>
      </c>
      <c r="M27" s="22">
        <f t="shared" si="4"/>
        <v>3058.44</v>
      </c>
      <c r="AG27" s="5">
        <f t="shared" si="0"/>
        <v>-34.412659497411369</v>
      </c>
      <c r="AH27" s="5">
        <f t="shared" si="2"/>
        <v>34.412659497411369</v>
      </c>
      <c r="AI27" s="5">
        <f t="shared" si="3"/>
        <v>1184.231133684777</v>
      </c>
    </row>
    <row r="28" spans="1:35" x14ac:dyDescent="0.25">
      <c r="A28">
        <v>27</v>
      </c>
      <c r="B28" s="15">
        <v>43466</v>
      </c>
      <c r="C28" s="16">
        <v>3222.6</v>
      </c>
      <c r="D28" s="18">
        <f t="shared" si="5"/>
        <v>3101.5083333333332</v>
      </c>
      <c r="E28" s="19">
        <f t="shared" si="6"/>
        <v>3092.0625</v>
      </c>
      <c r="F28" s="20">
        <f t="shared" si="7"/>
        <v>1.0422169668303922</v>
      </c>
      <c r="G28" s="2"/>
      <c r="H28" s="18">
        <f t="shared" ref="H28" si="37">C28/$G$16</f>
        <v>3100.644932793758</v>
      </c>
      <c r="I28" s="22">
        <f t="shared" si="1"/>
        <v>3129.42</v>
      </c>
      <c r="K28" s="23">
        <f t="shared" ref="K28" si="38">I28*$G$16</f>
        <v>3252.5068527963581</v>
      </c>
      <c r="M28" s="22">
        <f t="shared" si="4"/>
        <v>2853.7799999999997</v>
      </c>
      <c r="AG28" s="5">
        <f t="shared" si="0"/>
        <v>-29.90685279635818</v>
      </c>
      <c r="AH28" s="5">
        <f t="shared" si="2"/>
        <v>29.90685279635818</v>
      </c>
      <c r="AI28" s="5">
        <f t="shared" si="3"/>
        <v>894.41984418303707</v>
      </c>
    </row>
    <row r="29" spans="1:35" x14ac:dyDescent="0.25">
      <c r="A29">
        <v>28</v>
      </c>
      <c r="B29" s="15">
        <v>43497</v>
      </c>
      <c r="C29" s="16">
        <v>2884.3</v>
      </c>
      <c r="D29" s="18">
        <f t="shared" si="5"/>
        <v>3115.375</v>
      </c>
      <c r="E29" s="19">
        <f t="shared" si="6"/>
        <v>3108.4416666666666</v>
      </c>
      <c r="F29" s="20">
        <f t="shared" si="7"/>
        <v>0.92789259355572062</v>
      </c>
      <c r="G29" s="2"/>
      <c r="H29" s="18">
        <f t="shared" ref="H29" si="39">C29/$G$17</f>
        <v>3085.4359058154228</v>
      </c>
      <c r="I29" s="22">
        <f t="shared" si="1"/>
        <v>3143.08</v>
      </c>
      <c r="K29" s="23">
        <f t="shared" ref="K29" si="40">I29*$G$17</f>
        <v>2938.1863440796824</v>
      </c>
      <c r="M29" s="22">
        <f t="shared" si="4"/>
        <v>2501.8200000000002</v>
      </c>
      <c r="AG29" s="5">
        <f t="shared" si="0"/>
        <v>-53.886344079682203</v>
      </c>
      <c r="AH29" s="5">
        <f t="shared" si="2"/>
        <v>53.886344079682203</v>
      </c>
      <c r="AI29" s="5">
        <f t="shared" si="3"/>
        <v>2903.7380782739015</v>
      </c>
    </row>
    <row r="30" spans="1:35" x14ac:dyDescent="0.25">
      <c r="A30">
        <v>29</v>
      </c>
      <c r="B30" s="15">
        <v>43525</v>
      </c>
      <c r="C30" s="16">
        <v>3077.1</v>
      </c>
      <c r="D30" s="18">
        <f t="shared" si="5"/>
        <v>3134.2416666666668</v>
      </c>
      <c r="E30" s="19">
        <f t="shared" si="6"/>
        <v>3124.8083333333334</v>
      </c>
      <c r="F30" s="20">
        <f t="shared" si="7"/>
        <v>0.98473239692034442</v>
      </c>
      <c r="G30" s="2"/>
      <c r="H30" s="18">
        <f t="shared" ref="H30" si="41">C30/$G$18</f>
        <v>3033.0440940332346</v>
      </c>
      <c r="I30" s="22">
        <f t="shared" si="1"/>
        <v>3156.74</v>
      </c>
      <c r="K30" s="23">
        <f t="shared" ref="K30" si="42">I30*$G$18</f>
        <v>3202.5926273571549</v>
      </c>
      <c r="M30" s="22">
        <f t="shared" si="4"/>
        <v>2680.96</v>
      </c>
      <c r="AG30" s="5">
        <f t="shared" si="0"/>
        <v>-125.49262735715502</v>
      </c>
      <c r="AH30" s="5">
        <f t="shared" si="2"/>
        <v>125.49262735715502</v>
      </c>
      <c r="AI30" s="5">
        <f t="shared" si="3"/>
        <v>15748.399521001771</v>
      </c>
    </row>
    <row r="31" spans="1:35" x14ac:dyDescent="0.25">
      <c r="A31">
        <v>30</v>
      </c>
      <c r="B31" s="15">
        <v>43556</v>
      </c>
      <c r="C31" s="16">
        <v>3104.8</v>
      </c>
      <c r="D31" s="18">
        <f t="shared" si="5"/>
        <v>3155.7749999999996</v>
      </c>
      <c r="E31" s="19">
        <f t="shared" si="6"/>
        <v>3145.0083333333332</v>
      </c>
      <c r="F31" s="20">
        <f t="shared" si="7"/>
        <v>0.98721519020882309</v>
      </c>
      <c r="G31" s="2"/>
      <c r="H31" s="18">
        <f t="shared" ref="H31" si="43">C31/$G$19</f>
        <v>3183.2713527387091</v>
      </c>
      <c r="I31" s="22">
        <f t="shared" si="1"/>
        <v>3170.4</v>
      </c>
      <c r="K31" s="23">
        <f t="shared" ref="K31" si="44">I31*$G$19</f>
        <v>3092.2459411231903</v>
      </c>
      <c r="M31" s="22">
        <f t="shared" si="4"/>
        <v>2695</v>
      </c>
      <c r="AG31" s="5">
        <f t="shared" si="0"/>
        <v>12.554058876809904</v>
      </c>
      <c r="AH31" s="5">
        <f t="shared" si="2"/>
        <v>12.554058876809904</v>
      </c>
      <c r="AI31" s="5">
        <f t="shared" si="3"/>
        <v>157.60439428240954</v>
      </c>
    </row>
    <row r="32" spans="1:35" x14ac:dyDescent="0.25">
      <c r="A32">
        <v>31</v>
      </c>
      <c r="B32" s="15">
        <v>43586</v>
      </c>
      <c r="C32" s="16">
        <v>3147.5</v>
      </c>
      <c r="D32" s="18">
        <f t="shared" si="5"/>
        <v>3168.9083333333333</v>
      </c>
      <c r="E32" s="19">
        <f t="shared" si="6"/>
        <v>3162.3416666666662</v>
      </c>
      <c r="F32" s="20">
        <f t="shared" si="7"/>
        <v>0.99530674790042206</v>
      </c>
      <c r="G32" s="2"/>
      <c r="H32" s="18">
        <f t="shared" ref="H32" si="45">C32/$G$8</f>
        <v>3122.2954328060696</v>
      </c>
      <c r="I32" s="22">
        <f t="shared" si="1"/>
        <v>3184.06</v>
      </c>
      <c r="K32" s="23">
        <f t="shared" ref="K32" si="46">I32*$G$8</f>
        <v>3209.7631584443566</v>
      </c>
      <c r="M32" s="22">
        <f t="shared" si="4"/>
        <v>2724.04</v>
      </c>
      <c r="AG32" s="5">
        <f t="shared" si="0"/>
        <v>-62.263158444356577</v>
      </c>
      <c r="AH32" s="5">
        <f t="shared" si="2"/>
        <v>62.263158444356577</v>
      </c>
      <c r="AI32" s="5">
        <f t="shared" si="3"/>
        <v>3876.7008994670518</v>
      </c>
    </row>
    <row r="33" spans="1:35" x14ac:dyDescent="0.25">
      <c r="A33">
        <v>32</v>
      </c>
      <c r="B33" s="15">
        <v>43617</v>
      </c>
      <c r="C33" s="16">
        <v>3002.4</v>
      </c>
      <c r="D33" s="18">
        <f t="shared" si="5"/>
        <v>3190.5500000000006</v>
      </c>
      <c r="E33" s="19">
        <f t="shared" si="6"/>
        <v>3179.729166666667</v>
      </c>
      <c r="F33" s="20">
        <f t="shared" si="7"/>
        <v>0.94423136142360131</v>
      </c>
      <c r="G33" s="2"/>
      <c r="H33" s="18">
        <f t="shared" ref="H33" si="47">C33/$G$9</f>
        <v>3184.3250089738453</v>
      </c>
      <c r="I33" s="22">
        <f t="shared" si="1"/>
        <v>3197.72</v>
      </c>
      <c r="K33" s="23">
        <f t="shared" ref="K33" si="48">I33*$G$9</f>
        <v>3015.0297161701737</v>
      </c>
      <c r="M33" s="22">
        <f t="shared" si="4"/>
        <v>2565.2800000000002</v>
      </c>
      <c r="AG33" s="5">
        <f t="shared" si="0"/>
        <v>-12.629716170173651</v>
      </c>
      <c r="AH33" s="5">
        <f t="shared" si="2"/>
        <v>12.629716170173651</v>
      </c>
      <c r="AI33" s="5">
        <f t="shared" si="3"/>
        <v>159.50973053914581</v>
      </c>
    </row>
    <row r="34" spans="1:35" x14ac:dyDescent="0.25">
      <c r="A34">
        <v>33</v>
      </c>
      <c r="B34" s="15">
        <v>43647</v>
      </c>
      <c r="C34" s="16">
        <v>3207.6</v>
      </c>
      <c r="D34" s="18">
        <f t="shared" si="5"/>
        <v>3209</v>
      </c>
      <c r="E34" s="19">
        <f t="shared" si="6"/>
        <v>3199.7750000000005</v>
      </c>
      <c r="F34" s="20">
        <f t="shared" si="7"/>
        <v>1.002445484448125</v>
      </c>
      <c r="G34" s="2"/>
      <c r="H34" s="18">
        <f t="shared" ref="H34" si="49">C34/$G$10</f>
        <v>3245.33966342024</v>
      </c>
      <c r="I34" s="22">
        <f t="shared" si="1"/>
        <v>3211.38</v>
      </c>
      <c r="K34" s="23">
        <f t="shared" ref="K34" si="50">I34*$G$10</f>
        <v>3174.0352494086978</v>
      </c>
      <c r="M34" s="22">
        <f t="shared" si="4"/>
        <v>2756.8199999999997</v>
      </c>
      <c r="AG34" s="5">
        <f t="shared" si="0"/>
        <v>33.564750591302072</v>
      </c>
      <c r="AH34" s="5">
        <f t="shared" si="2"/>
        <v>33.564750591302072</v>
      </c>
      <c r="AI34" s="5">
        <f t="shared" si="3"/>
        <v>1126.5924822563129</v>
      </c>
    </row>
    <row r="35" spans="1:35" x14ac:dyDescent="0.25">
      <c r="A35">
        <v>34</v>
      </c>
      <c r="B35" s="15">
        <v>43678</v>
      </c>
      <c r="C35" s="16">
        <v>3160.6</v>
      </c>
      <c r="D35" s="18">
        <f t="shared" si="5"/>
        <v>3228.6499999999996</v>
      </c>
      <c r="E35" s="19">
        <f t="shared" si="6"/>
        <v>3218.8249999999998</v>
      </c>
      <c r="F35" s="20">
        <f t="shared" si="7"/>
        <v>0.9819111011005569</v>
      </c>
      <c r="G35" s="2"/>
      <c r="H35" s="18">
        <f t="shared" ref="H35" si="51">C35/$G$11</f>
        <v>3176.6322626216406</v>
      </c>
      <c r="I35" s="22">
        <f t="shared" si="1"/>
        <v>3225.04</v>
      </c>
      <c r="K35" s="23">
        <f t="shared" ref="K35" si="52">I35*$G$11</f>
        <v>3208.7634265817646</v>
      </c>
      <c r="M35" s="22">
        <f t="shared" si="4"/>
        <v>2696.16</v>
      </c>
      <c r="AG35" s="5">
        <f t="shared" si="0"/>
        <v>-48.163426581764725</v>
      </c>
      <c r="AH35" s="5">
        <f t="shared" si="2"/>
        <v>48.163426581764725</v>
      </c>
      <c r="AI35" s="5">
        <f t="shared" si="3"/>
        <v>2319.7156600970407</v>
      </c>
    </row>
    <row r="36" spans="1:35" x14ac:dyDescent="0.25">
      <c r="A36">
        <v>35</v>
      </c>
      <c r="B36" s="15">
        <v>43709</v>
      </c>
      <c r="C36" s="16">
        <v>3148.9</v>
      </c>
      <c r="D36" s="18">
        <f t="shared" si="5"/>
        <v>3260.1583333333333</v>
      </c>
      <c r="E36" s="19">
        <f t="shared" si="6"/>
        <v>3244.4041666666662</v>
      </c>
      <c r="F36" s="20">
        <f t="shared" si="7"/>
        <v>0.97056341880956587</v>
      </c>
      <c r="G36" s="2"/>
      <c r="H36" s="18">
        <f t="shared" ref="H36" si="53">C36/$G$12</f>
        <v>3273.3803079685094</v>
      </c>
      <c r="I36" s="22">
        <f t="shared" si="1"/>
        <v>3238.7</v>
      </c>
      <c r="K36" s="23">
        <f t="shared" ref="K36" si="54">I36*$G$12</f>
        <v>3115.5385169189785</v>
      </c>
      <c r="M36" s="22">
        <f t="shared" si="4"/>
        <v>2670.8</v>
      </c>
      <c r="AG36" s="5">
        <f t="shared" si="0"/>
        <v>33.361483081021561</v>
      </c>
      <c r="AH36" s="5">
        <f t="shared" si="2"/>
        <v>33.361483081021561</v>
      </c>
      <c r="AI36" s="5">
        <f t="shared" si="3"/>
        <v>1112.9885533652878</v>
      </c>
    </row>
    <row r="37" spans="1:35" x14ac:dyDescent="0.25">
      <c r="A37">
        <v>36</v>
      </c>
      <c r="B37" s="15">
        <v>43739</v>
      </c>
      <c r="C37" s="16">
        <v>3424.2</v>
      </c>
      <c r="D37" s="18">
        <f t="shared" si="5"/>
        <v>3276.0166666666664</v>
      </c>
      <c r="E37" s="19">
        <f t="shared" si="6"/>
        <v>3268.0874999999996</v>
      </c>
      <c r="F37" s="20">
        <f t="shared" si="7"/>
        <v>1.0477687638412374</v>
      </c>
      <c r="G37" s="2"/>
      <c r="H37" s="18">
        <f t="shared" ref="H37" si="55">C37/$G$13</f>
        <v>3298.5556269599342</v>
      </c>
      <c r="I37" s="22">
        <f t="shared" si="1"/>
        <v>3252.3599999999997</v>
      </c>
      <c r="K37" s="23">
        <f t="shared" ref="K37" si="56">I37*$G$13</f>
        <v>3376.2447481487543</v>
      </c>
      <c r="M37" s="22">
        <f t="shared" si="4"/>
        <v>2932.4399999999996</v>
      </c>
      <c r="AG37" s="5">
        <f t="shared" si="0"/>
        <v>47.955251851245521</v>
      </c>
      <c r="AH37" s="5">
        <f t="shared" si="2"/>
        <v>47.955251851245521</v>
      </c>
      <c r="AI37" s="5">
        <f t="shared" si="3"/>
        <v>2299.7061801163868</v>
      </c>
    </row>
    <row r="38" spans="1:35" x14ac:dyDescent="0.25">
      <c r="A38">
        <v>37</v>
      </c>
      <c r="B38" s="15">
        <v>43770</v>
      </c>
      <c r="C38" s="16">
        <v>3233.3</v>
      </c>
      <c r="D38" s="18">
        <f t="shared" si="5"/>
        <v>3289.5166666666664</v>
      </c>
      <c r="E38" s="19">
        <f t="shared" si="6"/>
        <v>3282.7666666666664</v>
      </c>
      <c r="F38" s="20">
        <f t="shared" si="7"/>
        <v>0.98493140948183966</v>
      </c>
      <c r="G38" s="2"/>
      <c r="H38" s="18">
        <f t="shared" ref="H38" si="57">C38/$G$14</f>
        <v>3223.1571162636346</v>
      </c>
      <c r="I38" s="22">
        <f t="shared" si="1"/>
        <v>3266.02</v>
      </c>
      <c r="K38" s="23">
        <f t="shared" ref="K38" si="58">I38*$G$14</f>
        <v>3276.2977680223812</v>
      </c>
      <c r="M38" s="22">
        <f t="shared" si="4"/>
        <v>2727.88</v>
      </c>
      <c r="AG38" s="5">
        <f t="shared" si="0"/>
        <v>-42.997768022381024</v>
      </c>
      <c r="AH38" s="5">
        <f t="shared" si="2"/>
        <v>42.997768022381024</v>
      </c>
      <c r="AI38" s="5">
        <f t="shared" si="3"/>
        <v>1848.8080549064921</v>
      </c>
    </row>
    <row r="39" spans="1:35" x14ac:dyDescent="0.25">
      <c r="A39">
        <v>38</v>
      </c>
      <c r="B39" s="15">
        <v>43800</v>
      </c>
      <c r="C39" s="16">
        <v>3673.3</v>
      </c>
      <c r="D39" s="18">
        <f t="shared" si="5"/>
        <v>3306.7749999999996</v>
      </c>
      <c r="E39" s="19">
        <f t="shared" si="6"/>
        <v>3298.145833333333</v>
      </c>
      <c r="F39" s="20">
        <f t="shared" si="7"/>
        <v>1.1137469916809319</v>
      </c>
      <c r="G39" s="2"/>
      <c r="H39" s="18">
        <f t="shared" ref="H39" si="59">C39/$G$15</f>
        <v>3319.3385112652868</v>
      </c>
      <c r="I39" s="22">
        <f t="shared" si="1"/>
        <v>3279.68</v>
      </c>
      <c r="K39" s="23">
        <f t="shared" ref="K39" si="60">I39*$G$15</f>
        <v>3629.4124576669801</v>
      </c>
      <c r="M39" s="22">
        <f t="shared" si="4"/>
        <v>3154.2200000000003</v>
      </c>
      <c r="AG39" s="5">
        <f t="shared" si="0"/>
        <v>43.887542333020065</v>
      </c>
      <c r="AH39" s="5">
        <f t="shared" si="2"/>
        <v>43.887542333020065</v>
      </c>
      <c r="AI39" s="5">
        <f t="shared" si="3"/>
        <v>1926.1163720326283</v>
      </c>
    </row>
    <row r="40" spans="1:35" x14ac:dyDescent="0.25">
      <c r="A40">
        <v>39</v>
      </c>
      <c r="B40" s="15">
        <v>43831</v>
      </c>
      <c r="C40" s="16">
        <v>3444</v>
      </c>
      <c r="D40" s="18">
        <f t="shared" si="5"/>
        <v>3324.6416666666664</v>
      </c>
      <c r="E40" s="19">
        <f t="shared" si="6"/>
        <v>3315.708333333333</v>
      </c>
      <c r="F40" s="20">
        <f t="shared" si="7"/>
        <v>1.0386920843962453</v>
      </c>
      <c r="G40" s="2"/>
      <c r="H40" s="18">
        <f t="shared" ref="H40" si="61">C40/$G$16</f>
        <v>3313.6663403902758</v>
      </c>
      <c r="I40" s="22">
        <f t="shared" si="1"/>
        <v>3293.34</v>
      </c>
      <c r="K40" s="23">
        <f t="shared" ref="K40" si="62">I40*$G$16</f>
        <v>3422.8741807070824</v>
      </c>
      <c r="M40" s="22">
        <f t="shared" si="4"/>
        <v>2911.26</v>
      </c>
      <c r="AG40" s="5">
        <f t="shared" si="0"/>
        <v>21.12581929291764</v>
      </c>
      <c r="AH40" s="5">
        <f t="shared" si="2"/>
        <v>21.12581929291764</v>
      </c>
      <c r="AI40" s="5">
        <f t="shared" si="3"/>
        <v>446.30024079701121</v>
      </c>
    </row>
    <row r="41" spans="1:35" x14ac:dyDescent="0.25">
      <c r="A41">
        <v>40</v>
      </c>
      <c r="B41" s="15">
        <v>43862</v>
      </c>
      <c r="C41" s="16">
        <v>3120.1</v>
      </c>
      <c r="D41" s="18">
        <f t="shared" si="5"/>
        <v>3338.0499999999997</v>
      </c>
      <c r="E41" s="19">
        <f t="shared" si="6"/>
        <v>3331.3458333333328</v>
      </c>
      <c r="F41" s="20">
        <f t="shared" si="7"/>
        <v>0.93658844085786164</v>
      </c>
      <c r="G41" s="2"/>
      <c r="H41" s="18">
        <f t="shared" ref="H41" si="63">C41/$G$17</f>
        <v>3337.6793571177404</v>
      </c>
      <c r="I41" s="22">
        <f t="shared" si="1"/>
        <v>3307</v>
      </c>
      <c r="K41" s="23">
        <f t="shared" ref="K41" si="64">I41*$G$17</f>
        <v>3091.4205937715587</v>
      </c>
      <c r="M41" s="22">
        <f t="shared" si="4"/>
        <v>2573.6999999999998</v>
      </c>
      <c r="AG41" s="5">
        <f t="shared" si="0"/>
        <v>28.679406228441167</v>
      </c>
      <c r="AH41" s="5">
        <f t="shared" si="2"/>
        <v>28.679406228441167</v>
      </c>
      <c r="AI41" s="5">
        <f t="shared" si="3"/>
        <v>822.50834161595003</v>
      </c>
    </row>
    <row r="42" spans="1:35" x14ac:dyDescent="0.25">
      <c r="A42">
        <v>41</v>
      </c>
      <c r="B42" s="15">
        <v>43891</v>
      </c>
      <c r="C42" s="16">
        <v>3455.2</v>
      </c>
      <c r="D42" s="18">
        <f t="shared" si="5"/>
        <v>3356.4249999999997</v>
      </c>
      <c r="E42" s="19">
        <f t="shared" si="6"/>
        <v>3347.2374999999997</v>
      </c>
      <c r="F42" s="20">
        <f t="shared" si="7"/>
        <v>1.0322542096280889</v>
      </c>
      <c r="G42" s="2"/>
      <c r="H42" s="18">
        <f t="shared" ref="H42" si="65">C42/$G$18</f>
        <v>3405.7307054381176</v>
      </c>
      <c r="I42" s="22">
        <f t="shared" si="1"/>
        <v>3320.66</v>
      </c>
      <c r="K42" s="23">
        <f t="shared" ref="K42" si="66">I42*$G$18</f>
        <v>3368.8936161862589</v>
      </c>
      <c r="M42" s="22">
        <f t="shared" si="4"/>
        <v>2895.14</v>
      </c>
      <c r="AG42" s="5">
        <f t="shared" si="0"/>
        <v>86.306383813740922</v>
      </c>
      <c r="AH42" s="5">
        <f t="shared" si="2"/>
        <v>86.306383813740922</v>
      </c>
      <c r="AI42" s="5">
        <f t="shared" si="3"/>
        <v>7448.7918870047606</v>
      </c>
    </row>
    <row r="43" spans="1:35" x14ac:dyDescent="0.25">
      <c r="A43">
        <v>42</v>
      </c>
      <c r="B43" s="15">
        <v>43922</v>
      </c>
      <c r="C43" s="16">
        <v>3295.1</v>
      </c>
      <c r="D43" s="18">
        <f>AVERAGE(C38:C49)</f>
        <v>3363.9833333333336</v>
      </c>
      <c r="E43" s="19">
        <f>AVERAGE(D42:D43)</f>
        <v>3360.2041666666664</v>
      </c>
      <c r="F43" s="20">
        <f>C43/E43</f>
        <v>0.9806249372247966</v>
      </c>
      <c r="G43" s="2"/>
      <c r="H43" s="18">
        <f t="shared" ref="H43" si="67">C43/$G$19</f>
        <v>3378.3810340148543</v>
      </c>
      <c r="I43" s="22">
        <f t="shared" si="1"/>
        <v>3334.3199999999997</v>
      </c>
      <c r="K43" s="23">
        <f t="shared" ref="K43" si="68">I43*$G$19</f>
        <v>3252.1251218792186</v>
      </c>
      <c r="M43" s="22">
        <f t="shared" si="4"/>
        <v>2721.38</v>
      </c>
      <c r="AG43" s="5">
        <f t="shared" si="0"/>
        <v>42.974878120781341</v>
      </c>
      <c r="AH43" s="5">
        <f t="shared" si="2"/>
        <v>42.974878120781341</v>
      </c>
      <c r="AI43" s="5">
        <f t="shared" si="3"/>
        <v>1846.8401494960108</v>
      </c>
    </row>
    <row r="44" spans="1:35" x14ac:dyDescent="0.25">
      <c r="A44">
        <v>43</v>
      </c>
      <c r="B44" s="15">
        <v>43952</v>
      </c>
      <c r="C44" s="16">
        <v>3309.5</v>
      </c>
      <c r="H44" s="18">
        <f t="shared" ref="H44" si="69">C44/$G$8</f>
        <v>3282.9981683468427</v>
      </c>
      <c r="I44" s="22">
        <f t="shared" si="1"/>
        <v>3347.98</v>
      </c>
      <c r="K44" s="23">
        <f t="shared" ref="K44" si="70">I44*$G$8</f>
        <v>3375.006394103295</v>
      </c>
      <c r="M44" s="22">
        <f t="shared" si="4"/>
        <v>2722.12</v>
      </c>
      <c r="AG44" s="5">
        <f t="shared" si="0"/>
        <v>-65.506394103294951</v>
      </c>
      <c r="AH44" s="5">
        <f t="shared" si="2"/>
        <v>65.506394103294951</v>
      </c>
      <c r="AI44" s="5">
        <f t="shared" si="3"/>
        <v>4291.0876684161958</v>
      </c>
    </row>
    <row r="45" spans="1:35" x14ac:dyDescent="0.25">
      <c r="A45">
        <v>44</v>
      </c>
      <c r="B45" s="15">
        <v>43983</v>
      </c>
      <c r="C45" s="16">
        <v>3209.5</v>
      </c>
      <c r="H45" s="18">
        <f t="shared" ref="H45" si="71">C45/$G$9</f>
        <v>3403.9738596794418</v>
      </c>
      <c r="I45" s="22">
        <f t="shared" si="1"/>
        <v>3361.64</v>
      </c>
      <c r="K45" s="23">
        <f t="shared" ref="K45" si="72">I45*$G$9</f>
        <v>3169.5847338310746</v>
      </c>
      <c r="M45" s="22">
        <f t="shared" si="4"/>
        <v>2608.46</v>
      </c>
      <c r="AG45" s="5">
        <f t="shared" si="0"/>
        <v>39.915266168925427</v>
      </c>
      <c r="AH45" s="5">
        <f t="shared" si="2"/>
        <v>39.915266168925427</v>
      </c>
      <c r="AI45" s="5">
        <f t="shared" si="3"/>
        <v>1593.2284733361628</v>
      </c>
    </row>
    <row r="46" spans="1:35" x14ac:dyDescent="0.25">
      <c r="A46">
        <v>45</v>
      </c>
      <c r="B46" s="15">
        <v>44013</v>
      </c>
      <c r="C46" s="16">
        <v>3422</v>
      </c>
      <c r="F46" s="1"/>
      <c r="H46" s="18">
        <f t="shared" ref="H46" si="73">C46/$G$10</f>
        <v>3462.2622297743051</v>
      </c>
      <c r="I46" s="22">
        <f t="shared" si="1"/>
        <v>3375.3</v>
      </c>
      <c r="K46" s="23">
        <f t="shared" ref="K46" si="74">I46*$G$10</f>
        <v>3336.0490435044057</v>
      </c>
      <c r="M46" s="22">
        <f t="shared" si="4"/>
        <v>2807.3</v>
      </c>
      <c r="AG46" s="5">
        <f t="shared" si="0"/>
        <v>85.950956495594255</v>
      </c>
      <c r="AH46" s="5">
        <f t="shared" si="2"/>
        <v>85.950956495594255</v>
      </c>
      <c r="AI46" s="5">
        <f t="shared" si="3"/>
        <v>7387.5669225075362</v>
      </c>
    </row>
    <row r="47" spans="1:35" x14ac:dyDescent="0.25">
      <c r="A47">
        <v>46</v>
      </c>
      <c r="B47" s="15">
        <v>44044</v>
      </c>
      <c r="C47" s="16">
        <v>3321.5</v>
      </c>
      <c r="F47" s="1"/>
      <c r="H47" s="18">
        <f t="shared" ref="H47" si="75">C47/$G$11</f>
        <v>3338.3484339358915</v>
      </c>
      <c r="I47" s="22">
        <f t="shared" si="1"/>
        <v>3388.96</v>
      </c>
      <c r="K47" s="23">
        <f t="shared" ref="K47" si="76">I47*$G$11</f>
        <v>3371.8561326831723</v>
      </c>
      <c r="M47" s="22">
        <f t="shared" si="4"/>
        <v>2693.14</v>
      </c>
      <c r="AG47" s="5">
        <f t="shared" si="0"/>
        <v>-50.356132683172291</v>
      </c>
      <c r="AH47" s="5">
        <f t="shared" si="2"/>
        <v>50.356132683172291</v>
      </c>
      <c r="AI47" s="5">
        <f t="shared" si="3"/>
        <v>2535.7400988052527</v>
      </c>
    </row>
    <row r="48" spans="1:35" x14ac:dyDescent="0.25">
      <c r="A48">
        <v>47</v>
      </c>
      <c r="B48" s="15">
        <v>44075</v>
      </c>
      <c r="C48" s="16">
        <v>3369.4</v>
      </c>
      <c r="F48" s="1"/>
      <c r="H48" s="18">
        <f t="shared" ref="H48" si="77">C48/$G$12</f>
        <v>3502.596973441232</v>
      </c>
      <c r="I48" s="22">
        <f t="shared" si="1"/>
        <v>3402.62</v>
      </c>
      <c r="K48" s="23">
        <f t="shared" ref="K48" si="78">I48*$G$12</f>
        <v>3273.2249570626659</v>
      </c>
      <c r="M48" s="22">
        <f t="shared" si="4"/>
        <v>2727.38</v>
      </c>
      <c r="AG48" s="5">
        <f t="shared" si="0"/>
        <v>96.175042937334183</v>
      </c>
      <c r="AH48" s="5">
        <f t="shared" si="2"/>
        <v>96.175042937334183</v>
      </c>
      <c r="AI48" s="5">
        <f t="shared" si="3"/>
        <v>9249.6388839980737</v>
      </c>
    </row>
    <row r="49" spans="1:35" x14ac:dyDescent="0.25">
      <c r="A49">
        <v>48</v>
      </c>
      <c r="B49" s="15">
        <v>44105</v>
      </c>
      <c r="C49" s="16">
        <v>3514.9</v>
      </c>
      <c r="H49" s="18">
        <f>C49/$G$13</f>
        <v>3385.9275664977145</v>
      </c>
      <c r="I49" s="22">
        <f t="shared" si="1"/>
        <v>3416.2799999999997</v>
      </c>
      <c r="K49" s="23">
        <f t="shared" ref="K49" si="79">I49*$G$13</f>
        <v>3546.4085796792565</v>
      </c>
      <c r="M49" s="22">
        <f>C49- (13.66*A49)</f>
        <v>2859.2200000000003</v>
      </c>
      <c r="AG49" s="5">
        <f t="shared" si="0"/>
        <v>-31.5085796792564</v>
      </c>
      <c r="AH49" s="5">
        <f t="shared" si="2"/>
        <v>31.5085796792564</v>
      </c>
      <c r="AI49" s="5">
        <f t="shared" si="3"/>
        <v>992.79059340404933</v>
      </c>
    </row>
    <row r="50" spans="1:35" x14ac:dyDescent="0.25">
      <c r="A50" s="9">
        <v>49</v>
      </c>
      <c r="B50" s="15">
        <v>44136</v>
      </c>
      <c r="C50"/>
      <c r="H50" s="4"/>
      <c r="I50" s="22">
        <f t="shared" si="1"/>
        <v>3429.94</v>
      </c>
      <c r="K50" s="23">
        <f t="shared" ref="K50" si="80">I50*$G$14</f>
        <v>3440.7336043412738</v>
      </c>
    </row>
    <row r="51" spans="1:35" x14ac:dyDescent="0.25">
      <c r="A51" s="9">
        <v>50</v>
      </c>
      <c r="B51" s="15">
        <v>44166</v>
      </c>
      <c r="C51"/>
      <c r="H51" s="4"/>
      <c r="I51" s="22">
        <f t="shared" si="1"/>
        <v>3443.6</v>
      </c>
      <c r="K51" s="23">
        <f t="shared" ref="K51" si="81">I51*$G$15</f>
        <v>3810.812255836549</v>
      </c>
      <c r="AH51" s="3">
        <f>AVERAGE(AH2:AH49)</f>
        <v>46.142284471887088</v>
      </c>
      <c r="AI51" s="3">
        <f>AVERAGE(AI2:AI49)</f>
        <v>3170.3739288723796</v>
      </c>
    </row>
    <row r="52" spans="1:35" x14ac:dyDescent="0.25">
      <c r="A52" s="9">
        <v>51</v>
      </c>
      <c r="B52" s="15">
        <v>44197</v>
      </c>
      <c r="C52"/>
      <c r="H52" s="4"/>
      <c r="I52" s="22">
        <f t="shared" si="1"/>
        <v>3457.2599999999998</v>
      </c>
      <c r="K52" s="23">
        <f t="shared" ref="K52" si="82">I52*$G$16</f>
        <v>3593.2415086178062</v>
      </c>
      <c r="AH52" s="6" t="s">
        <v>3</v>
      </c>
      <c r="AI52" s="6" t="s">
        <v>4</v>
      </c>
    </row>
    <row r="53" spans="1:35" x14ac:dyDescent="0.25">
      <c r="A53" s="9">
        <v>52</v>
      </c>
      <c r="B53" s="15">
        <v>44228</v>
      </c>
      <c r="C53"/>
      <c r="H53" s="4"/>
      <c r="I53" s="22">
        <f t="shared" si="1"/>
        <v>3470.92</v>
      </c>
      <c r="K53" s="23">
        <f t="shared" ref="K53" si="83">I53*$G$17</f>
        <v>3244.6548434634346</v>
      </c>
    </row>
    <row r="54" spans="1:35" x14ac:dyDescent="0.25">
      <c r="A54" s="9">
        <v>53</v>
      </c>
      <c r="B54" s="15">
        <v>44256</v>
      </c>
      <c r="C54"/>
      <c r="H54" s="4"/>
      <c r="I54" s="22">
        <f t="shared" si="1"/>
        <v>3484.58</v>
      </c>
      <c r="K54" s="23">
        <f t="shared" ref="K54" si="84">I54*$G$18</f>
        <v>3535.1946050153624</v>
      </c>
    </row>
    <row r="55" spans="1:35" x14ac:dyDescent="0.25">
      <c r="A55" s="9">
        <v>54</v>
      </c>
      <c r="B55" s="15">
        <v>44287</v>
      </c>
      <c r="C55"/>
      <c r="H55" s="4"/>
      <c r="I55" s="22">
        <f t="shared" si="1"/>
        <v>3498.24</v>
      </c>
      <c r="K55" s="23">
        <f t="shared" ref="K55" si="85">I55*$G$19</f>
        <v>3412.0043026352473</v>
      </c>
    </row>
    <row r="56" spans="1:35" x14ac:dyDescent="0.25">
      <c r="A56" s="9">
        <v>55</v>
      </c>
      <c r="B56" s="15">
        <v>44317</v>
      </c>
      <c r="C56"/>
      <c r="H56" s="4"/>
      <c r="I56" s="22">
        <f t="shared" si="1"/>
        <v>3511.8999999999996</v>
      </c>
      <c r="K56" s="23">
        <f t="shared" ref="K56" si="86">I56*$G$8</f>
        <v>3540.2496297622329</v>
      </c>
    </row>
    <row r="57" spans="1:35" x14ac:dyDescent="0.25">
      <c r="A57" s="9">
        <v>56</v>
      </c>
      <c r="B57" s="15">
        <v>44348</v>
      </c>
      <c r="C57"/>
      <c r="H57" s="4"/>
      <c r="I57" s="22">
        <f t="shared" si="1"/>
        <v>3525.56</v>
      </c>
      <c r="K57" s="23">
        <f t="shared" ref="K57" si="87">I57*$G$9</f>
        <v>3324.1397514919749</v>
      </c>
    </row>
    <row r="58" spans="1:35" x14ac:dyDescent="0.25">
      <c r="A58" s="9">
        <v>57</v>
      </c>
      <c r="B58" s="15">
        <v>44378</v>
      </c>
      <c r="C58"/>
      <c r="H58" s="4"/>
      <c r="I58" s="22">
        <f t="shared" si="1"/>
        <v>3539.22</v>
      </c>
      <c r="K58" s="23">
        <f t="shared" ref="K58" si="88">I58*$G$10</f>
        <v>3498.0628376001127</v>
      </c>
    </row>
    <row r="59" spans="1:35" x14ac:dyDescent="0.25">
      <c r="A59" s="9">
        <v>58</v>
      </c>
      <c r="B59" s="15">
        <v>44409</v>
      </c>
      <c r="C59"/>
      <c r="H59" s="4"/>
      <c r="I59" s="22">
        <f t="shared" si="1"/>
        <v>3552.88</v>
      </c>
      <c r="K59" s="23">
        <f t="shared" ref="K59" si="89">I59*$G$11</f>
        <v>3534.9488387845795</v>
      </c>
    </row>
    <row r="60" spans="1:35" x14ac:dyDescent="0.25">
      <c r="A60" s="9">
        <v>59</v>
      </c>
      <c r="B60" s="15">
        <v>44440</v>
      </c>
      <c r="C60"/>
      <c r="H60" s="4"/>
      <c r="I60" s="22">
        <f t="shared" si="1"/>
        <v>3566.54</v>
      </c>
      <c r="K60" s="23">
        <f t="shared" ref="K60" si="90">I60*$G$12</f>
        <v>3430.9113972063528</v>
      </c>
    </row>
    <row r="61" spans="1:35" x14ac:dyDescent="0.25">
      <c r="A61" s="9">
        <v>60</v>
      </c>
      <c r="B61" s="15">
        <v>44470</v>
      </c>
      <c r="C61"/>
      <c r="H61" s="4"/>
      <c r="I61" s="22">
        <f t="shared" si="1"/>
        <v>3580.2</v>
      </c>
      <c r="K61" s="23">
        <f>I61*$G$13</f>
        <v>3716.5724112097582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1E1F09-E836-4CFF-AEBD-24621820CD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1C3C97-BEA1-43A5-B80B-F944B16FCE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B8F3A5-A16E-46DA-BEB7-7C06CBFFC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0953c-5c70-4054-8c5d-8a26148baa14"/>
    <ds:schemaRef ds:uri="95444f29-1981-4ac2-8d0d-fb39ab5c3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 Karunaratne</dc:creator>
  <cp:lastModifiedBy>sajad</cp:lastModifiedBy>
  <dcterms:created xsi:type="dcterms:W3CDTF">2017-04-10T11:29:17Z</dcterms:created>
  <dcterms:modified xsi:type="dcterms:W3CDTF">2022-01-30T20:46:05Z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