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filterPrivacy="1" codeName="ThisWorkbook"/>
  <xr:revisionPtr revIDLastSave="0" documentId="8_{36836FB0-7F74-9049-B3BB-0E0571BF6DE2}" xr6:coauthVersionLast="47" xr6:coauthVersionMax="47" xr10:uidLastSave="{00000000-0000-0000-0000-000000000000}"/>
  <bookViews>
    <workbookView xWindow="54560" yWindow="-3140" windowWidth="26480" windowHeight="19500" tabRatio="730" activeTab="1" xr2:uid="{00000000-000D-0000-FFFF-FFFF00000000}"/>
  </bookViews>
  <sheets>
    <sheet name="2-新电力" sheetId="16" state="hidden" r:id="rId1"/>
    <sheet name="2-汇报图片碳价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8" l="1"/>
  <c r="E77" i="8"/>
  <c r="F77" i="8"/>
  <c r="G77" i="8"/>
  <c r="H77" i="8"/>
  <c r="I77" i="8"/>
  <c r="J77" i="8"/>
  <c r="K77" i="8"/>
  <c r="C77" i="8"/>
  <c r="D76" i="8"/>
  <c r="E76" i="8"/>
  <c r="F76" i="8"/>
  <c r="G76" i="8"/>
  <c r="H76" i="8"/>
  <c r="I76" i="8"/>
  <c r="J76" i="8"/>
  <c r="K76" i="8"/>
  <c r="C76" i="8"/>
  <c r="D33" i="8"/>
  <c r="J50" i="8" l="1"/>
  <c r="H50" i="8"/>
  <c r="I50" i="8"/>
  <c r="F50" i="8"/>
  <c r="G50" i="8"/>
  <c r="G31" i="8"/>
  <c r="H31" i="8"/>
  <c r="I31" i="8"/>
  <c r="J31" i="8"/>
  <c r="F31" i="8"/>
  <c r="K14" i="8"/>
  <c r="E14" i="8" l="1"/>
  <c r="K16" i="8"/>
  <c r="J16" i="8"/>
  <c r="I16" i="8"/>
  <c r="H16" i="8"/>
  <c r="G16" i="8"/>
  <c r="F16" i="8"/>
  <c r="E16" i="8"/>
  <c r="D16" i="8"/>
  <c r="K54" i="8"/>
  <c r="J54" i="8"/>
  <c r="I54" i="8"/>
  <c r="H54" i="8"/>
  <c r="G54" i="8"/>
  <c r="F54" i="8"/>
  <c r="E54" i="8"/>
  <c r="D54" i="8"/>
  <c r="E35" i="8"/>
  <c r="F35" i="8"/>
  <c r="G35" i="8"/>
  <c r="H35" i="8"/>
  <c r="I35" i="8"/>
  <c r="J35" i="8"/>
  <c r="K35" i="8"/>
  <c r="D35" i="8"/>
  <c r="E183" i="16" l="1"/>
  <c r="F183" i="16"/>
  <c r="G183" i="16"/>
  <c r="H183" i="16"/>
  <c r="I183" i="16"/>
  <c r="J183" i="16"/>
  <c r="K183" i="16"/>
  <c r="D183" i="16"/>
  <c r="K188" i="16"/>
  <c r="J188" i="16"/>
  <c r="I188" i="16"/>
  <c r="H188" i="16"/>
  <c r="G188" i="16"/>
  <c r="F188" i="16"/>
  <c r="E188" i="16"/>
  <c r="D188" i="16"/>
  <c r="C188" i="16"/>
  <c r="K187" i="16"/>
  <c r="J187" i="16"/>
  <c r="I187" i="16"/>
  <c r="H187" i="16"/>
  <c r="G187" i="16"/>
  <c r="F187" i="16"/>
  <c r="E187" i="16"/>
  <c r="D187" i="16"/>
  <c r="C187" i="16"/>
  <c r="K184" i="16"/>
  <c r="J184" i="16"/>
  <c r="I184" i="16"/>
  <c r="H184" i="16"/>
  <c r="G184" i="16"/>
  <c r="F184" i="16"/>
  <c r="E184" i="16"/>
  <c r="D184" i="16"/>
  <c r="J146" i="16"/>
  <c r="I146" i="16"/>
  <c r="H146" i="16"/>
  <c r="G146" i="16"/>
  <c r="F146" i="16"/>
  <c r="E146" i="16"/>
  <c r="D146" i="16"/>
  <c r="C146" i="16"/>
  <c r="K141" i="16"/>
  <c r="J141" i="16"/>
  <c r="I141" i="16"/>
  <c r="H141" i="16"/>
  <c r="G141" i="16"/>
  <c r="F141" i="16"/>
  <c r="E141" i="16"/>
  <c r="D141" i="16"/>
  <c r="L140" i="16"/>
  <c r="L139" i="16"/>
  <c r="C139" i="16"/>
  <c r="C140" i="16" s="1"/>
  <c r="L138" i="16"/>
  <c r="K134" i="16"/>
  <c r="J134" i="16"/>
  <c r="I134" i="16"/>
  <c r="H134" i="16"/>
  <c r="G134" i="16"/>
  <c r="F134" i="16"/>
  <c r="E134" i="16"/>
  <c r="D134" i="16"/>
  <c r="K133" i="16"/>
  <c r="J133" i="16"/>
  <c r="I133" i="16"/>
  <c r="H133" i="16"/>
  <c r="G133" i="16"/>
  <c r="F133" i="16"/>
  <c r="E133" i="16"/>
  <c r="D133" i="16"/>
  <c r="C133" i="16"/>
  <c r="K132" i="16"/>
  <c r="J132" i="16"/>
  <c r="I132" i="16"/>
  <c r="H132" i="16"/>
  <c r="G132" i="16"/>
  <c r="F132" i="16"/>
  <c r="E132" i="16"/>
  <c r="D132" i="16"/>
  <c r="C132" i="16"/>
  <c r="K131" i="16"/>
  <c r="J131" i="16"/>
  <c r="I131" i="16"/>
  <c r="H131" i="16"/>
  <c r="G131" i="16"/>
  <c r="F131" i="16"/>
  <c r="E131" i="16"/>
  <c r="D131" i="16"/>
  <c r="C131" i="16"/>
  <c r="K130" i="16"/>
  <c r="J130" i="16"/>
  <c r="I130" i="16"/>
  <c r="H130" i="16"/>
  <c r="G130" i="16"/>
  <c r="F130" i="16"/>
  <c r="E130" i="16"/>
  <c r="D130" i="16"/>
  <c r="K129" i="16"/>
  <c r="J129" i="16"/>
  <c r="I129" i="16"/>
  <c r="H129" i="16"/>
  <c r="G129" i="16"/>
  <c r="F129" i="16"/>
  <c r="E129" i="16"/>
  <c r="D129" i="16"/>
  <c r="C124" i="16"/>
  <c r="K107" i="16"/>
  <c r="J107" i="16"/>
  <c r="I107" i="16"/>
  <c r="H107" i="16"/>
  <c r="G107" i="16"/>
  <c r="F107" i="16"/>
  <c r="E107" i="16"/>
  <c r="D107" i="16"/>
  <c r="C105" i="16"/>
  <c r="C106" i="16" s="1"/>
  <c r="K91" i="16"/>
  <c r="J91" i="16"/>
  <c r="I91" i="16"/>
  <c r="H91" i="16"/>
  <c r="G91" i="16"/>
  <c r="F91" i="16"/>
  <c r="E91" i="16"/>
  <c r="K90" i="16"/>
  <c r="J90" i="16"/>
  <c r="I90" i="16"/>
  <c r="H90" i="16"/>
  <c r="G90" i="16"/>
  <c r="F90" i="16"/>
  <c r="E90" i="16"/>
  <c r="D90" i="16"/>
  <c r="K88" i="16"/>
  <c r="J88" i="16"/>
  <c r="I88" i="16"/>
  <c r="H88" i="16"/>
  <c r="G88" i="16"/>
  <c r="F88" i="16"/>
  <c r="E88" i="16"/>
  <c r="D88" i="16"/>
  <c r="C86" i="16"/>
  <c r="C87" i="16" s="1"/>
  <c r="K69" i="16"/>
  <c r="J69" i="16"/>
  <c r="I69" i="16"/>
  <c r="H69" i="16"/>
  <c r="G69" i="16"/>
  <c r="F69" i="16"/>
  <c r="E69" i="16"/>
  <c r="D69" i="16"/>
  <c r="C67" i="16"/>
  <c r="C68" i="16" s="1"/>
  <c r="K51" i="16"/>
  <c r="J51" i="16"/>
  <c r="I51" i="16"/>
  <c r="H51" i="16"/>
  <c r="G51" i="16"/>
  <c r="F51" i="16"/>
  <c r="E51" i="16"/>
  <c r="D51" i="16"/>
  <c r="K48" i="16"/>
  <c r="J48" i="16"/>
  <c r="I48" i="16"/>
  <c r="H48" i="16"/>
  <c r="G48" i="16"/>
  <c r="F48" i="16"/>
  <c r="E48" i="16"/>
  <c r="D48" i="16"/>
  <c r="G47" i="16"/>
  <c r="F47" i="16" s="1"/>
  <c r="D47" i="16"/>
  <c r="G46" i="16"/>
  <c r="H46" i="16" s="1"/>
  <c r="D46" i="16"/>
  <c r="G45" i="16"/>
  <c r="H45" i="16" s="1"/>
  <c r="D45" i="16"/>
  <c r="G44" i="16"/>
  <c r="H44" i="16" s="1"/>
  <c r="F44" i="16"/>
  <c r="D44" i="16"/>
  <c r="K40" i="16"/>
  <c r="J40" i="16"/>
  <c r="I40" i="16"/>
  <c r="H40" i="16"/>
  <c r="G40" i="16"/>
  <c r="F40" i="16"/>
  <c r="E40" i="16"/>
  <c r="D40" i="16"/>
  <c r="K39" i="16"/>
  <c r="J39" i="16"/>
  <c r="I39" i="16"/>
  <c r="H39" i="16"/>
  <c r="G39" i="16"/>
  <c r="F39" i="16"/>
  <c r="G41" i="16" s="1"/>
  <c r="E39" i="16"/>
  <c r="D39" i="16"/>
  <c r="K36" i="16"/>
  <c r="J36" i="16"/>
  <c r="I36" i="16"/>
  <c r="H36" i="16"/>
  <c r="G36" i="16"/>
  <c r="F36" i="16"/>
  <c r="E36" i="16"/>
  <c r="D36" i="16"/>
  <c r="K35" i="16"/>
  <c r="J35" i="16"/>
  <c r="I35" i="16"/>
  <c r="H35" i="16"/>
  <c r="G35" i="16"/>
  <c r="F35" i="16"/>
  <c r="E35" i="16"/>
  <c r="D35" i="16"/>
  <c r="K32" i="16"/>
  <c r="K33" i="16" s="1"/>
  <c r="J32" i="16"/>
  <c r="J33" i="16" s="1"/>
  <c r="I32" i="16"/>
  <c r="I33" i="16" s="1"/>
  <c r="H32" i="16"/>
  <c r="H33" i="16" s="1"/>
  <c r="G32" i="16"/>
  <c r="G33" i="16" s="1"/>
  <c r="F32" i="16"/>
  <c r="F33" i="16" s="1"/>
  <c r="E32" i="16"/>
  <c r="E33" i="16" s="1"/>
  <c r="D32" i="16"/>
  <c r="D33" i="16" s="1"/>
  <c r="K30" i="16"/>
  <c r="J30" i="16"/>
  <c r="I30" i="16"/>
  <c r="H30" i="16"/>
  <c r="G30" i="16"/>
  <c r="F30" i="16"/>
  <c r="E30" i="16"/>
  <c r="D30" i="16"/>
  <c r="AC26" i="16"/>
  <c r="AB26" i="16"/>
  <c r="AA26" i="16"/>
  <c r="Z26" i="16"/>
  <c r="Y26" i="16"/>
  <c r="X26" i="16"/>
  <c r="W26" i="16"/>
  <c r="V26" i="16"/>
  <c r="AC25" i="16"/>
  <c r="AB25" i="16"/>
  <c r="AA25" i="16"/>
  <c r="Z25" i="16"/>
  <c r="Y25" i="16"/>
  <c r="X25" i="16"/>
  <c r="W25" i="16"/>
  <c r="V25" i="16"/>
  <c r="C9" i="16"/>
  <c r="C35" i="16" s="1"/>
  <c r="F45" i="16" l="1"/>
  <c r="J42" i="16"/>
  <c r="I37" i="16"/>
  <c r="E42" i="16"/>
  <c r="F42" i="16"/>
  <c r="C129" i="16"/>
  <c r="G38" i="16"/>
  <c r="K41" i="16"/>
  <c r="F46" i="16"/>
  <c r="C126" i="16"/>
  <c r="C130" i="16" s="1"/>
  <c r="V27" i="16"/>
  <c r="E37" i="16"/>
  <c r="J37" i="16"/>
  <c r="J38" i="16"/>
  <c r="I41" i="16"/>
  <c r="H42" i="16"/>
  <c r="H41" i="16"/>
  <c r="K37" i="16"/>
  <c r="K38" i="16"/>
  <c r="J41" i="16"/>
  <c r="I42" i="16"/>
  <c r="G42" i="16"/>
  <c r="I38" i="16"/>
  <c r="E38" i="16"/>
  <c r="C40" i="16"/>
  <c r="D42" i="16" s="1"/>
  <c r="K42" i="16"/>
  <c r="H47" i="16"/>
  <c r="H38" i="16"/>
  <c r="F37" i="16"/>
  <c r="F38" i="16"/>
  <c r="D37" i="16"/>
  <c r="C10" i="16"/>
  <c r="H37" i="16"/>
  <c r="F41" i="16"/>
  <c r="G37" i="16"/>
  <c r="E41" i="16"/>
  <c r="F36" i="8"/>
  <c r="G36" i="8"/>
  <c r="H36" i="8"/>
  <c r="I36" i="8"/>
  <c r="J36" i="8"/>
  <c r="K36" i="8"/>
  <c r="E36" i="8"/>
  <c r="C39" i="16" l="1"/>
  <c r="D41" i="16" s="1"/>
  <c r="C36" i="16"/>
  <c r="D38" i="16" s="1"/>
  <c r="C69" i="8"/>
  <c r="C71" i="8" s="1"/>
  <c r="K52" i="8"/>
  <c r="J52" i="8"/>
  <c r="I52" i="8"/>
  <c r="H52" i="8"/>
  <c r="G52" i="8"/>
  <c r="F52" i="8"/>
  <c r="E52" i="8"/>
  <c r="D52" i="8"/>
  <c r="C50" i="8"/>
  <c r="K33" i="8"/>
  <c r="J33" i="8"/>
  <c r="I33" i="8"/>
  <c r="H33" i="8"/>
  <c r="G33" i="8"/>
  <c r="F33" i="8"/>
  <c r="E33" i="8"/>
  <c r="C31" i="8"/>
  <c r="C32" i="8" s="1"/>
  <c r="J14" i="8"/>
  <c r="I14" i="8"/>
  <c r="H14" i="8"/>
  <c r="G14" i="8"/>
  <c r="F14" i="8"/>
  <c r="D14" i="8"/>
  <c r="C12" i="8"/>
  <c r="C51" i="8" l="1"/>
  <c r="C54" i="8" s="1"/>
  <c r="C13" i="8"/>
</calcChain>
</file>

<file path=xl/sharedStrings.xml><?xml version="1.0" encoding="utf-8"?>
<sst xmlns="http://schemas.openxmlformats.org/spreadsheetml/2006/main" count="271" uniqueCount="88">
  <si>
    <t>57-60</t>
    <phoneticPr fontId="1" type="noConversion"/>
  </si>
  <si>
    <t>58-61</t>
    <phoneticPr fontId="1" type="noConversion"/>
  </si>
  <si>
    <t>54-57</t>
    <phoneticPr fontId="1" type="noConversion"/>
  </si>
  <si>
    <t>48-51</t>
    <phoneticPr fontId="1" type="noConversion"/>
  </si>
  <si>
    <t>45-48</t>
    <phoneticPr fontId="1" type="noConversion"/>
  </si>
  <si>
    <t>57-60</t>
    <phoneticPr fontId="1" type="noConversion"/>
  </si>
  <si>
    <t>54-57</t>
    <phoneticPr fontId="1" type="noConversion"/>
  </si>
  <si>
    <t>51-54</t>
    <phoneticPr fontId="1" type="noConversion"/>
  </si>
  <si>
    <t>13-14</t>
    <phoneticPr fontId="1" type="noConversion"/>
  </si>
  <si>
    <t>13.5-14.5</t>
    <phoneticPr fontId="1" type="noConversion"/>
  </si>
  <si>
    <r>
      <rPr>
        <sz val="11"/>
        <color theme="1"/>
        <rFont val="等线"/>
        <family val="3"/>
        <charset val="134"/>
      </rPr>
      <t>单位</t>
    </r>
  </si>
  <si>
    <r>
      <rPr>
        <sz val="11"/>
        <color theme="1"/>
        <rFont val="等线"/>
        <family val="3"/>
        <charset val="134"/>
      </rPr>
      <t>政策情景</t>
    </r>
  </si>
  <si>
    <r>
      <rPr>
        <sz val="11"/>
        <color theme="1"/>
        <rFont val="等线"/>
        <family val="3"/>
        <charset val="134"/>
      </rPr>
      <t>强化政策情景</t>
    </r>
  </si>
  <si>
    <r>
      <t>2</t>
    </r>
    <r>
      <rPr>
        <sz val="11"/>
        <color theme="1"/>
        <rFont val="等线"/>
        <family val="3"/>
        <charset val="134"/>
      </rPr>
      <t>℃情景</t>
    </r>
  </si>
  <si>
    <r>
      <t>1.5</t>
    </r>
    <r>
      <rPr>
        <sz val="11"/>
        <color theme="1"/>
        <rFont val="等线"/>
        <family val="3"/>
        <charset val="134"/>
      </rPr>
      <t>℃情景</t>
    </r>
  </si>
  <si>
    <r>
      <rPr>
        <sz val="11"/>
        <color theme="1"/>
        <rFont val="等线"/>
        <family val="3"/>
        <charset val="134"/>
      </rPr>
      <t>亿</t>
    </r>
    <r>
      <rPr>
        <sz val="11"/>
        <color theme="1"/>
        <rFont val="Times New Roman"/>
        <family val="1"/>
      </rPr>
      <t>tCO2</t>
    </r>
    <phoneticPr fontId="1" type="noConversion"/>
  </si>
  <si>
    <r>
      <rPr>
        <sz val="11"/>
        <color theme="1"/>
        <rFont val="等线"/>
        <family val="3"/>
        <charset val="134"/>
      </rPr>
      <t>万亿</t>
    </r>
    <r>
      <rPr>
        <sz val="11"/>
        <color theme="1"/>
        <rFont val="Times New Roman"/>
        <family val="1"/>
      </rPr>
      <t>kwh</t>
    </r>
    <phoneticPr fontId="1" type="noConversion"/>
  </si>
  <si>
    <r>
      <rPr>
        <sz val="11"/>
        <color theme="1"/>
        <rFont val="等线"/>
        <family val="3"/>
        <charset val="134"/>
      </rPr>
      <t>范围</t>
    </r>
    <r>
      <rPr>
        <sz val="11"/>
        <color theme="1"/>
        <rFont val="Times New Roman"/>
        <family val="1"/>
      </rPr>
      <t>-</t>
    </r>
    <r>
      <rPr>
        <sz val="11"/>
        <color theme="1"/>
        <rFont val="等线"/>
        <family val="3"/>
        <charset val="134"/>
      </rPr>
      <t>上限</t>
    </r>
    <phoneticPr fontId="1" type="noConversion"/>
  </si>
  <si>
    <r>
      <rPr>
        <sz val="11"/>
        <color theme="1"/>
        <rFont val="等线"/>
        <family val="3"/>
        <charset val="134"/>
      </rPr>
      <t>范围</t>
    </r>
    <r>
      <rPr>
        <sz val="11"/>
        <color theme="1"/>
        <rFont val="Times New Roman"/>
        <family val="1"/>
      </rPr>
      <t>-</t>
    </r>
    <r>
      <rPr>
        <sz val="11"/>
        <color theme="1"/>
        <rFont val="等线"/>
        <family val="3"/>
        <charset val="134"/>
      </rPr>
      <t>下限</t>
    </r>
    <phoneticPr fontId="1" type="noConversion"/>
  </si>
  <si>
    <r>
      <rPr>
        <sz val="11"/>
        <color theme="1"/>
        <rFont val="等线"/>
        <family val="3"/>
        <charset val="134"/>
      </rPr>
      <t>工业碳排放</t>
    </r>
    <phoneticPr fontId="1" type="noConversion"/>
  </si>
  <si>
    <r>
      <rPr>
        <sz val="11"/>
        <color theme="1"/>
        <rFont val="等线"/>
        <family val="3"/>
        <charset val="134"/>
      </rPr>
      <t>电力碳排放</t>
    </r>
    <phoneticPr fontId="1" type="noConversion"/>
  </si>
  <si>
    <r>
      <rPr>
        <sz val="11"/>
        <color theme="1"/>
        <rFont val="等线"/>
        <family val="3"/>
        <charset val="134"/>
      </rPr>
      <t>交通碳排放</t>
    </r>
    <phoneticPr fontId="1" type="noConversion"/>
  </si>
  <si>
    <r>
      <rPr>
        <sz val="11"/>
        <color theme="1"/>
        <rFont val="等线"/>
        <family val="3"/>
        <charset val="134"/>
      </rPr>
      <t>碳中和情景</t>
    </r>
    <phoneticPr fontId="1" type="noConversion"/>
  </si>
  <si>
    <r>
      <rPr>
        <sz val="11"/>
        <color theme="1"/>
        <rFont val="等线"/>
        <family val="3"/>
        <charset val="134"/>
      </rPr>
      <t>建筑碳排放</t>
    </r>
    <phoneticPr fontId="1" type="noConversion"/>
  </si>
  <si>
    <r>
      <rPr>
        <sz val="11"/>
        <color theme="1"/>
        <rFont val="等线"/>
        <family val="3"/>
        <charset val="134"/>
      </rPr>
      <t>发电量</t>
    </r>
    <phoneticPr fontId="1" type="noConversion"/>
  </si>
  <si>
    <t>碳中和情景</t>
    <phoneticPr fontId="1" type="noConversion"/>
  </si>
  <si>
    <r>
      <rPr>
        <sz val="11"/>
        <color theme="1"/>
        <rFont val="等线"/>
        <family val="3"/>
        <charset val="134"/>
      </rPr>
      <t>碳排放量</t>
    </r>
    <phoneticPr fontId="1" type="noConversion"/>
  </si>
  <si>
    <t>15-18</t>
    <phoneticPr fontId="1" type="noConversion"/>
  </si>
  <si>
    <t>昨天定的区间</t>
    <phoneticPr fontId="1" type="noConversion"/>
  </si>
  <si>
    <t>碳价水平</t>
    <phoneticPr fontId="1" type="noConversion"/>
  </si>
  <si>
    <t>区间上限</t>
    <phoneticPr fontId="1" type="noConversion"/>
  </si>
  <si>
    <t>区间下限</t>
    <phoneticPr fontId="1" type="noConversion"/>
  </si>
  <si>
    <t>分部门加总排放上限</t>
    <phoneticPr fontId="1" type="noConversion"/>
  </si>
  <si>
    <t>分部门加总排放下限</t>
    <phoneticPr fontId="1" type="noConversion"/>
  </si>
  <si>
    <r>
      <t>碳价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美元</t>
    </r>
    <r>
      <rPr>
        <sz val="11"/>
        <color theme="1"/>
        <rFont val="Times New Roman"/>
        <family val="1"/>
      </rPr>
      <t>/tCO2,2020</t>
    </r>
    <r>
      <rPr>
        <sz val="11"/>
        <color theme="1"/>
        <rFont val="宋体"/>
        <family val="3"/>
        <charset val="134"/>
      </rPr>
      <t>年美元不变价</t>
    </r>
    <r>
      <rPr>
        <sz val="11"/>
        <color theme="1"/>
        <rFont val="Times New Roman"/>
        <family val="1"/>
      </rPr>
      <t>)</t>
    </r>
    <phoneticPr fontId="1" type="noConversion"/>
  </si>
  <si>
    <t>135-150</t>
    <phoneticPr fontId="1" type="noConversion"/>
  </si>
  <si>
    <t>175-200</t>
    <phoneticPr fontId="1" type="noConversion"/>
  </si>
  <si>
    <t>碳排放区间范围</t>
    <phoneticPr fontId="1" type="noConversion"/>
  </si>
  <si>
    <t>10-13</t>
    <phoneticPr fontId="1" type="noConversion"/>
  </si>
  <si>
    <t>27-33</t>
    <phoneticPr fontId="1" type="noConversion"/>
  </si>
  <si>
    <t>50-60</t>
    <phoneticPr fontId="1" type="noConversion"/>
  </si>
  <si>
    <t>75-85</t>
    <phoneticPr fontId="1" type="noConversion"/>
  </si>
  <si>
    <t>380-405</t>
    <phoneticPr fontId="1" type="noConversion"/>
  </si>
  <si>
    <t>-</t>
    <phoneticPr fontId="1" type="noConversion"/>
  </si>
  <si>
    <t>人口（亿人）</t>
    <phoneticPr fontId="1" type="noConversion"/>
  </si>
  <si>
    <t>14-15</t>
    <phoneticPr fontId="1" type="noConversion"/>
  </si>
  <si>
    <t>14-15</t>
    <phoneticPr fontId="1" type="noConversion"/>
  </si>
  <si>
    <t>-</t>
    <phoneticPr fontId="1" type="noConversion"/>
  </si>
  <si>
    <r>
      <rPr>
        <sz val="11"/>
        <color theme="1"/>
        <rFont val="等线"/>
        <family val="3"/>
        <charset val="134"/>
      </rPr>
      <t>亿</t>
    </r>
    <r>
      <rPr>
        <sz val="11"/>
        <color theme="1"/>
        <rFont val="Times New Roman"/>
        <family val="1"/>
      </rPr>
      <t>tce</t>
    </r>
    <phoneticPr fontId="1" type="noConversion"/>
  </si>
  <si>
    <t>能源消费量</t>
    <phoneticPr fontId="1" type="noConversion"/>
  </si>
  <si>
    <r>
      <rPr>
        <sz val="11"/>
        <color theme="1"/>
        <rFont val="宋体"/>
        <family val="3"/>
        <charset val="134"/>
      </rPr>
      <t>下限</t>
    </r>
    <r>
      <rPr>
        <sz val="11"/>
        <color theme="1"/>
        <rFont val="Times New Roman"/>
        <family val="1"/>
      </rPr>
      <t>2</t>
    </r>
    <phoneticPr fontId="1" type="noConversion"/>
  </si>
  <si>
    <t>29-31%</t>
    <phoneticPr fontId="1" type="noConversion"/>
  </si>
  <si>
    <t>30-32%</t>
    <phoneticPr fontId="1" type="noConversion"/>
  </si>
  <si>
    <t>33-36%</t>
    <phoneticPr fontId="1" type="noConversion"/>
  </si>
  <si>
    <t>38-41%</t>
    <phoneticPr fontId="1" type="noConversion"/>
  </si>
  <si>
    <t>45-48%</t>
    <phoneticPr fontId="1" type="noConversion"/>
  </si>
  <si>
    <t>54-57%</t>
    <phoneticPr fontId="1" type="noConversion"/>
  </si>
  <si>
    <t>63-66%</t>
    <phoneticPr fontId="1" type="noConversion"/>
  </si>
  <si>
    <t>75-80%</t>
    <phoneticPr fontId="1" type="noConversion"/>
  </si>
  <si>
    <r>
      <rPr>
        <sz val="10"/>
        <rFont val="宋体"/>
        <family val="3"/>
        <charset val="134"/>
      </rPr>
      <t>终端电气化率（</t>
    </r>
    <r>
      <rPr>
        <sz val="10"/>
        <rFont val="Times New Roman"/>
        <family val="1"/>
      </rPr>
      <t>%</t>
    </r>
    <r>
      <rPr>
        <sz val="10"/>
        <rFont val="宋体"/>
        <family val="3"/>
        <charset val="134"/>
      </rPr>
      <t>）</t>
    </r>
    <phoneticPr fontId="1" type="noConversion"/>
  </si>
  <si>
    <t>终端电气化率（%）</t>
    <phoneticPr fontId="1" type="noConversion"/>
  </si>
  <si>
    <t>碳价</t>
    <phoneticPr fontId="1" type="noConversion"/>
  </si>
  <si>
    <t>10-13</t>
  </si>
  <si>
    <t>15-18</t>
  </si>
  <si>
    <t>27-33</t>
  </si>
  <si>
    <t>50-60</t>
  </si>
  <si>
    <t>75-85</t>
  </si>
  <si>
    <t>135-150</t>
  </si>
  <si>
    <t>175-200</t>
  </si>
  <si>
    <t>380-405</t>
  </si>
  <si>
    <t>能源强度</t>
    <phoneticPr fontId="1" type="noConversion"/>
  </si>
  <si>
    <t>上限</t>
    <phoneticPr fontId="1" type="noConversion"/>
  </si>
  <si>
    <t>下限</t>
    <phoneticPr fontId="1" type="noConversion"/>
  </si>
  <si>
    <t>能源碳强度</t>
    <phoneticPr fontId="1" type="noConversion"/>
  </si>
  <si>
    <t>高出高</t>
    <phoneticPr fontId="1" type="noConversion"/>
  </si>
  <si>
    <t>高出低</t>
    <phoneticPr fontId="1" type="noConversion"/>
  </si>
  <si>
    <t>C-GEM</t>
    <phoneticPr fontId="1" type="noConversion"/>
  </si>
  <si>
    <r>
      <t>1.</t>
    </r>
    <r>
      <rPr>
        <sz val="11"/>
        <color theme="1"/>
        <rFont val="宋体"/>
        <family val="3"/>
        <charset val="134"/>
      </rPr>
      <t>分开电热</t>
    </r>
    <phoneticPr fontId="1" type="noConversion"/>
  </si>
  <si>
    <t>2060碳中和情景</t>
    <phoneticPr fontId="1" type="noConversion"/>
  </si>
  <si>
    <t>8.5-9</t>
  </si>
  <si>
    <t>9.5-10.5</t>
  </si>
  <si>
    <t>10.5-12</t>
  </si>
  <si>
    <t>11.5-13</t>
  </si>
  <si>
    <t>12.5-14</t>
  </si>
  <si>
    <t>13.3-14.8</t>
  </si>
  <si>
    <t>14-15.5</t>
  </si>
  <si>
    <t>14.5-16</t>
  </si>
  <si>
    <t xml:space="preserve"> ~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</si>
</sst>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_);[Red]\(0.0\)"/>
    <numFmt numFmtId="166" formatCode="0.0_ ;[Red]\-0.0\ "/>
    <numFmt numFmtId="167" formatCode="0_);[Red]\(0\)"/>
    <numFmt numFmtId="168" formatCode="0_ ;[Red]\-0\ "/>
  </numFmts>
  <fonts count="1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Times New Roman"/>
      <family val="1"/>
    </font>
    <font>
      <sz val="11"/>
      <color theme="1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65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 wrapText="1"/>
    </xf>
    <xf numFmtId="166" fontId="2" fillId="2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166" fontId="5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top" wrapText="1"/>
    </xf>
    <xf numFmtId="49" fontId="7" fillId="0" borderId="3" xfId="0" applyNumberFormat="1" applyFont="1" applyBorder="1" applyAlignment="1">
      <alignment horizontal="center" vertical="top" wrapText="1"/>
    </xf>
    <xf numFmtId="0" fontId="7" fillId="0" borderId="0" xfId="0" applyFont="1"/>
    <xf numFmtId="0" fontId="8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top" wrapText="1"/>
    </xf>
    <xf numFmtId="1" fontId="2" fillId="4" borderId="0" xfId="0" applyNumberFormat="1" applyFont="1" applyFill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7" fillId="0" borderId="3" xfId="0" applyFont="1" applyBorder="1" applyAlignment="1">
      <alignment horizontal="center" vertical="top" wrapText="1"/>
    </xf>
    <xf numFmtId="164" fontId="7" fillId="2" borderId="3" xfId="0" applyNumberFormat="1" applyFont="1" applyFill="1" applyBorder="1" applyAlignment="1">
      <alignment horizontal="center" vertical="top" wrapText="1"/>
    </xf>
    <xf numFmtId="164" fontId="7" fillId="0" borderId="3" xfId="0" applyNumberFormat="1" applyFont="1" applyBorder="1" applyAlignment="1">
      <alignment horizontal="center" vertical="top" wrapText="1"/>
    </xf>
    <xf numFmtId="167" fontId="2" fillId="2" borderId="3" xfId="0" applyNumberFormat="1" applyFont="1" applyFill="1" applyBorder="1" applyAlignment="1">
      <alignment horizontal="center" vertical="center"/>
    </xf>
    <xf numFmtId="167" fontId="2" fillId="2" borderId="3" xfId="0" applyNumberFormat="1" applyFont="1" applyFill="1" applyBorder="1" applyAlignment="1">
      <alignment horizontal="center" vertical="center" wrapText="1"/>
    </xf>
    <xf numFmtId="167" fontId="2" fillId="3" borderId="3" xfId="0" applyNumberFormat="1" applyFont="1" applyFill="1" applyBorder="1" applyAlignment="1">
      <alignment horizontal="center" vertical="center"/>
    </xf>
    <xf numFmtId="167" fontId="2" fillId="3" borderId="3" xfId="0" applyNumberFormat="1" applyFont="1" applyFill="1" applyBorder="1" applyAlignment="1">
      <alignment horizontal="center" vertical="center" wrapText="1"/>
    </xf>
    <xf numFmtId="9" fontId="7" fillId="2" borderId="3" xfId="1" applyFont="1" applyFill="1" applyBorder="1" applyAlignment="1">
      <alignment horizontal="center" vertical="top" wrapText="1"/>
    </xf>
    <xf numFmtId="9" fontId="7" fillId="0" borderId="3" xfId="1" applyFont="1" applyFill="1" applyBorder="1" applyAlignment="1">
      <alignment horizontal="center" vertical="top" wrapText="1"/>
    </xf>
    <xf numFmtId="168" fontId="2" fillId="2" borderId="3" xfId="0" applyNumberFormat="1" applyFont="1" applyFill="1" applyBorder="1" applyAlignment="1">
      <alignment horizontal="center" vertical="center" wrapText="1"/>
    </xf>
    <xf numFmtId="167" fontId="2" fillId="0" borderId="3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10" fillId="2" borderId="3" xfId="1" applyNumberFormat="1" applyFont="1" applyFill="1" applyBorder="1" applyAlignment="1">
      <alignment horizontal="center" vertical="top" wrapText="1"/>
    </xf>
    <xf numFmtId="167" fontId="2" fillId="0" borderId="3" xfId="0" applyNumberFormat="1" applyFont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2" borderId="7" xfId="0" applyFont="1" applyFill="1" applyBorder="1" applyAlignment="1">
      <alignment horizontal="left" vertical="top"/>
    </xf>
    <xf numFmtId="0" fontId="7" fillId="2" borderId="8" xfId="0" applyFont="1" applyFill="1" applyBorder="1" applyAlignment="1">
      <alignment horizontal="left" vertical="top"/>
    </xf>
    <xf numFmtId="2" fontId="0" fillId="0" borderId="0" xfId="0" applyNumberFormat="1"/>
  </cellXfs>
  <cellStyles count="4">
    <cellStyle name="Normal" xfId="0" builtinId="0"/>
    <cellStyle name="Percent" xfId="1" builtinId="5"/>
    <cellStyle name="常规 2" xfId="2" xr:uid="{00000000-0005-0000-0000-000003000000}"/>
    <cellStyle name="百分比 2" xfId="3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5"/>
          <c:tx>
            <c:strRef>
              <c:f>'2-新电力'!$B$9</c:f>
              <c:strCache>
                <c:ptCount val="1"/>
                <c:pt idx="0">
                  <c:v>范围-上限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45-45A7-8900-5707B9901057}"/>
                </c:ext>
              </c:extLst>
            </c:dLbl>
            <c:dLbl>
              <c:idx val="1"/>
              <c:layout>
                <c:manualLayout>
                  <c:x val="-8.3333333333333835E-3"/>
                  <c:y val="-0.298305084745762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45-45A7-8900-5707B9901057}"/>
                </c:ext>
              </c:extLst>
            </c:dLbl>
            <c:dLbl>
              <c:idx val="2"/>
              <c:layout>
                <c:manualLayout>
                  <c:x val="-1.3888888888888888E-2"/>
                  <c:y val="-0.334463276836158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45-45A7-8900-5707B9901057}"/>
                </c:ext>
              </c:extLst>
            </c:dLbl>
            <c:dLbl>
              <c:idx val="3"/>
              <c:layout>
                <c:manualLayout>
                  <c:x val="-1.1111111111111162E-2"/>
                  <c:y val="-0.366101694915254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45-45A7-8900-5707B9901057}"/>
                </c:ext>
              </c:extLst>
            </c:dLbl>
            <c:dLbl>
              <c:idx val="4"/>
              <c:layout>
                <c:manualLayout>
                  <c:x val="8.3333333333333332E-3"/>
                  <c:y val="-0.343502824858757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45-45A7-8900-5707B9901057}"/>
                </c:ext>
              </c:extLst>
            </c:dLbl>
            <c:dLbl>
              <c:idx val="5"/>
              <c:layout>
                <c:manualLayout>
                  <c:x val="2.4999999999999897E-2"/>
                  <c:y val="-0.284745762711864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45-45A7-8900-5707B9901057}"/>
                </c:ext>
              </c:extLst>
            </c:dLbl>
            <c:dLbl>
              <c:idx val="6"/>
              <c:layout>
                <c:manualLayout>
                  <c:x val="2.5000000000000001E-2"/>
                  <c:y val="-0.244067796610169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C45-45A7-8900-5707B9901057}"/>
                </c:ext>
              </c:extLst>
            </c:dLbl>
            <c:dLbl>
              <c:idx val="7"/>
              <c:layout>
                <c:manualLayout>
                  <c:x val="8.3333333333333332E-3"/>
                  <c:y val="-0.216949152542372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45-45A7-8900-5707B9901057}"/>
                </c:ext>
              </c:extLst>
            </c:dLbl>
            <c:dLbl>
              <c:idx val="8"/>
              <c:layout>
                <c:manualLayout>
                  <c:x val="1.0185067526415994E-16"/>
                  <c:y val="-0.176271186440678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C45-45A7-8900-5707B99010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'2-新电力'!$C$3:$K$3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'2-新电力'!$C$9:$K$9</c:f>
              <c:numCache>
                <c:formatCode>0_);[Red]\(0\)</c:formatCode>
                <c:ptCount val="9"/>
                <c:pt idx="0">
                  <c:v>48.5</c:v>
                </c:pt>
                <c:pt idx="1">
                  <c:v>57</c:v>
                </c:pt>
                <c:pt idx="2">
                  <c:v>60</c:v>
                </c:pt>
                <c:pt idx="3">
                  <c:v>61</c:v>
                </c:pt>
                <c:pt idx="4">
                  <c:v>60</c:v>
                </c:pt>
                <c:pt idx="5">
                  <c:v>57</c:v>
                </c:pt>
                <c:pt idx="6">
                  <c:v>54</c:v>
                </c:pt>
                <c:pt idx="7">
                  <c:v>51</c:v>
                </c:pt>
                <c:pt idx="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45-45A7-8900-5707B9901057}"/>
            </c:ext>
          </c:extLst>
        </c:ser>
        <c:ser>
          <c:idx val="6"/>
          <c:order val="6"/>
          <c:tx>
            <c:strRef>
              <c:f>'2-新电力'!$B$10</c:f>
              <c:strCache>
                <c:ptCount val="1"/>
                <c:pt idx="0">
                  <c:v>范围-下限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5.5555555555555297E-3"/>
                  <c:y val="-9.039548022598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C45-45A7-8900-5707B9901057}"/>
                </c:ext>
              </c:extLst>
            </c:dLbl>
            <c:dLbl>
              <c:idx val="1"/>
              <c:layout>
                <c:manualLayout>
                  <c:x val="2.7777777777777267E-3"/>
                  <c:y val="-0.16271186440677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C45-45A7-8900-5707B9901057}"/>
                </c:ext>
              </c:extLst>
            </c:dLbl>
            <c:dLbl>
              <c:idx val="2"/>
              <c:layout>
                <c:manualLayout>
                  <c:x val="8.3333333333333332E-3"/>
                  <c:y val="-0.207909604519773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C45-45A7-8900-5707B9901057}"/>
                </c:ext>
              </c:extLst>
            </c:dLbl>
            <c:dLbl>
              <c:idx val="3"/>
              <c:layout>
                <c:manualLayout>
                  <c:x val="2.7777777777777779E-3"/>
                  <c:y val="-0.225988700564971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C45-45A7-8900-5707B9901057}"/>
                </c:ext>
              </c:extLst>
            </c:dLbl>
            <c:dLbl>
              <c:idx val="4"/>
              <c:layout>
                <c:manualLayout>
                  <c:x val="-2.7777777777777779E-3"/>
                  <c:y val="-0.216949152542372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C45-45A7-8900-5707B9901057}"/>
                </c:ext>
              </c:extLst>
            </c:dLbl>
            <c:dLbl>
              <c:idx val="5"/>
              <c:layout>
                <c:manualLayout>
                  <c:x val="-1.0185067526415994E-16"/>
                  <c:y val="-0.167231638418079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C45-45A7-8900-5707B9901057}"/>
                </c:ext>
              </c:extLst>
            </c:dLbl>
            <c:dLbl>
              <c:idx val="6"/>
              <c:layout>
                <c:manualLayout>
                  <c:x val="-2.7777777777778798E-3"/>
                  <c:y val="-0.126553672316384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C45-45A7-8900-5707B9901057}"/>
                </c:ext>
              </c:extLst>
            </c:dLbl>
            <c:dLbl>
              <c:idx val="7"/>
              <c:layout>
                <c:manualLayout>
                  <c:x val="-1.6666666666666767E-2"/>
                  <c:y val="-8.13559322033899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C45-45A7-8900-5707B9901057}"/>
                </c:ext>
              </c:extLst>
            </c:dLbl>
            <c:dLbl>
              <c:idx val="8"/>
              <c:layout>
                <c:manualLayout>
                  <c:x val="0"/>
                  <c:y val="-3.61581920903954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C45-45A7-8900-5707B99010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'2-新电力'!$C$3:$K$3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'2-新电力'!$C$10:$K$10</c:f>
              <c:numCache>
                <c:formatCode>0_);[Red]\(0\)</c:formatCode>
                <c:ptCount val="9"/>
                <c:pt idx="0">
                  <c:v>48.5</c:v>
                </c:pt>
                <c:pt idx="1">
                  <c:v>54</c:v>
                </c:pt>
                <c:pt idx="2">
                  <c:v>57</c:v>
                </c:pt>
                <c:pt idx="3">
                  <c:v>58</c:v>
                </c:pt>
                <c:pt idx="4">
                  <c:v>57</c:v>
                </c:pt>
                <c:pt idx="5">
                  <c:v>54</c:v>
                </c:pt>
                <c:pt idx="6">
                  <c:v>51</c:v>
                </c:pt>
                <c:pt idx="7">
                  <c:v>48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C45-45A7-8900-5707B9901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43568"/>
        <c:axId val="475031920"/>
      </c:areaChart>
      <c:lineChart>
        <c:grouping val="standard"/>
        <c:varyColors val="0"/>
        <c:ser>
          <c:idx val="4"/>
          <c:order val="4"/>
          <c:tx>
            <c:strRef>
              <c:f>'2-新电力'!$B$8</c:f>
              <c:strCache>
                <c:ptCount val="1"/>
                <c:pt idx="0">
                  <c:v>碳中和情景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'2-新电力'!$C$3:$K$3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'2-新电力'!$C$8:$K$8</c:f>
              <c:numCache>
                <c:formatCode>0.0_);[Red]\(0.0\)</c:formatCode>
                <c:ptCount val="9"/>
                <c:pt idx="0">
                  <c:v>48.5</c:v>
                </c:pt>
                <c:pt idx="1">
                  <c:v>54.995040378156453</c:v>
                </c:pt>
                <c:pt idx="2">
                  <c:v>58.808451574617692</c:v>
                </c:pt>
                <c:pt idx="3" formatCode="0.0_ ;[Red]\-0.0\ ">
                  <c:v>58.927761265134343</c:v>
                </c:pt>
                <c:pt idx="4" formatCode="0.0_ ;[Red]\-0.0\ ">
                  <c:v>58.588018067817245</c:v>
                </c:pt>
                <c:pt idx="5" formatCode="0.0_ ;[Red]\-0.0\ ">
                  <c:v>55.484132946706481</c:v>
                </c:pt>
                <c:pt idx="6" formatCode="0.0_ ;[Red]\-0.0\ ">
                  <c:v>52.339919945536202</c:v>
                </c:pt>
                <c:pt idx="7" formatCode="0.0_ ;[Red]\-0.0\ ">
                  <c:v>48.862076151619021</c:v>
                </c:pt>
                <c:pt idx="8" formatCode="0.0_ ;[Red]\-0.0\ ">
                  <c:v>46.911197006643008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4-6C45-45A7-8900-5707B9901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043568"/>
        <c:axId val="475031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'2-新电力'!$B$4</c15:sqref>
                        </c15:formulaRef>
                      </c:ext>
                    </c:extLst>
                    <c:strCache>
                      <c:ptCount val="1"/>
                      <c:pt idx="0">
                        <c:v>政策情景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'2-新电力'!$C$3:$K$3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'2-新电力'!$C$4:$K$4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49.482373033707859</c:v>
                      </c:pt>
                      <c:pt idx="1">
                        <c:v>54.32511865677337</c:v>
                      </c:pt>
                      <c:pt idx="2">
                        <c:v>59.571426415094336</c:v>
                      </c:pt>
                      <c:pt idx="3">
                        <c:v>60.263792452830188</c:v>
                      </c:pt>
                      <c:pt idx="4">
                        <c:v>60.95615849056604</c:v>
                      </c:pt>
                      <c:pt idx="5">
                        <c:v>61.648524528301891</c:v>
                      </c:pt>
                      <c:pt idx="6">
                        <c:v>62.340890566037736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6C45-45A7-8900-5707B990105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'2-新电力'!$B$5</c15:sqref>
                        </c15:formulaRef>
                      </c:ext>
                    </c:extLst>
                    <c:strCache>
                      <c:ptCount val="1"/>
                      <c:pt idx="0">
                        <c:v>强化政策情景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'2-新电力'!$C$3:$K$3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'2-新电力'!$C$5:$K$5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49.482373033707859</c:v>
                      </c:pt>
                      <c:pt idx="1">
                        <c:v>54.72272208691404</c:v>
                      </c:pt>
                      <c:pt idx="2">
                        <c:v>58.675967863894137</c:v>
                      </c:pt>
                      <c:pt idx="3">
                        <c:v>59.442983931947069</c:v>
                      </c:pt>
                      <c:pt idx="4">
                        <c:v>60.21</c:v>
                      </c:pt>
                      <c:pt idx="5">
                        <c:v>58.265698865784501</c:v>
                      </c:pt>
                      <c:pt idx="6">
                        <c:v>56.321397731569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C45-45A7-8900-5707B990105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'2-新电力'!$B$6</c15:sqref>
                        </c15:formulaRef>
                      </c:ext>
                    </c:extLst>
                    <c:strCache>
                      <c:ptCount val="1"/>
                      <c:pt idx="0">
                        <c:v>2℃情景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'2-新电力'!$C$3:$K$3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'2-新电力'!$C$6:$K$6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49.482373033707859</c:v>
                      </c:pt>
                      <c:pt idx="1">
                        <c:v>53.990589708717188</c:v>
                      </c:pt>
                      <c:pt idx="2">
                        <c:v>56.41809099526067</c:v>
                      </c:pt>
                      <c:pt idx="3">
                        <c:v>55.794031109004749</c:v>
                      </c:pt>
                      <c:pt idx="4">
                        <c:v>54.635062748815173</c:v>
                      </c:pt>
                      <c:pt idx="5">
                        <c:v>53.29779156398105</c:v>
                      </c:pt>
                      <c:pt idx="6">
                        <c:v>51.960520379146928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C45-45A7-8900-5707B990105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'2-新电力'!$B$7</c15:sqref>
                        </c15:formulaRef>
                      </c:ext>
                    </c:extLst>
                    <c:strCache>
                      <c:ptCount val="1"/>
                      <c:pt idx="0">
                        <c:v>1.5℃情景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'2-新电力'!$C$3:$K$3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'2-新电力'!$C$7:$K$7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49.482373033707859</c:v>
                      </c:pt>
                      <c:pt idx="1">
                        <c:v>53.4</c:v>
                      </c:pt>
                      <c:pt idx="2">
                        <c:v>52.52562857142857</c:v>
                      </c:pt>
                      <c:pt idx="3" formatCode="0.0_ ;[Red]\-0.0\ ">
                        <c:v>51.895066666666665</c:v>
                      </c:pt>
                      <c:pt idx="4" formatCode="0.0_ ;[Red]\-0.0\ ">
                        <c:v>51.26450476190476</c:v>
                      </c:pt>
                      <c:pt idx="5" formatCode="0.0_ ;[Red]\-0.0\ ">
                        <c:v>50.633942857142856</c:v>
                      </c:pt>
                      <c:pt idx="6" formatCode="0.0_ ;[Red]\-0.0\ ">
                        <c:v>50.003380952380951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C45-45A7-8900-5707B9901057}"/>
                  </c:ext>
                </c:extLst>
              </c15:ser>
            </c15:filteredLineSeries>
          </c:ext>
        </c:extLst>
      </c:lineChart>
      <c:catAx>
        <c:axId val="47504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en-US"/>
          </a:p>
        </c:txPr>
        <c:crossAx val="475031920"/>
        <c:crosses val="autoZero"/>
        <c:auto val="1"/>
        <c:lblAlgn val="ctr"/>
        <c:lblOffset val="100"/>
        <c:noMultiLvlLbl val="0"/>
      </c:catAx>
      <c:valAx>
        <c:axId val="475031920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能源消费量（亿吨标煤）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en-US"/>
          </a:p>
        </c:txPr>
        <c:crossAx val="4750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5"/>
          <c:tx>
            <c:strRef>
              <c:f>'2-新电力'!$B$124</c:f>
              <c:strCache>
                <c:ptCount val="1"/>
                <c:pt idx="0">
                  <c:v>范围-上限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80-4285-8DF6-30043D8C2D72}"/>
                </c:ext>
              </c:extLst>
            </c:dLbl>
            <c:dLbl>
              <c:idx val="1"/>
              <c:layout>
                <c:manualLayout>
                  <c:x val="5.4644808743169399E-3"/>
                  <c:y val="-0.317265759576956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80-4285-8DF6-30043D8C2D72}"/>
                </c:ext>
              </c:extLst>
            </c:dLbl>
            <c:dLbl>
              <c:idx val="2"/>
              <c:layout>
                <c:manualLayout>
                  <c:x val="2.459016393442618E-2"/>
                  <c:y val="-0.277096275927343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80-4285-8DF6-30043D8C2D72}"/>
                </c:ext>
              </c:extLst>
            </c:dLbl>
            <c:dLbl>
              <c:idx val="3"/>
              <c:layout>
                <c:manualLayout>
                  <c:x val="1.6666666666666666E-2"/>
                  <c:y val="-0.201183431952662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80-4285-8DF6-30043D8C2D72}"/>
                </c:ext>
              </c:extLst>
            </c:dLbl>
            <c:dLbl>
              <c:idx val="4"/>
              <c:layout>
                <c:manualLayout>
                  <c:x val="1.6666666666666666E-2"/>
                  <c:y val="-0.130177514792899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80-4285-8DF6-30043D8C2D72}"/>
                </c:ext>
              </c:extLst>
            </c:dLbl>
            <c:dLbl>
              <c:idx val="5"/>
              <c:layout>
                <c:manualLayout>
                  <c:x val="1.1111111111111112E-2"/>
                  <c:y val="-7.88954635108481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80-4285-8DF6-30043D8C2D72}"/>
                </c:ext>
              </c:extLst>
            </c:dLbl>
            <c:dLbl>
              <c:idx val="6"/>
              <c:layout>
                <c:manualLayout>
                  <c:x val="5.5555555555555558E-3"/>
                  <c:y val="-3.15581854043393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80-4285-8DF6-30043D8C2D72}"/>
                </c:ext>
              </c:extLst>
            </c:dLbl>
            <c:dLbl>
              <c:idx val="8"/>
              <c:layout>
                <c:manualLayout>
                  <c:x val="2.7777777777777776E-2"/>
                  <c:y val="4.7337278106508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80-4285-8DF6-30043D8C2D72}"/>
                </c:ext>
              </c:extLst>
            </c:dLbl>
            <c:numFmt formatCode="#,##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'2-新电力'!$C$118:$K$118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'2-新电力'!$C$124:$K$124</c:f>
              <c:numCache>
                <c:formatCode>0_);[Red]\(0\)</c:formatCode>
                <c:ptCount val="9"/>
                <c:pt idx="0">
                  <c:v>41.423250000000003</c:v>
                </c:pt>
                <c:pt idx="1">
                  <c:v>42</c:v>
                </c:pt>
                <c:pt idx="2">
                  <c:v>39.6</c:v>
                </c:pt>
                <c:pt idx="3">
                  <c:v>28</c:v>
                </c:pt>
                <c:pt idx="4">
                  <c:v>15</c:v>
                </c:pt>
                <c:pt idx="5">
                  <c:v>6</c:v>
                </c:pt>
                <c:pt idx="6">
                  <c:v>0</c:v>
                </c:pt>
                <c:pt idx="7">
                  <c:v>-2</c:v>
                </c:pt>
                <c:pt idx="8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80-4285-8DF6-30043D8C2D72}"/>
            </c:ext>
          </c:extLst>
        </c:ser>
        <c:ser>
          <c:idx val="6"/>
          <c:order val="6"/>
          <c:tx>
            <c:strRef>
              <c:f>'2-新电力'!$B$126</c:f>
              <c:strCache>
                <c:ptCount val="1"/>
                <c:pt idx="0">
                  <c:v>范围-下限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-8.3333333333333332E-3"/>
                  <c:y val="-0.30855924067844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80-4285-8DF6-30043D8C2D72}"/>
                </c:ext>
              </c:extLst>
            </c:dLbl>
            <c:dLbl>
              <c:idx val="1"/>
              <c:layout>
                <c:manualLayout>
                  <c:x val="-1.2273264888708403E-4"/>
                  <c:y val="-0.266511865095502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80-4285-8DF6-30043D8C2D72}"/>
                </c:ext>
              </c:extLst>
            </c:dLbl>
            <c:dLbl>
              <c:idx val="2"/>
              <c:layout>
                <c:manualLayout>
                  <c:x val="-1.6732551131605787E-2"/>
                  <c:y val="-0.243195798889050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80-4285-8DF6-30043D8C2D72}"/>
                </c:ext>
              </c:extLst>
            </c:dLbl>
            <c:dLbl>
              <c:idx val="3"/>
              <c:layout>
                <c:manualLayout>
                  <c:x val="-1.3797814207650274E-2"/>
                  <c:y val="-0.131861627679736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880-4285-8DF6-30043D8C2D72}"/>
                </c:ext>
              </c:extLst>
            </c:dLbl>
            <c:dLbl>
              <c:idx val="4"/>
              <c:layout>
                <c:manualLayout>
                  <c:x val="0"/>
                  <c:y val="-3.15581854043393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880-4285-8DF6-30043D8C2D72}"/>
                </c:ext>
              </c:extLst>
            </c:dLbl>
            <c:dLbl>
              <c:idx val="5"/>
              <c:layout>
                <c:manualLayout>
                  <c:x val="-1.6666666666666767E-2"/>
                  <c:y val="-7.232000610472895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880-4285-8DF6-30043D8C2D72}"/>
                </c:ext>
              </c:extLst>
            </c:dLbl>
            <c:dLbl>
              <c:idx val="6"/>
              <c:layout>
                <c:manualLayout>
                  <c:x val="-1.0185067526415994E-16"/>
                  <c:y val="6.3116370808678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880-4285-8DF6-30043D8C2D7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880-4285-8DF6-30043D8C2D7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880-4285-8DF6-30043D8C2D72}"/>
                </c:ext>
              </c:extLst>
            </c:dLbl>
            <c:numFmt formatCode="#,##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'2-新电力'!$C$118:$K$118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'2-新电力'!$C$126:$K$126</c:f>
              <c:numCache>
                <c:formatCode>0_);[Red]\(0\)</c:formatCode>
                <c:ptCount val="9"/>
                <c:pt idx="0">
                  <c:v>41.423250000000003</c:v>
                </c:pt>
                <c:pt idx="1">
                  <c:v>39</c:v>
                </c:pt>
                <c:pt idx="2">
                  <c:v>35.5</c:v>
                </c:pt>
                <c:pt idx="3">
                  <c:v>23</c:v>
                </c:pt>
                <c:pt idx="4">
                  <c:v>10</c:v>
                </c:pt>
                <c:pt idx="5">
                  <c:v>1</c:v>
                </c:pt>
                <c:pt idx="6">
                  <c:v>-4</c:v>
                </c:pt>
                <c:pt idx="7">
                  <c:v>-6</c:v>
                </c:pt>
                <c:pt idx="8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880-4285-8DF6-30043D8C2D72}"/>
            </c:ext>
          </c:extLst>
        </c:ser>
        <c:ser>
          <c:idx val="8"/>
          <c:order val="7"/>
          <c:tx>
            <c:strRef>
              <c:f>'2-新电力'!$B$127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880-4285-8DF6-30043D8C2D7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880-4285-8DF6-30043D8C2D72}"/>
                </c:ext>
              </c:extLst>
            </c:dLbl>
            <c:dLbl>
              <c:idx val="7"/>
              <c:layout>
                <c:manualLayout>
                  <c:x val="-5.5555555555555558E-3"/>
                  <c:y val="8.67850098619329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880-4285-8DF6-30043D8C2D72}"/>
                </c:ext>
              </c:extLst>
            </c:dLbl>
            <c:dLbl>
              <c:idx val="8"/>
              <c:layout>
                <c:manualLayout>
                  <c:x val="5.5124184985232251E-3"/>
                  <c:y val="9.07029760669468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880-4285-8DF6-30043D8C2D72}"/>
                </c:ext>
              </c:extLst>
            </c:dLbl>
            <c:numFmt formatCode="#,##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'2-新电力'!$C$127:$K$127</c:f>
              <c:numCache>
                <c:formatCode>0_);[Red]\(0\)</c:formatCode>
                <c:ptCount val="9"/>
                <c:pt idx="5">
                  <c:v>0</c:v>
                </c:pt>
                <c:pt idx="6">
                  <c:v>-4</c:v>
                </c:pt>
                <c:pt idx="7">
                  <c:v>-6</c:v>
                </c:pt>
                <c:pt idx="8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880-4285-8DF6-30043D8C2D72}"/>
            </c:ext>
          </c:extLst>
        </c:ser>
        <c:ser>
          <c:idx val="7"/>
          <c:order val="8"/>
          <c:tx>
            <c:strRef>
              <c:f>'2-新电力'!$B$125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dLbls>
            <c:delete val="1"/>
          </c:dLbls>
          <c:val>
            <c:numRef>
              <c:f>'2-新电力'!$C$125:$K$125</c:f>
              <c:numCache>
                <c:formatCode>0_);[Red]\(0\)</c:formatCode>
                <c:ptCount val="9"/>
                <c:pt idx="6">
                  <c:v>0</c:v>
                </c:pt>
                <c:pt idx="7">
                  <c:v>-2</c:v>
                </c:pt>
                <c:pt idx="8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880-4285-8DF6-30043D8C2D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75043568"/>
        <c:axId val="475031920"/>
      </c:areaChart>
      <c:lineChart>
        <c:grouping val="standard"/>
        <c:varyColors val="0"/>
        <c:ser>
          <c:idx val="4"/>
          <c:order val="4"/>
          <c:tx>
            <c:strRef>
              <c:f>'2-新电力'!$B$123</c:f>
              <c:strCache>
                <c:ptCount val="1"/>
                <c:pt idx="0">
                  <c:v>2060碳中和情景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'2-新电力'!$C$118:$K$118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'2-新电力'!$C$123:$K$123</c:f>
              <c:numCache>
                <c:formatCode>0.0_);[Red]\(0.0\)</c:formatCode>
                <c:ptCount val="9"/>
                <c:pt idx="0">
                  <c:v>41.423250000000003</c:v>
                </c:pt>
                <c:pt idx="1">
                  <c:v>40.569478686253063</c:v>
                </c:pt>
                <c:pt idx="2">
                  <c:v>39.005660204458088</c:v>
                </c:pt>
                <c:pt idx="3" formatCode="0.0_ ;[Red]\-0.0\ ">
                  <c:v>25.173490354988772</c:v>
                </c:pt>
                <c:pt idx="4" formatCode="0.0_ ;[Red]\-0.0\ ">
                  <c:v>12.753390428536649</c:v>
                </c:pt>
                <c:pt idx="5" formatCode="0.0_ ;[Red]\-0.0\ ">
                  <c:v>4.6397780988577413</c:v>
                </c:pt>
                <c:pt idx="6" formatCode="0.0_ ;[Red]\-0.0\ ">
                  <c:v>-1.0894375890359669</c:v>
                </c:pt>
                <c:pt idx="7" formatCode="0.0_ ;[Red]\-0.0\ ">
                  <c:v>-4.2045293480839714</c:v>
                </c:pt>
                <c:pt idx="8" formatCode="0.0_ ;[Red]\-0.0\ ">
                  <c:v>-5.634744065510727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9-A880-4285-8DF6-30043D8C2D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5043568"/>
        <c:axId val="475031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'2-新电力'!$B$119</c15:sqref>
                        </c15:formulaRef>
                      </c:ext>
                    </c:extLst>
                    <c:strCache>
                      <c:ptCount val="1"/>
                      <c:pt idx="0">
                        <c:v>政策情景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'2-新电力'!$C$118:$K$118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'2-新电力'!$C$119:$K$119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41.423250000000003</c:v>
                      </c:pt>
                      <c:pt idx="1">
                        <c:v>40.338096000000007</c:v>
                      </c:pt>
                      <c:pt idx="2">
                        <c:v>40.073</c:v>
                      </c:pt>
                      <c:pt idx="3">
                        <c:v>38.36036</c:v>
                      </c:pt>
                      <c:pt idx="4">
                        <c:v>36.29092</c:v>
                      </c:pt>
                      <c:pt idx="5">
                        <c:v>34.506920000000001</c:v>
                      </c:pt>
                      <c:pt idx="6">
                        <c:v>32.937000000000005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A880-4285-8DF6-30043D8C2D7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'2-新电力'!$B$120</c15:sqref>
                        </c15:formulaRef>
                      </c:ext>
                    </c:extLst>
                    <c:strCache>
                      <c:ptCount val="1"/>
                      <c:pt idx="0">
                        <c:v>强化政策情景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'2-新电力'!$C$118:$K$118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'2-新电力'!$C$120:$K$120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41.423250000000003</c:v>
                      </c:pt>
                      <c:pt idx="1">
                        <c:v>40.338096000000007</c:v>
                      </c:pt>
                      <c:pt idx="2">
                        <c:v>40.073</c:v>
                      </c:pt>
                      <c:pt idx="3">
                        <c:v>35.47748</c:v>
                      </c:pt>
                      <c:pt idx="4">
                        <c:v>29.92456</c:v>
                      </c:pt>
                      <c:pt idx="5">
                        <c:v>25.137559999999997</c:v>
                      </c:pt>
                      <c:pt idx="6">
                        <c:v>20.925000000000001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A880-4285-8DF6-30043D8C2D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'2-新电力'!$B$121</c15:sqref>
                        </c15:formulaRef>
                      </c:ext>
                    </c:extLst>
                    <c:strCache>
                      <c:ptCount val="1"/>
                      <c:pt idx="0">
                        <c:v>2℃情景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'2-新电力'!$C$118:$K$118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'2-新电力'!$C$121:$K$121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41.423250000000003</c:v>
                      </c:pt>
                      <c:pt idx="1">
                        <c:v>39.022416000000007</c:v>
                      </c:pt>
                      <c:pt idx="2">
                        <c:v>37.332000000000008</c:v>
                      </c:pt>
                      <c:pt idx="3">
                        <c:v>30.35304</c:v>
                      </c:pt>
                      <c:pt idx="4">
                        <c:v>21.920130000000004</c:v>
                      </c:pt>
                      <c:pt idx="5">
                        <c:v>14.650380000000004</c:v>
                      </c:pt>
                      <c:pt idx="6">
                        <c:v>8.2530000000000001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A880-4285-8DF6-30043D8C2D7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'2-新电力'!$B$122</c15:sqref>
                        </c15:formulaRef>
                      </c:ext>
                    </c:extLst>
                    <c:strCache>
                      <c:ptCount val="1"/>
                      <c:pt idx="0">
                        <c:v>1.5℃情景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'2-新电力'!$C$118:$K$118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'2-新电力'!$C$122:$K$122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41.423250000000003</c:v>
                      </c:pt>
                      <c:pt idx="1">
                        <c:v>35.435136</c:v>
                      </c:pt>
                      <c:pt idx="2">
                        <c:v>26.2545</c:v>
                      </c:pt>
                      <c:pt idx="3" formatCode="0.0_ ;[Red]\-0.0\ ">
                        <c:v>24.419740000000001</c:v>
                      </c:pt>
                      <c:pt idx="4" formatCode="0.0_ ;[Red]\-0.0\ ">
                        <c:v>17.847905000000001</c:v>
                      </c:pt>
                      <c:pt idx="5" formatCode="0.0_ ;[Red]\-0.0\ ">
                        <c:v>12.182530000000002</c:v>
                      </c:pt>
                      <c:pt idx="6" formatCode="0.0_ ;[Red]\-0.0\ ">
                        <c:v>6.5849999999999991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A880-4285-8DF6-30043D8C2D72}"/>
                  </c:ext>
                </c:extLst>
              </c15:ser>
            </c15:filteredLineSeries>
          </c:ext>
        </c:extLst>
      </c:lineChart>
      <c:catAx>
        <c:axId val="47504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31920"/>
        <c:crosses val="autoZero"/>
        <c:auto val="1"/>
        <c:lblAlgn val="ctr"/>
        <c:lblOffset val="100"/>
        <c:noMultiLvlLbl val="0"/>
      </c:catAx>
      <c:valAx>
        <c:axId val="47503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电力部门碳排放量（亿吨</a:t>
                </a:r>
                <a:r>
                  <a:rPr lang="en-US" altLang="zh-CN"/>
                  <a:t>CO</a:t>
                </a:r>
                <a:r>
                  <a:rPr lang="en-US" altLang="zh-CN" sz="800"/>
                  <a:t>2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 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'2-新电力'!$B$181</c:f>
              <c:strCache>
                <c:ptCount val="1"/>
                <c:pt idx="0">
                  <c:v>范围-上限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'2-新电力'!$C$180:$K$180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'2-新电力'!$C$181:$K$181</c:f>
              <c:numCache>
                <c:formatCode>0_);[Red]\(0\)</c:formatCode>
                <c:ptCount val="9"/>
                <c:pt idx="0">
                  <c:v>27</c:v>
                </c:pt>
                <c:pt idx="1">
                  <c:v>31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51</c:v>
                </c:pt>
                <c:pt idx="6">
                  <c:v>57</c:v>
                </c:pt>
                <c:pt idx="7">
                  <c:v>68</c:v>
                </c:pt>
                <c:pt idx="8">
                  <c:v>80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59E-4744-AB95-751DF127BD12}"/>
            </c:ext>
          </c:extLst>
        </c:ser>
        <c:ser>
          <c:idx val="1"/>
          <c:order val="1"/>
          <c:tx>
            <c:strRef>
              <c:f>'2-新电力'!$B$182</c:f>
              <c:strCache>
                <c:ptCount val="1"/>
                <c:pt idx="0">
                  <c:v>范围-下限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'2-新电力'!$C$180:$K$180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'2-新电力'!$C$182:$K$182</c:f>
              <c:numCache>
                <c:formatCode>0_);[Red]\(0\)</c:formatCode>
                <c:ptCount val="9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40</c:v>
                </c:pt>
                <c:pt idx="5">
                  <c:v>44</c:v>
                </c:pt>
                <c:pt idx="6">
                  <c:v>50</c:v>
                </c:pt>
                <c:pt idx="7">
                  <c:v>58</c:v>
                </c:pt>
                <c:pt idx="8">
                  <c:v>70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59E-4744-AB95-751DF127B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43568"/>
        <c:axId val="475031920"/>
      </c:areaChart>
      <c:lineChart>
        <c:grouping val="standard"/>
        <c:varyColors val="0"/>
        <c:ser>
          <c:idx val="2"/>
          <c:order val="2"/>
          <c:tx>
            <c:strRef>
              <c:f>'2-新电力'!$B$183</c:f>
              <c:strCache>
                <c:ptCount val="1"/>
                <c:pt idx="0">
                  <c:v>C-GEM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'2-新电力'!$C$180:$K$180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'2-新电力'!$C$183:$K$183</c:f>
              <c:numCache>
                <c:formatCode>0_);[Red]\(0\)</c:formatCode>
                <c:ptCount val="9"/>
                <c:pt idx="0">
                  <c:v>27</c:v>
                </c:pt>
                <c:pt idx="1">
                  <c:v>30.867857702906164</c:v>
                </c:pt>
                <c:pt idx="2">
                  <c:v>34.397108949181813</c:v>
                </c:pt>
                <c:pt idx="3">
                  <c:v>37.376753365885115</c:v>
                </c:pt>
                <c:pt idx="4">
                  <c:v>42</c:v>
                </c:pt>
                <c:pt idx="5">
                  <c:v>47.186648466253956</c:v>
                </c:pt>
                <c:pt idx="6">
                  <c:v>55.98223905131475</c:v>
                </c:pt>
                <c:pt idx="7">
                  <c:v>67.382042662560593</c:v>
                </c:pt>
                <c:pt idx="8">
                  <c:v>79.456880709553928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E-4744-AB95-751DF127B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043568"/>
        <c:axId val="475031920"/>
      </c:lineChart>
      <c:catAx>
        <c:axId val="47504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31920"/>
        <c:crosses val="autoZero"/>
        <c:auto val="1"/>
        <c:lblAlgn val="ctr"/>
        <c:lblOffset val="100"/>
        <c:noMultiLvlLbl val="0"/>
      </c:catAx>
      <c:valAx>
        <c:axId val="47503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电力占终端能源消费比重（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5"/>
          <c:tx>
            <c:strRef>
              <c:f>'2-汇报图片碳价'!$B$31</c:f>
              <c:strCache>
                <c:ptCount val="1"/>
                <c:pt idx="0">
                  <c:v>范围-上限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31-4EBD-8C21-210E145CE6CE}"/>
                </c:ext>
              </c:extLst>
            </c:dLbl>
            <c:dLbl>
              <c:idx val="1"/>
              <c:layout>
                <c:manualLayout>
                  <c:x val="1.3855897790169776E-2"/>
                  <c:y val="-0.39065090820253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31-4EBD-8C21-210E145CE6CE}"/>
                </c:ext>
              </c:extLst>
            </c:dLbl>
            <c:dLbl>
              <c:idx val="2"/>
              <c:layout>
                <c:manualLayout>
                  <c:x val="8.3135386741018651E-3"/>
                  <c:y val="-0.356773165505534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31-4EBD-8C21-210E145CE6CE}"/>
                </c:ext>
              </c:extLst>
            </c:dLbl>
            <c:dLbl>
              <c:idx val="3"/>
              <c:layout>
                <c:manualLayout>
                  <c:x val="1.3855897790169724E-2"/>
                  <c:y val="-0.305779240408788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31-4EBD-8C21-210E145CE6CE}"/>
                </c:ext>
              </c:extLst>
            </c:dLbl>
            <c:dLbl>
              <c:idx val="4"/>
              <c:layout>
                <c:manualLayout>
                  <c:x val="2.4945634693946128E-2"/>
                  <c:y val="-0.246350375302837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E31-4EBD-8C21-210E145CE6CE}"/>
                </c:ext>
              </c:extLst>
            </c:dLbl>
            <c:dLbl>
              <c:idx val="5"/>
              <c:layout>
                <c:manualLayout>
                  <c:x val="2.7715068627061638E-2"/>
                  <c:y val="-0.208085517253331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E31-4EBD-8C21-210E145CE6CE}"/>
                </c:ext>
              </c:extLst>
            </c:dLbl>
            <c:dLbl>
              <c:idx val="6"/>
              <c:layout>
                <c:manualLayout>
                  <c:x val="8.3160083160082141E-3"/>
                  <c:y val="-0.157184001284500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E31-4EBD-8C21-210E145CE6CE}"/>
                </c:ext>
              </c:extLst>
            </c:dLbl>
            <c:dLbl>
              <c:idx val="7"/>
              <c:layout>
                <c:manualLayout>
                  <c:x val="1.1088011088010986E-2"/>
                  <c:y val="-0.135942920029837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E31-4EBD-8C21-210E145CE6CE}"/>
                </c:ext>
              </c:extLst>
            </c:dLbl>
            <c:dLbl>
              <c:idx val="8"/>
              <c:layout>
                <c:manualLayout>
                  <c:x val="5.5440055440056455E-3"/>
                  <c:y val="-9.7708973771445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E31-4EBD-8C21-210E145CE6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'2-汇报图片碳价'!$C$25:$K$25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'2-汇报图片碳价'!$C$31:$K$31</c:f>
              <c:numCache>
                <c:formatCode>0.0_);[Red]\(0.0\)</c:formatCode>
                <c:ptCount val="9"/>
                <c:pt idx="0">
                  <c:v>10.55770308891627</c:v>
                </c:pt>
                <c:pt idx="1">
                  <c:v>10.5</c:v>
                </c:pt>
                <c:pt idx="2">
                  <c:v>9.5</c:v>
                </c:pt>
                <c:pt idx="3">
                  <c:v>8.3000000000000007</c:v>
                </c:pt>
                <c:pt idx="4">
                  <c:v>6.8</c:v>
                </c:pt>
                <c:pt idx="5">
                  <c:v>5.4</c:v>
                </c:pt>
                <c:pt idx="6">
                  <c:v>4</c:v>
                </c:pt>
                <c:pt idx="7">
                  <c:v>2.8</c:v>
                </c:pt>
                <c:pt idx="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1-4EBD-8C21-210E145CE6CE}"/>
            </c:ext>
          </c:extLst>
        </c:ser>
        <c:ser>
          <c:idx val="6"/>
          <c:order val="6"/>
          <c:tx>
            <c:strRef>
              <c:f>'2-汇报图片碳价'!$B$32</c:f>
              <c:strCache>
                <c:ptCount val="1"/>
                <c:pt idx="0">
                  <c:v>范围-下限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0"/>
                  <c:y val="-0.403487961679482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31-4EBD-8C21-210E145CE6CE}"/>
                </c:ext>
              </c:extLst>
            </c:dLbl>
            <c:dLbl>
              <c:idx val="1"/>
              <c:layout>
                <c:manualLayout>
                  <c:x val="-1.1085591044595043E-2"/>
                  <c:y val="-0.297267310074700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31-4EBD-8C21-210E145CE6CE}"/>
                </c:ext>
              </c:extLst>
            </c:dLbl>
            <c:dLbl>
              <c:idx val="2"/>
              <c:layout>
                <c:manualLayout>
                  <c:x val="-1.1088011088011088E-2"/>
                  <c:y val="-0.233651893801283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31-4EBD-8C21-210E145CE6CE}"/>
                </c:ext>
              </c:extLst>
            </c:dLbl>
            <c:dLbl>
              <c:idx val="3"/>
              <c:layout>
                <c:manualLayout>
                  <c:x val="-1.3780388107224302E-2"/>
                  <c:y val="-0.200596855629609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31-4EBD-8C21-210E145CE6CE}"/>
                </c:ext>
              </c:extLst>
            </c:dLbl>
            <c:dLbl>
              <c:idx val="4"/>
              <c:layout>
                <c:manualLayout>
                  <c:x val="-1.3542016264360397E-2"/>
                  <c:y val="-0.142458709276668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E31-4EBD-8C21-210E145CE6CE}"/>
                </c:ext>
              </c:extLst>
            </c:dLbl>
            <c:dLbl>
              <c:idx val="5"/>
              <c:layout>
                <c:manualLayout>
                  <c:x val="-8.3135386741019675E-3"/>
                  <c:y val="-9.3399262825971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E31-4EBD-8C21-210E145CE6CE}"/>
                </c:ext>
              </c:extLst>
            </c:dLbl>
            <c:dLbl>
              <c:idx val="6"/>
              <c:layout>
                <c:manualLayout>
                  <c:x val="-1.0163892749853799E-16"/>
                  <c:y val="-5.0978595011189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E31-4EBD-8C21-210E145CE6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'2-汇报图片碳价'!$C$25:$K$25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'2-汇报图片碳价'!$C$32:$K$32</c:f>
              <c:numCache>
                <c:formatCode>0.0_);[Red]\(0.0\)</c:formatCode>
                <c:ptCount val="9"/>
                <c:pt idx="0">
                  <c:v>10.55770308891627</c:v>
                </c:pt>
                <c:pt idx="1">
                  <c:v>9.5</c:v>
                </c:pt>
                <c:pt idx="2">
                  <c:v>8.1999999999999993</c:v>
                </c:pt>
                <c:pt idx="3">
                  <c:v>6.8</c:v>
                </c:pt>
                <c:pt idx="4">
                  <c:v>5.3</c:v>
                </c:pt>
                <c:pt idx="5">
                  <c:v>3.9</c:v>
                </c:pt>
                <c:pt idx="6">
                  <c:v>2.5</c:v>
                </c:pt>
                <c:pt idx="7">
                  <c:v>1.3</c:v>
                </c:pt>
                <c:pt idx="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1-4EBD-8C21-210E145CE6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75043568"/>
        <c:axId val="475031920"/>
      </c:areaChart>
      <c:lineChart>
        <c:grouping val="standard"/>
        <c:varyColors val="0"/>
        <c:ser>
          <c:idx val="4"/>
          <c:order val="4"/>
          <c:tx>
            <c:strRef>
              <c:f>'2-汇报图片碳价'!$B$30</c:f>
              <c:strCache>
                <c:ptCount val="1"/>
                <c:pt idx="0">
                  <c:v>碳中和情景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ysClr val="windowText" lastClr="000000"/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'2-汇报图片碳价'!$C$25:$K$25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  <c:extLst xmlns:c15="http://schemas.microsoft.com/office/drawing/2012/chart"/>
            </c:numRef>
          </c:cat>
          <c:val>
            <c:numRef>
              <c:f>'2-汇报图片碳价'!$C$30:$K$30</c:f>
              <c:numCache>
                <c:formatCode>0.0_);[Red]\(0.0\)</c:formatCode>
                <c:ptCount val="9"/>
                <c:pt idx="0">
                  <c:v>10.55770308891627</c:v>
                </c:pt>
                <c:pt idx="1">
                  <c:v>9.7089612748258745</c:v>
                </c:pt>
                <c:pt idx="2">
                  <c:v>8.7985650656548522</c:v>
                </c:pt>
                <c:pt idx="3" formatCode="0.0_ ;[Red]\-0.0\ ">
                  <c:v>7.6984888957823294</c:v>
                </c:pt>
                <c:pt idx="4" formatCode="0.0_ ;[Red]\-0.0\ ">
                  <c:v>6.4369860250291051</c:v>
                </c:pt>
                <c:pt idx="5" formatCode="0.0_ ;[Red]\-0.0\ ">
                  <c:v>5.127639210646648</c:v>
                </c:pt>
                <c:pt idx="6" formatCode="0.0_ ;[Red]\-0.0\ ">
                  <c:v>3.3883598270638497</c:v>
                </c:pt>
                <c:pt idx="7" formatCode="0.0_ ;[Red]\-0.0\ ">
                  <c:v>2.1718858441627176</c:v>
                </c:pt>
                <c:pt idx="8" formatCode="0.0_ ;[Red]\-0.0\ ">
                  <c:v>0.91859190427259574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E31-4EBD-8C21-210E145CE6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5043568"/>
        <c:axId val="475031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'2-汇报图片碳价'!$B$26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宋体" panose="02010600030101010101" pitchFamily="2" charset="-122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'2-汇报图片碳价'!$C$25:$K$25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'2-汇报图片碳价'!$C$26:$K$26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E31-4EBD-8C21-210E145CE6C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'2-汇报图片碳价'!$B$27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宋体" panose="02010600030101010101" pitchFamily="2" charset="-122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'2-汇报图片碳价'!$C$25:$K$25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'2-汇报图片碳价'!$C$27:$K$27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31-4EBD-8C21-210E145CE6C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'2-汇报图片碳价'!$B$28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宋体" panose="02010600030101010101" pitchFamily="2" charset="-122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'2-汇报图片碳价'!$C$25:$K$25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'2-汇报图片碳价'!$C$28:$K$28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31-4EBD-8C21-210E145CE6C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'2-汇报图片碳价'!$B$29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宋体" panose="02010600030101010101" pitchFamily="2" charset="-122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'2-汇报图片碳价'!$C$25:$K$25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'2-汇报图片碳价'!$C$29:$K$29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31-4EBD-8C21-210E145CE6CE}"/>
                  </c:ext>
                </c:extLst>
              </c15:ser>
            </c15:filteredLineSeries>
          </c:ext>
        </c:extLst>
      </c:lineChart>
      <c:catAx>
        <c:axId val="47504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en-US"/>
          </a:p>
        </c:txPr>
        <c:crossAx val="475031920"/>
        <c:crosses val="autoZero"/>
        <c:auto val="1"/>
        <c:lblAlgn val="ctr"/>
        <c:lblOffset val="100"/>
        <c:noMultiLvlLbl val="0"/>
      </c:catAx>
      <c:valAx>
        <c:axId val="47503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建筑部门碳排放量（亿吨</a:t>
                </a:r>
                <a:r>
                  <a:rPr lang="en-US"/>
                  <a:t>CO2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en-US"/>
          </a:p>
        </c:txPr>
        <c:crossAx val="4750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5"/>
          <c:tx>
            <c:strRef>
              <c:f>'2-汇报图片碳价'!$B$50</c:f>
              <c:strCache>
                <c:ptCount val="1"/>
                <c:pt idx="0">
                  <c:v>范围-上限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B31-413B-B55C-D130ECE6FF69}"/>
                </c:ext>
              </c:extLst>
            </c:dLbl>
            <c:dLbl>
              <c:idx val="1"/>
              <c:layout>
                <c:manualLayout>
                  <c:x val="-1.1111173407709722E-2"/>
                  <c:y val="-0.379011204784221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B31-413B-B55C-D130ECE6FF69}"/>
                </c:ext>
              </c:extLst>
            </c:dLbl>
            <c:dLbl>
              <c:idx val="2"/>
              <c:layout>
                <c:manualLayout>
                  <c:x val="1.1111173407709672E-2"/>
                  <c:y val="-0.404315754223067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B31-413B-B55C-D130ECE6FF69}"/>
                </c:ext>
              </c:extLst>
            </c:dLbl>
            <c:dLbl>
              <c:idx val="3"/>
              <c:layout>
                <c:manualLayout>
                  <c:x val="1.4084446298007805E-2"/>
                  <c:y val="-0.36914557801717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B31-413B-B55C-D130ECE6FF69}"/>
                </c:ext>
              </c:extLst>
            </c:dLbl>
            <c:dLbl>
              <c:idx val="4"/>
              <c:layout>
                <c:manualLayout>
                  <c:x val="3.0555555555555454E-2"/>
                  <c:y val="-0.30952380952380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B31-413B-B55C-D130ECE6FF69}"/>
                </c:ext>
              </c:extLst>
            </c:dLbl>
            <c:dLbl>
              <c:idx val="5"/>
              <c:layout>
                <c:manualLayout>
                  <c:x val="3.6111111111111108E-2"/>
                  <c:y val="-0.242063492063492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B31-413B-B55C-D130ECE6FF69}"/>
                </c:ext>
              </c:extLst>
            </c:dLbl>
            <c:dLbl>
              <c:idx val="6"/>
              <c:layout>
                <c:manualLayout>
                  <c:x val="2.2222222222222119E-2"/>
                  <c:y val="-0.178571428571428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B31-413B-B55C-D130ECE6FF69}"/>
                </c:ext>
              </c:extLst>
            </c:dLbl>
            <c:dLbl>
              <c:idx val="7"/>
              <c:layout>
                <c:manualLayout>
                  <c:x val="8.3333333333333332E-3"/>
                  <c:y val="-0.142857142857142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B31-413B-B55C-D130ECE6FF69}"/>
                </c:ext>
              </c:extLst>
            </c:dLbl>
            <c:dLbl>
              <c:idx val="8"/>
              <c:layout>
                <c:manualLayout>
                  <c:x val="-1.0185067526415994E-16"/>
                  <c:y val="-9.52380952380952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B31-413B-B55C-D130ECE6FF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'2-汇报图片碳价'!$C$44:$K$44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'2-汇报图片碳价'!$C$50:$K$50</c:f>
              <c:numCache>
                <c:formatCode>0.0_);[Red]\(0.0\)</c:formatCode>
                <c:ptCount val="9"/>
                <c:pt idx="0">
                  <c:v>10.271202814728065</c:v>
                </c:pt>
                <c:pt idx="1">
                  <c:v>11.6</c:v>
                </c:pt>
                <c:pt idx="2">
                  <c:v>12</c:v>
                </c:pt>
                <c:pt idx="3" formatCode="0.0_ ;[Red]\-0.0\ ">
                  <c:v>11.299999999999999</c:v>
                </c:pt>
                <c:pt idx="4" formatCode="0.0_ ;[Red]\-0.0\ ">
                  <c:v>9.8000000000000007</c:v>
                </c:pt>
                <c:pt idx="5" formatCode="0.0_ ;[Red]\-0.0\ ">
                  <c:v>8</c:v>
                </c:pt>
                <c:pt idx="6" formatCode="0.0_ ;[Red]\-0.0\ ">
                  <c:v>5.8</c:v>
                </c:pt>
                <c:pt idx="7" formatCode="0.0_ ;[Red]\-0.0\ ">
                  <c:v>3.6</c:v>
                </c:pt>
                <c:pt idx="8" formatCode="0.0_ ;[Red]\-0.0\ 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1-413B-B55C-D130ECE6FF69}"/>
            </c:ext>
          </c:extLst>
        </c:ser>
        <c:ser>
          <c:idx val="6"/>
          <c:order val="6"/>
          <c:tx>
            <c:strRef>
              <c:f>'2-汇报图片碳价'!$B$51</c:f>
              <c:strCache>
                <c:ptCount val="1"/>
                <c:pt idx="0">
                  <c:v>范围-下限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-8.2159629475166019E-3"/>
                  <c:y val="-0.342633627528304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31-413B-B55C-D130ECE6FF69}"/>
                </c:ext>
              </c:extLst>
            </c:dLbl>
            <c:dLbl>
              <c:idx val="1"/>
              <c:layout>
                <c:manualLayout>
                  <c:x val="-5.3599993444481513E-3"/>
                  <c:y val="-0.276512041986374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B31-413B-B55C-D130ECE6FF69}"/>
                </c:ext>
              </c:extLst>
            </c:dLbl>
            <c:dLbl>
              <c:idx val="2"/>
              <c:layout>
                <c:manualLayout>
                  <c:x val="-2.8559636030685005E-3"/>
                  <c:y val="-0.265549177162955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B31-413B-B55C-D130ECE6FF69}"/>
                </c:ext>
              </c:extLst>
            </c:dLbl>
            <c:dLbl>
              <c:idx val="3"/>
              <c:layout>
                <c:manualLayout>
                  <c:x val="-1.6666666666666614E-2"/>
                  <c:y val="-0.250000000000000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B31-413B-B55C-D130ECE6FF69}"/>
                </c:ext>
              </c:extLst>
            </c:dLbl>
            <c:dLbl>
              <c:idx val="4"/>
              <c:layout>
                <c:manualLayout>
                  <c:x val="-1.0185067526415994E-16"/>
                  <c:y val="-0.190476190476190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B31-413B-B55C-D130ECE6FF69}"/>
                </c:ext>
              </c:extLst>
            </c:dLbl>
            <c:dLbl>
              <c:idx val="5"/>
              <c:layout>
                <c:manualLayout>
                  <c:x val="-8.3333333333334356E-3"/>
                  <c:y val="-0.142857142857142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B31-413B-B55C-D130ECE6FF69}"/>
                </c:ext>
              </c:extLst>
            </c:dLbl>
            <c:dLbl>
              <c:idx val="6"/>
              <c:layout>
                <c:manualLayout>
                  <c:x val="-5.5555555555556572E-3"/>
                  <c:y val="-6.7460317460317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B31-413B-B55C-D130ECE6FF69}"/>
                </c:ext>
              </c:extLst>
            </c:dLbl>
            <c:dLbl>
              <c:idx val="8"/>
              <c:layout>
                <c:manualLayout>
                  <c:x val="2.5000000000000001E-2"/>
                  <c:y val="-2.7777777777777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B31-413B-B55C-D130ECE6FF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'2-汇报图片碳价'!$C$44:$K$44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'2-汇报图片碳价'!$C$51:$K$51</c:f>
              <c:numCache>
                <c:formatCode>0.0_);[Red]\(0.0\)</c:formatCode>
                <c:ptCount val="9"/>
                <c:pt idx="0">
                  <c:v>10.271202814728065</c:v>
                </c:pt>
                <c:pt idx="1">
                  <c:v>10.6</c:v>
                </c:pt>
                <c:pt idx="2">
                  <c:v>10.5</c:v>
                </c:pt>
                <c:pt idx="3" formatCode="0.0_ ;[Red]\-0.0\ ">
                  <c:v>9.6</c:v>
                </c:pt>
                <c:pt idx="4" formatCode="0.0_ ;[Red]\-0.0\ ">
                  <c:v>7.8</c:v>
                </c:pt>
                <c:pt idx="5" formatCode="0.0_ ;[Red]\-0.0\ ">
                  <c:v>6</c:v>
                </c:pt>
                <c:pt idx="6" formatCode="0.0_ ;[Red]\-0.0\ ">
                  <c:v>3.8</c:v>
                </c:pt>
                <c:pt idx="7" formatCode="0.0_ ;[Red]\-0.0\ ">
                  <c:v>1.8</c:v>
                </c:pt>
                <c:pt idx="8" formatCode="0.0_ ;[Red]\-0.0\ 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1-413B-B55C-D130ECE6FF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75043568"/>
        <c:axId val="475031920"/>
      </c:areaChart>
      <c:lineChart>
        <c:grouping val="standard"/>
        <c:varyColors val="0"/>
        <c:ser>
          <c:idx val="4"/>
          <c:order val="4"/>
          <c:tx>
            <c:strRef>
              <c:f>'2-汇报图片碳价'!$B$49</c:f>
              <c:strCache>
                <c:ptCount val="1"/>
                <c:pt idx="0">
                  <c:v>2060碳中和情景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ysClr val="windowText" lastClr="000000"/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'2-汇报图片碳价'!$C$44:$K$44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  <c:extLst xmlns:c15="http://schemas.microsoft.com/office/drawing/2012/chart"/>
            </c:numRef>
          </c:cat>
          <c:val>
            <c:numRef>
              <c:f>'2-汇报图片碳价'!$C$49:$K$49</c:f>
              <c:numCache>
                <c:formatCode>0.0_);[Red]\(0.0\)</c:formatCode>
                <c:ptCount val="9"/>
                <c:pt idx="0">
                  <c:v>10.271202814728065</c:v>
                </c:pt>
                <c:pt idx="1">
                  <c:v>11.031723024996518</c:v>
                </c:pt>
                <c:pt idx="2">
                  <c:v>11.602252691914087</c:v>
                </c:pt>
                <c:pt idx="3" formatCode="0.0_ ;[Red]\-0.0\ ">
                  <c:v>10.732091580184596</c:v>
                </c:pt>
                <c:pt idx="4" formatCode="0.0_ ;[Red]\-0.0\ ">
                  <c:v>8.9572308235972251</c:v>
                </c:pt>
                <c:pt idx="5" formatCode="0.0_ ;[Red]\-0.0\ ">
                  <c:v>7.0995361452806929</c:v>
                </c:pt>
                <c:pt idx="6" formatCode="0.0_ ;[Red]\-0.0\ ">
                  <c:v>4.7422299565738104</c:v>
                </c:pt>
                <c:pt idx="7" formatCode="0.0_ ;[Red]\-0.0\ ">
                  <c:v>2.9187386895165308</c:v>
                </c:pt>
                <c:pt idx="8" formatCode="0.0_ ;[Red]\-0.0\ ">
                  <c:v>1.4746360317459377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B31-413B-B55C-D130ECE6FF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5043568"/>
        <c:axId val="475031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'2-汇报图片碳价'!$B$45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宋体" panose="02010600030101010101" pitchFamily="2" charset="-122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'2-汇报图片碳价'!$C$44:$K$44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'2-汇报图片碳价'!$C$45:$K$45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B31-413B-B55C-D130ECE6FF6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'2-汇报图片碳价'!$B$46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宋体" panose="02010600030101010101" pitchFamily="2" charset="-122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'2-汇报图片碳价'!$C$44:$K$44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'2-汇报图片碳价'!$C$46:$K$46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31-413B-B55C-D130ECE6FF6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'2-汇报图片碳价'!$B$47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宋体" panose="02010600030101010101" pitchFamily="2" charset="-122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'2-汇报图片碳价'!$C$44:$K$44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'2-汇报图片碳价'!$C$47:$K$47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31-413B-B55C-D130ECE6FF6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'2-汇报图片碳价'!$B$48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宋体" panose="02010600030101010101" pitchFamily="2" charset="-122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'2-汇报图片碳价'!$C$44:$K$44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'2-汇报图片碳价'!$C$48:$K$48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31-413B-B55C-D130ECE6FF69}"/>
                  </c:ext>
                </c:extLst>
              </c15:ser>
            </c15:filteredLineSeries>
          </c:ext>
        </c:extLst>
      </c:lineChart>
      <c:catAx>
        <c:axId val="47504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en-US"/>
          </a:p>
        </c:txPr>
        <c:crossAx val="475031920"/>
        <c:crosses val="autoZero"/>
        <c:auto val="1"/>
        <c:lblAlgn val="ctr"/>
        <c:lblOffset val="100"/>
        <c:noMultiLvlLbl val="0"/>
      </c:catAx>
      <c:valAx>
        <c:axId val="47503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交通部门碳排放量（亿吨</a:t>
                </a:r>
                <a:r>
                  <a:rPr lang="en-US"/>
                  <a:t>CO2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en-US"/>
          </a:p>
        </c:txPr>
        <c:crossAx val="4750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73219091982274"/>
          <c:y val="4.0968342644320296E-2"/>
          <c:w val="0.81748871282823354"/>
          <c:h val="0.91806331471135938"/>
        </c:manualLayout>
      </c:layout>
      <c:areaChart>
        <c:grouping val="standard"/>
        <c:varyColors val="0"/>
        <c:ser>
          <c:idx val="5"/>
          <c:order val="5"/>
          <c:tx>
            <c:strRef>
              <c:f>'2-汇报图片碳价'!$B$69</c:f>
              <c:strCache>
                <c:ptCount val="1"/>
                <c:pt idx="0">
                  <c:v>范围-上限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E4A-4AE3-9421-1D8E926A1665}"/>
                </c:ext>
              </c:extLst>
            </c:dLbl>
            <c:dLbl>
              <c:idx val="1"/>
              <c:layout>
                <c:manualLayout>
                  <c:x val="5.4643888391028182E-3"/>
                  <c:y val="-0.35450959691491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E4A-4AE3-9421-1D8E926A1665}"/>
                </c:ext>
              </c:extLst>
            </c:dLbl>
            <c:dLbl>
              <c:idx val="2"/>
              <c:layout>
                <c:manualLayout>
                  <c:x val="2.459016393442618E-2"/>
                  <c:y val="-0.277096275927343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E4A-4AE3-9421-1D8E926A1665}"/>
                </c:ext>
              </c:extLst>
            </c:dLbl>
            <c:dLbl>
              <c:idx val="3"/>
              <c:layout>
                <c:manualLayout>
                  <c:x val="1.6666666666666666E-2"/>
                  <c:y val="-0.201183431952662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E4A-4AE3-9421-1D8E926A1665}"/>
                </c:ext>
              </c:extLst>
            </c:dLbl>
            <c:dLbl>
              <c:idx val="4"/>
              <c:layout>
                <c:manualLayout>
                  <c:x val="1.6666666666666666E-2"/>
                  <c:y val="-0.130177514792899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E4A-4AE3-9421-1D8E926A1665}"/>
                </c:ext>
              </c:extLst>
            </c:dLbl>
            <c:dLbl>
              <c:idx val="5"/>
              <c:layout>
                <c:manualLayout>
                  <c:x val="1.1111111111111112E-2"/>
                  <c:y val="-7.88954635108481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E4A-4AE3-9421-1D8E926A1665}"/>
                </c:ext>
              </c:extLst>
            </c:dLbl>
            <c:dLbl>
              <c:idx val="6"/>
              <c:layout>
                <c:manualLayout>
                  <c:x val="5.5555555555555558E-3"/>
                  <c:y val="-3.15581854043393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E4A-4AE3-9421-1D8E926A1665}"/>
                </c:ext>
              </c:extLst>
            </c:dLbl>
            <c:dLbl>
              <c:idx val="7"/>
              <c:layout>
                <c:manualLayout>
                  <c:x val="1.1111638500777588E-2"/>
                  <c:y val="-4.4692737430167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55-4701-B95A-BA422F4FDC87}"/>
                </c:ext>
              </c:extLst>
            </c:dLbl>
            <c:dLbl>
              <c:idx val="8"/>
              <c:layout>
                <c:manualLayout>
                  <c:x val="1.9444054978112479E-2"/>
                  <c:y val="-4.204812387278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E4A-4AE3-9421-1D8E926A1665}"/>
                </c:ext>
              </c:extLst>
            </c:dLbl>
            <c:numFmt formatCode="#,##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'2-汇报图片碳价'!$C$63:$K$63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'2-汇报图片碳价'!$C$69:$K$69</c:f>
              <c:numCache>
                <c:formatCode>0_);[Red]\(0\)</c:formatCode>
                <c:ptCount val="9"/>
                <c:pt idx="0">
                  <c:v>40.192465864643914</c:v>
                </c:pt>
                <c:pt idx="1">
                  <c:v>42</c:v>
                </c:pt>
                <c:pt idx="2">
                  <c:v>39.6</c:v>
                </c:pt>
                <c:pt idx="3">
                  <c:v>28</c:v>
                </c:pt>
                <c:pt idx="4">
                  <c:v>15</c:v>
                </c:pt>
                <c:pt idx="5">
                  <c:v>6</c:v>
                </c:pt>
                <c:pt idx="6">
                  <c:v>0</c:v>
                </c:pt>
                <c:pt idx="7">
                  <c:v>-2</c:v>
                </c:pt>
                <c:pt idx="8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A-4AE3-9421-1D8E926A1665}"/>
            </c:ext>
          </c:extLst>
        </c:ser>
        <c:ser>
          <c:idx val="6"/>
          <c:order val="6"/>
          <c:tx>
            <c:strRef>
              <c:f>'2-汇报图片碳价'!$B$71</c:f>
              <c:strCache>
                <c:ptCount val="1"/>
                <c:pt idx="0">
                  <c:v>范围-下限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-8.3332914095004332E-3"/>
                  <c:y val="-0.334630126541444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E4A-4AE3-9421-1D8E926A1665}"/>
                </c:ext>
              </c:extLst>
            </c:dLbl>
            <c:dLbl>
              <c:idx val="1"/>
              <c:layout>
                <c:manualLayout>
                  <c:x val="-1.2273264888708403E-4"/>
                  <c:y val="-0.266511865095502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E4A-4AE3-9421-1D8E926A1665}"/>
                </c:ext>
              </c:extLst>
            </c:dLbl>
            <c:dLbl>
              <c:idx val="2"/>
              <c:layout>
                <c:manualLayout>
                  <c:x val="-1.6732551131605787E-2"/>
                  <c:y val="-0.243195798889050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E4A-4AE3-9421-1D8E926A1665}"/>
                </c:ext>
              </c:extLst>
            </c:dLbl>
            <c:dLbl>
              <c:idx val="3"/>
              <c:layout>
                <c:manualLayout>
                  <c:x val="-1.3797814207650274E-2"/>
                  <c:y val="-0.131861627679736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E4A-4AE3-9421-1D8E926A1665}"/>
                </c:ext>
              </c:extLst>
            </c:dLbl>
            <c:dLbl>
              <c:idx val="4"/>
              <c:layout>
                <c:manualLayout>
                  <c:x val="0"/>
                  <c:y val="-3.15581854043393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E4A-4AE3-9421-1D8E926A1665}"/>
                </c:ext>
              </c:extLst>
            </c:dLbl>
            <c:dLbl>
              <c:idx val="5"/>
              <c:layout>
                <c:manualLayout>
                  <c:x val="-1.6666666666666767E-2"/>
                  <c:y val="-7.232000610472895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E4A-4AE3-9421-1D8E926A1665}"/>
                </c:ext>
              </c:extLst>
            </c:dLbl>
            <c:dLbl>
              <c:idx val="6"/>
              <c:layout>
                <c:manualLayout>
                  <c:x val="-1.0185067526415994E-16"/>
                  <c:y val="6.3116370808678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E4A-4AE3-9421-1D8E926A166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E4A-4AE3-9421-1D8E926A166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E4A-4AE3-9421-1D8E926A1665}"/>
                </c:ext>
              </c:extLst>
            </c:dLbl>
            <c:numFmt formatCode="#,##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'2-汇报图片碳价'!$C$63:$K$63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'2-汇报图片碳价'!$C$71:$K$71</c:f>
              <c:numCache>
                <c:formatCode>0_);[Red]\(0\)</c:formatCode>
                <c:ptCount val="9"/>
                <c:pt idx="0">
                  <c:v>40.192465864643914</c:v>
                </c:pt>
                <c:pt idx="1">
                  <c:v>39</c:v>
                </c:pt>
                <c:pt idx="2">
                  <c:v>35.5</c:v>
                </c:pt>
                <c:pt idx="3">
                  <c:v>23</c:v>
                </c:pt>
                <c:pt idx="4">
                  <c:v>10</c:v>
                </c:pt>
                <c:pt idx="5">
                  <c:v>1</c:v>
                </c:pt>
                <c:pt idx="6">
                  <c:v>-4</c:v>
                </c:pt>
                <c:pt idx="7">
                  <c:v>-6</c:v>
                </c:pt>
                <c:pt idx="8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A-4AE3-9421-1D8E926A1665}"/>
            </c:ext>
          </c:extLst>
        </c:ser>
        <c:ser>
          <c:idx val="8"/>
          <c:order val="7"/>
          <c:tx>
            <c:strRef>
              <c:f>'2-汇报图片碳价'!$B$72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E4A-4AE3-9421-1D8E926A166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E4A-4AE3-9421-1D8E926A1665}"/>
                </c:ext>
              </c:extLst>
            </c:dLbl>
            <c:dLbl>
              <c:idx val="7"/>
              <c:layout>
                <c:manualLayout>
                  <c:x val="-5.5555555555555558E-3"/>
                  <c:y val="8.67850098619329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E4A-4AE3-9421-1D8E926A1665}"/>
                </c:ext>
              </c:extLst>
            </c:dLbl>
            <c:dLbl>
              <c:idx val="8"/>
              <c:layout>
                <c:manualLayout>
                  <c:x val="5.5124184985232251E-3"/>
                  <c:y val="9.07029760669468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E4A-4AE3-9421-1D8E926A1665}"/>
                </c:ext>
              </c:extLst>
            </c:dLbl>
            <c:numFmt formatCode="#,##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'2-汇报图片碳价'!$C$72:$K$72</c:f>
              <c:numCache>
                <c:formatCode>0_);[Red]\(0\)</c:formatCode>
                <c:ptCount val="9"/>
                <c:pt idx="5">
                  <c:v>0</c:v>
                </c:pt>
                <c:pt idx="6">
                  <c:v>-4</c:v>
                </c:pt>
                <c:pt idx="7">
                  <c:v>-6</c:v>
                </c:pt>
                <c:pt idx="8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A-4AE3-9421-1D8E926A1665}"/>
            </c:ext>
          </c:extLst>
        </c:ser>
        <c:ser>
          <c:idx val="7"/>
          <c:order val="8"/>
          <c:tx>
            <c:strRef>
              <c:f>'2-汇报图片碳价'!$B$70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dLbls>
            <c:delete val="1"/>
          </c:dLbls>
          <c:val>
            <c:numRef>
              <c:f>'2-汇报图片碳价'!$C$70:$K$70</c:f>
              <c:numCache>
                <c:formatCode>0_);[Red]\(0\)</c:formatCode>
                <c:ptCount val="9"/>
                <c:pt idx="6">
                  <c:v>0</c:v>
                </c:pt>
                <c:pt idx="7">
                  <c:v>-2</c:v>
                </c:pt>
                <c:pt idx="8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4A-4AE3-9421-1D8E926A16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75043568"/>
        <c:axId val="475031920"/>
      </c:areaChart>
      <c:lineChart>
        <c:grouping val="standard"/>
        <c:varyColors val="0"/>
        <c:ser>
          <c:idx val="4"/>
          <c:order val="4"/>
          <c:tx>
            <c:strRef>
              <c:f>'2-汇报图片碳价'!$B$68</c:f>
              <c:strCache>
                <c:ptCount val="1"/>
                <c:pt idx="0">
                  <c:v>2060碳中和情景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ysClr val="windowText" lastClr="000000"/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'2-汇报图片碳价'!$C$63:$K$63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  <c:extLst xmlns:c15="http://schemas.microsoft.com/office/drawing/2012/chart"/>
            </c:numRef>
          </c:cat>
          <c:val>
            <c:numRef>
              <c:f>'2-汇报图片碳价'!$C$68:$K$68</c:f>
              <c:numCache>
                <c:formatCode>0.0_);[Red]\(0.0\)</c:formatCode>
                <c:ptCount val="9"/>
                <c:pt idx="0">
                  <c:v>40.192465864643914</c:v>
                </c:pt>
                <c:pt idx="1">
                  <c:v>40.569478686253063</c:v>
                </c:pt>
                <c:pt idx="2">
                  <c:v>39.005660204458088</c:v>
                </c:pt>
                <c:pt idx="3" formatCode="0.0_ ;[Red]\-0.0\ ">
                  <c:v>27.953576573923641</c:v>
                </c:pt>
                <c:pt idx="4" formatCode="0.0_ ;[Red]\-0.0\ ">
                  <c:v>14.008937844365112</c:v>
                </c:pt>
                <c:pt idx="5" formatCode="0.0_ ;[Red]\-0.0\ ">
                  <c:v>3.0817254974769632</c:v>
                </c:pt>
                <c:pt idx="6" formatCode="0.0_ ;[Red]\-0.0\ ">
                  <c:v>-1.0897224243322023</c:v>
                </c:pt>
                <c:pt idx="7" formatCode="0.0_ ;[Red]\-0.0\ ">
                  <c:v>-4.2045092381392148</c:v>
                </c:pt>
                <c:pt idx="8" formatCode="0.0_ ;[Red]\-0.0\ ">
                  <c:v>-5.6347113111612703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7E4A-4AE3-9421-1D8E926A16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5043568"/>
        <c:axId val="475031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'2-汇报图片碳价'!$B$64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宋体" panose="02010600030101010101" pitchFamily="2" charset="-122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'2-汇报图片碳价'!$C$63:$K$63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'2-汇报图片碳价'!$C$64:$K$64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E4A-4AE3-9421-1D8E926A16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'2-汇报图片碳价'!$B$65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宋体" panose="02010600030101010101" pitchFamily="2" charset="-122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'2-汇报图片碳价'!$C$63:$K$63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'2-汇报图片碳价'!$C$65:$K$65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4A-4AE3-9421-1D8E926A166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'2-汇报图片碳价'!$B$66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宋体" panose="02010600030101010101" pitchFamily="2" charset="-122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'2-汇报图片碳价'!$C$63:$K$63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'2-汇报图片碳价'!$C$66:$K$66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E4A-4AE3-9421-1D8E926A166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'2-汇报图片碳价'!$B$67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宋体" panose="02010600030101010101" pitchFamily="2" charset="-122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'2-汇报图片碳价'!$C$63:$K$63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'2-汇报图片碳价'!$C$67:$K$67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E4A-4AE3-9421-1D8E926A1665}"/>
                  </c:ext>
                </c:extLst>
              </c15:ser>
            </c15:filteredLineSeries>
          </c:ext>
        </c:extLst>
      </c:lineChart>
      <c:catAx>
        <c:axId val="47504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en-US"/>
          </a:p>
        </c:txPr>
        <c:crossAx val="475031920"/>
        <c:crosses val="autoZero"/>
        <c:auto val="1"/>
        <c:lblAlgn val="ctr"/>
        <c:lblOffset val="100"/>
        <c:noMultiLvlLbl val="0"/>
      </c:catAx>
      <c:valAx>
        <c:axId val="47503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电力部门碳排放量（亿吨</a:t>
                </a:r>
                <a:r>
                  <a:rPr lang="en-US"/>
                  <a:t>CO2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 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en-US"/>
          </a:p>
        </c:txPr>
        <c:crossAx val="4750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5"/>
          <c:tx>
            <c:strRef>
              <c:f>'2-汇报图片碳价'!$B$12</c:f>
              <c:strCache>
                <c:ptCount val="1"/>
                <c:pt idx="0">
                  <c:v>范围-上限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-5.4972512661533154E-3"/>
                  <c:y val="-0.320499724741804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230-42A1-8016-9DFEB7556A9E}"/>
                </c:ext>
              </c:extLst>
            </c:dLbl>
            <c:dLbl>
              <c:idx val="1"/>
              <c:layout>
                <c:manualLayout>
                  <c:x val="0"/>
                  <c:y val="-0.406349206349206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230-42A1-8016-9DFEB7556A9E}"/>
                </c:ext>
              </c:extLst>
            </c:dLbl>
            <c:dLbl>
              <c:idx val="2"/>
              <c:layout>
                <c:manualLayout>
                  <c:x val="1.3805661613926604E-2"/>
                  <c:y val="-0.42380534036906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230-42A1-8016-9DFEB7556A9E}"/>
                </c:ext>
              </c:extLst>
            </c:dLbl>
            <c:dLbl>
              <c:idx val="3"/>
              <c:layout>
                <c:manualLayout>
                  <c:x val="8.33331349417199E-3"/>
                  <c:y val="-0.408437493198821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230-42A1-8016-9DFEB7556A9E}"/>
                </c:ext>
              </c:extLst>
            </c:dLbl>
            <c:dLbl>
              <c:idx val="4"/>
              <c:layout>
                <c:manualLayout>
                  <c:x val="1.3888888888888888E-2"/>
                  <c:y val="-0.334391534391534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230-42A1-8016-9DFEB7556A9E}"/>
                </c:ext>
              </c:extLst>
            </c:dLbl>
            <c:dLbl>
              <c:idx val="5"/>
              <c:layout>
                <c:manualLayout>
                  <c:x val="1.6666666666666566E-2"/>
                  <c:y val="-0.270899470899470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230-42A1-8016-9DFEB7556A9E}"/>
                </c:ext>
              </c:extLst>
            </c:dLbl>
            <c:dLbl>
              <c:idx val="6"/>
              <c:layout>
                <c:manualLayout>
                  <c:x val="1.3888888888888788E-2"/>
                  <c:y val="-0.21164021164021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230-42A1-8016-9DFEB7556A9E}"/>
                </c:ext>
              </c:extLst>
            </c:dLbl>
            <c:dLbl>
              <c:idx val="7"/>
              <c:layout>
                <c:manualLayout>
                  <c:x val="1.9444444444444344E-2"/>
                  <c:y val="-0.139682539682539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230-42A1-8016-9DFEB7556A9E}"/>
                </c:ext>
              </c:extLst>
            </c:dLbl>
            <c:dLbl>
              <c:idx val="8"/>
              <c:layout>
                <c:manualLayout>
                  <c:x val="1.0185067526415994E-16"/>
                  <c:y val="-9.3121693121693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230-42A1-8016-9DFEB7556A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'2-汇报图片碳价'!$C$6:$K$6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'2-汇报图片碳价'!$C$12:$K$12</c:f>
              <c:numCache>
                <c:formatCode>0_);[Red]\(0\)</c:formatCode>
                <c:ptCount val="9"/>
                <c:pt idx="0">
                  <c:v>37.292020190441903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36</c:v>
                </c:pt>
                <c:pt idx="5">
                  <c:v>28</c:v>
                </c:pt>
                <c:pt idx="6">
                  <c:v>21</c:v>
                </c:pt>
                <c:pt idx="7">
                  <c:v>14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0-42A1-8016-9DFEB7556A9E}"/>
            </c:ext>
          </c:extLst>
        </c:ser>
        <c:ser>
          <c:idx val="6"/>
          <c:order val="6"/>
          <c:tx>
            <c:strRef>
              <c:f>'2-汇报图片碳价'!$B$13</c:f>
              <c:strCache>
                <c:ptCount val="1"/>
                <c:pt idx="0">
                  <c:v>范围-下限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230-42A1-8016-9DFEB7556A9E}"/>
                </c:ext>
              </c:extLst>
            </c:dLbl>
            <c:dLbl>
              <c:idx val="1"/>
              <c:layout>
                <c:manualLayout>
                  <c:x val="0"/>
                  <c:y val="-0.32169312169312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230-42A1-8016-9DFEB7556A9E}"/>
                </c:ext>
              </c:extLst>
            </c:dLbl>
            <c:dLbl>
              <c:idx val="2"/>
              <c:layout>
                <c:manualLayout>
                  <c:x val="-2.7777777777777779E-3"/>
                  <c:y val="-0.308994708994708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230-42A1-8016-9DFEB7556A9E}"/>
                </c:ext>
              </c:extLst>
            </c:dLbl>
            <c:dLbl>
              <c:idx val="3"/>
              <c:layout>
                <c:manualLayout>
                  <c:x val="-8.3040958201194993E-3"/>
                  <c:y val="-0.285089711337462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230-42A1-8016-9DFEB7556A9E}"/>
                </c:ext>
              </c:extLst>
            </c:dLbl>
            <c:dLbl>
              <c:idx val="4"/>
              <c:layout>
                <c:manualLayout>
                  <c:x val="-2.7777777777778798E-3"/>
                  <c:y val="-0.220105820105820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230-42A1-8016-9DFEB7556A9E}"/>
                </c:ext>
              </c:extLst>
            </c:dLbl>
            <c:dLbl>
              <c:idx val="5"/>
              <c:layout>
                <c:manualLayout>
                  <c:x val="-8.3333333333334356E-3"/>
                  <c:y val="-0.135449735449735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230-42A1-8016-9DFEB7556A9E}"/>
                </c:ext>
              </c:extLst>
            </c:dLbl>
            <c:dLbl>
              <c:idx val="6"/>
              <c:layout>
                <c:manualLayout>
                  <c:x val="2.6904067121869806E-3"/>
                  <c:y val="-8.1318370799725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230-42A1-8016-9DFEB7556A9E}"/>
                </c:ext>
              </c:extLst>
            </c:dLbl>
            <c:dLbl>
              <c:idx val="7"/>
              <c:layout>
                <c:manualLayout>
                  <c:x val="-1.0078177563980521E-16"/>
                  <c:y val="-9.06229183933500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8F-48FD-83E7-A1E3C06E43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'2-汇报图片碳价'!$C$6:$K$6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'2-汇报图片碳价'!$C$13:$K$13</c:f>
              <c:numCache>
                <c:formatCode>0_);[Red]\(0\)</c:formatCode>
                <c:ptCount val="9"/>
                <c:pt idx="0">
                  <c:v>37.292020190441903</c:v>
                </c:pt>
                <c:pt idx="1">
                  <c:v>39</c:v>
                </c:pt>
                <c:pt idx="2">
                  <c:v>38</c:v>
                </c:pt>
                <c:pt idx="3">
                  <c:v>34</c:v>
                </c:pt>
                <c:pt idx="4">
                  <c:v>27.5</c:v>
                </c:pt>
                <c:pt idx="5">
                  <c:v>20</c:v>
                </c:pt>
                <c:pt idx="6">
                  <c:v>13.5</c:v>
                </c:pt>
                <c:pt idx="7">
                  <c:v>6.5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0-42A1-8016-9DFEB7556A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75043568"/>
        <c:axId val="475031920"/>
      </c:areaChart>
      <c:lineChart>
        <c:grouping val="standard"/>
        <c:varyColors val="0"/>
        <c:ser>
          <c:idx val="4"/>
          <c:order val="4"/>
          <c:tx>
            <c:strRef>
              <c:f>'2-汇报图片碳价'!$B$11</c:f>
              <c:strCache>
                <c:ptCount val="1"/>
                <c:pt idx="0">
                  <c:v>2060碳中和情景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ysClr val="windowText" lastClr="000000"/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'2-汇报图片碳价'!$C$6:$K$6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  <c:extLst xmlns:c15="http://schemas.microsoft.com/office/drawing/2012/chart"/>
            </c:numRef>
          </c:cat>
          <c:val>
            <c:numRef>
              <c:f>'2-汇报图片碳价'!$C$11:$K$11</c:f>
              <c:numCache>
                <c:formatCode>0.0_);[Red]\(0.0\)</c:formatCode>
                <c:ptCount val="9"/>
                <c:pt idx="0">
                  <c:v>37.292020190441903</c:v>
                </c:pt>
                <c:pt idx="1">
                  <c:v>40.580780579333428</c:v>
                </c:pt>
                <c:pt idx="2">
                  <c:v>39.969071117695876</c:v>
                </c:pt>
                <c:pt idx="3" formatCode="0.0_ ;[Red]\-0.0\ ">
                  <c:v>39.203499448327548</c:v>
                </c:pt>
                <c:pt idx="4" formatCode="0.0_ ;[Red]\-0.0\ ">
                  <c:v>34.503228121666673</c:v>
                </c:pt>
                <c:pt idx="5" formatCode="0.0_ ;[Red]\-0.0\ ">
                  <c:v>26.602454363184499</c:v>
                </c:pt>
                <c:pt idx="6" formatCode="0.0_ ;[Red]\-0.0\ ">
                  <c:v>17.943969530456727</c:v>
                </c:pt>
                <c:pt idx="7" formatCode="0.0_ ;[Red]\-0.0\ ">
                  <c:v>10.255618366448081</c:v>
                </c:pt>
                <c:pt idx="8" formatCode="0.0_ ;[Red]\-0.0\ ">
                  <c:v>4.1651812335795739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7230-42A1-8016-9DFEB7556A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5043568"/>
        <c:axId val="475031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'2-汇报图片碳价'!$B$7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宋体" panose="02010600030101010101" pitchFamily="2" charset="-122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'2-汇报图片碳价'!$C$6:$K$6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'2-汇报图片碳价'!$C$7:$K$7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230-42A1-8016-9DFEB7556A9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'2-汇报图片碳价'!$B$8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宋体" panose="02010600030101010101" pitchFamily="2" charset="-122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'2-汇报图片碳价'!$C$6:$K$6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'2-汇报图片碳价'!$C$8:$K$8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230-42A1-8016-9DFEB7556A9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宋体" panose="02010600030101010101" pitchFamily="2" charset="-122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'2-汇报图片碳价'!$C$6:$K$6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'2-汇报图片碳价'!$C$9:$K$9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230-42A1-8016-9DFEB7556A9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宋体" panose="02010600030101010101" pitchFamily="2" charset="-122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'2-汇报图片碳价'!$C$6:$K$6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'2-汇报图片碳价'!$C$10:$K$10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230-42A1-8016-9DFEB7556A9E}"/>
                  </c:ext>
                </c:extLst>
              </c15:ser>
            </c15:filteredLineSeries>
          </c:ext>
        </c:extLst>
      </c:lineChart>
      <c:catAx>
        <c:axId val="47504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en-US"/>
          </a:p>
        </c:txPr>
        <c:crossAx val="475031920"/>
        <c:crosses val="autoZero"/>
        <c:auto val="1"/>
        <c:lblAlgn val="ctr"/>
        <c:lblOffset val="100"/>
        <c:noMultiLvlLbl val="0"/>
      </c:catAx>
      <c:valAx>
        <c:axId val="47503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工业部门碳排放量（亿吨</a:t>
                </a:r>
                <a:r>
                  <a:rPr lang="en-US"/>
                  <a:t>CO2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en-US"/>
          </a:p>
        </c:txPr>
        <c:crossAx val="4750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5"/>
          <c:tx>
            <c:strRef>
              <c:f>'2-新电力'!$B$27</c:f>
              <c:strCache>
                <c:ptCount val="1"/>
                <c:pt idx="0">
                  <c:v>范围-上限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53-4642-BABE-3491C5564E34}"/>
                </c:ext>
              </c:extLst>
            </c:dLbl>
            <c:dLbl>
              <c:idx val="1"/>
              <c:layout>
                <c:manualLayout>
                  <c:x val="1.1137629973730077E-2"/>
                  <c:y val="-0.373626373626373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53-4642-BABE-3491C5564E34}"/>
                </c:ext>
              </c:extLst>
            </c:dLbl>
            <c:dLbl>
              <c:idx val="2"/>
              <c:layout>
                <c:manualLayout>
                  <c:x val="1.1137629973730101E-2"/>
                  <c:y val="-0.369963369963369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53-4642-BABE-3491C5564E34}"/>
                </c:ext>
              </c:extLst>
            </c:dLbl>
            <c:dLbl>
              <c:idx val="3"/>
              <c:layout>
                <c:manualLayout>
                  <c:x val="8.3532224802975764E-3"/>
                  <c:y val="-0.311355311355311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53-4642-BABE-3491C5564E34}"/>
                </c:ext>
              </c:extLst>
            </c:dLbl>
            <c:dLbl>
              <c:idx val="4"/>
              <c:layout>
                <c:manualLayout>
                  <c:x val="1.1137629973730101E-2"/>
                  <c:y val="-0.241758241758241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53-4642-BABE-3491C5564E34}"/>
                </c:ext>
              </c:extLst>
            </c:dLbl>
            <c:dLbl>
              <c:idx val="5"/>
              <c:layout>
                <c:manualLayout>
                  <c:x val="1.6706444960595052E-2"/>
                  <c:y val="-0.168498168498168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53-4642-BABE-3491C5564E34}"/>
                </c:ext>
              </c:extLst>
            </c:dLbl>
            <c:dLbl>
              <c:idx val="6"/>
              <c:layout>
                <c:manualLayout>
                  <c:x val="1.3922037467162526E-2"/>
                  <c:y val="-0.113553113553113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53-4642-BABE-3491C5564E34}"/>
                </c:ext>
              </c:extLst>
            </c:dLbl>
            <c:dLbl>
              <c:idx val="7"/>
              <c:layout>
                <c:manualLayout>
                  <c:x val="1.6706444960595153E-2"/>
                  <c:y val="-7.6923076923077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53-4642-BABE-3491C5564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'2-新电力'!$C$21:$K$21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'2-新电力'!$C$27:$K$27</c:f>
              <c:numCache>
                <c:formatCode>0_);[Red]\(0\)</c:formatCode>
                <c:ptCount val="9"/>
                <c:pt idx="0">
                  <c:v>98.23</c:v>
                </c:pt>
                <c:pt idx="1">
                  <c:v>105</c:v>
                </c:pt>
                <c:pt idx="2">
                  <c:v>102</c:v>
                </c:pt>
                <c:pt idx="3">
                  <c:v>87</c:v>
                </c:pt>
                <c:pt idx="4">
                  <c:v>67</c:v>
                </c:pt>
                <c:pt idx="5">
                  <c:v>47</c:v>
                </c:pt>
                <c:pt idx="6">
                  <c:v>30</c:v>
                </c:pt>
                <c:pt idx="7">
                  <c:v>15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53-4642-BABE-3491C5564E34}"/>
            </c:ext>
          </c:extLst>
        </c:ser>
        <c:ser>
          <c:idx val="6"/>
          <c:order val="6"/>
          <c:tx>
            <c:strRef>
              <c:f>'2-新电力'!$B$28</c:f>
              <c:strCache>
                <c:ptCount val="1"/>
                <c:pt idx="0">
                  <c:v>范围-下限</c:v>
                </c:pt>
              </c:strCache>
            </c:strRef>
          </c:tx>
          <c:spPr>
            <a:solidFill>
              <a:sysClr val="window" lastClr="FFFFFF"/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8.3532224802975764E-3"/>
                  <c:y val="-0.358974358974359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53-4642-BABE-3491C5564E34}"/>
                </c:ext>
              </c:extLst>
            </c:dLbl>
            <c:dLbl>
              <c:idx val="1"/>
              <c:layout>
                <c:manualLayout>
                  <c:x val="-2.7844074934325509E-3"/>
                  <c:y val="-0.300366300366300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53-4642-BABE-3491C5564E34}"/>
                </c:ext>
              </c:extLst>
            </c:dLbl>
            <c:dLbl>
              <c:idx val="2"/>
              <c:layout>
                <c:manualLayout>
                  <c:x val="-8.3532224802975764E-3"/>
                  <c:y val="-0.285714285714285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53-4642-BABE-3491C5564E34}"/>
                </c:ext>
              </c:extLst>
            </c:dLbl>
            <c:dLbl>
              <c:idx val="3"/>
              <c:layout>
                <c:manualLayout>
                  <c:x val="-8.3532224802976267E-3"/>
                  <c:y val="-0.219780219780219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53-4642-BABE-3491C5564E34}"/>
                </c:ext>
              </c:extLst>
            </c:dLbl>
            <c:dLbl>
              <c:idx val="4"/>
              <c:layout>
                <c:manualLayout>
                  <c:x val="-1.6706444960595153E-2"/>
                  <c:y val="-0.157509157509157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53-4642-BABE-3491C5564E34}"/>
                </c:ext>
              </c:extLst>
            </c:dLbl>
            <c:dLbl>
              <c:idx val="5"/>
              <c:layout>
                <c:manualLayout>
                  <c:x val="-1.0209376203000829E-16"/>
                  <c:y val="-6.5934065934065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53-4642-BABE-3491C5564E34}"/>
                </c:ext>
              </c:extLst>
            </c:dLbl>
            <c:dLbl>
              <c:idx val="6"/>
              <c:layout>
                <c:manualLayout>
                  <c:x val="2.7844074934325253E-3"/>
                  <c:y val="-1.0989010989011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E53-4642-BABE-3491C5564E3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E53-4642-BABE-3491C5564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'2-新电力'!$C$21:$K$21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'2-新电力'!$C$28:$K$28</c:f>
              <c:numCache>
                <c:formatCode>0_);[Red]\(0\)</c:formatCode>
                <c:ptCount val="9"/>
                <c:pt idx="0">
                  <c:v>98.23</c:v>
                </c:pt>
                <c:pt idx="1">
                  <c:v>102</c:v>
                </c:pt>
                <c:pt idx="2">
                  <c:v>98</c:v>
                </c:pt>
                <c:pt idx="3">
                  <c:v>72</c:v>
                </c:pt>
                <c:pt idx="4">
                  <c:v>52</c:v>
                </c:pt>
                <c:pt idx="5">
                  <c:v>32</c:v>
                </c:pt>
                <c:pt idx="6">
                  <c:v>17</c:v>
                </c:pt>
                <c:pt idx="7">
                  <c:v>5</c:v>
                </c:pt>
                <c:pt idx="8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53-4642-BABE-3491C5564E34}"/>
            </c:ext>
          </c:extLst>
        </c:ser>
        <c:ser>
          <c:idx val="7"/>
          <c:order val="7"/>
          <c:tx>
            <c:strRef>
              <c:f>'2-新电力'!$B$29</c:f>
              <c:strCache>
                <c:ptCount val="1"/>
                <c:pt idx="0">
                  <c:v>下限2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E53-4642-BABE-3491C5564E3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E53-4642-BABE-3491C5564E3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E53-4642-BABE-3491C5564E3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E53-4642-BABE-3491C5564E3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E53-4642-BABE-3491C5564E3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E53-4642-BABE-3491C5564E3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E53-4642-BABE-3491C5564E3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E53-4642-BABE-3491C5564E34}"/>
                </c:ext>
              </c:extLst>
            </c:dLbl>
            <c:dLbl>
              <c:idx val="8"/>
              <c:layout>
                <c:manualLayout>
                  <c:x val="-1.0209376203000829E-16"/>
                  <c:y val="7.3260073260073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E53-4642-BABE-3491C5564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'2-新电力'!$C$21:$K$21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'2-新电力'!$C$29:$K$29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_ ;[Red]\-0\ 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E53-4642-BABE-3491C5564E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75043568"/>
        <c:axId val="475031920"/>
      </c:area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5043568"/>
        <c:axId val="475031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'2-新电力'!$B$22</c15:sqref>
                        </c15:formulaRef>
                      </c:ext>
                    </c:extLst>
                    <c:strCache>
                      <c:ptCount val="1"/>
                      <c:pt idx="0">
                        <c:v>政策情景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'2-新电力'!$C$21:$K$21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'2-新电力'!$C$22:$K$22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 formatCode="0_);[Red]\(0\)">
                        <c:v>98.23</c:v>
                      </c:pt>
                      <c:pt idx="1">
                        <c:v>102.40285008000001</c:v>
                      </c:pt>
                      <c:pt idx="2">
                        <c:v>106.67206100000001</c:v>
                      </c:pt>
                      <c:pt idx="3">
                        <c:v>102.49631828000001</c:v>
                      </c:pt>
                      <c:pt idx="4">
                        <c:v>97.450629160000005</c:v>
                      </c:pt>
                      <c:pt idx="5">
                        <c:v>93.100897160000017</c:v>
                      </c:pt>
                      <c:pt idx="6">
                        <c:v>89.273133000000001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DE53-4642-BABE-3491C5564E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'2-新电力'!$B$23</c15:sqref>
                        </c15:formulaRef>
                      </c:ext>
                    </c:extLst>
                    <c:strCache>
                      <c:ptCount val="1"/>
                      <c:pt idx="0">
                        <c:v>强化政策情景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'2-新电力'!$C$21:$K$21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'2-新电力'!$C$23:$K$23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 formatCode="0_);[Red]\(0\)">
                        <c:v>98.23</c:v>
                      </c:pt>
                      <c:pt idx="1">
                        <c:v>100.24155936000001</c:v>
                      </c:pt>
                      <c:pt idx="2">
                        <c:v>102.16937199999998</c:v>
                      </c:pt>
                      <c:pt idx="3">
                        <c:v>92.249064400000009</c:v>
                      </c:pt>
                      <c:pt idx="4">
                        <c:v>80.262026050000003</c:v>
                      </c:pt>
                      <c:pt idx="5">
                        <c:v>69.928372300000007</c:v>
                      </c:pt>
                      <c:pt idx="6">
                        <c:v>60.834756999999996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DE53-4642-BABE-3491C5564E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'2-新电力'!$B$24</c15:sqref>
                        </c15:formulaRef>
                      </c:ext>
                    </c:extLst>
                    <c:strCache>
                      <c:ptCount val="1"/>
                      <c:pt idx="0">
                        <c:v>2℃情景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'2-新电力'!$C$21:$K$21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'2-新电力'!$C$24:$K$24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 formatCode="0_);[Red]\(0\)">
                        <c:v>98.23</c:v>
                      </c:pt>
                      <c:pt idx="1">
                        <c:v>95.731445760000014</c:v>
                      </c:pt>
                      <c:pt idx="2">
                        <c:v>92.773302000000001</c:v>
                      </c:pt>
                      <c:pt idx="3">
                        <c:v>77.418667200000016</c:v>
                      </c:pt>
                      <c:pt idx="4">
                        <c:v>58.865150150000005</c:v>
                      </c:pt>
                      <c:pt idx="5">
                        <c:v>42.870738900000006</c:v>
                      </c:pt>
                      <c:pt idx="6">
                        <c:v>28.795656999999999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DE53-4642-BABE-3491C5564E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'2-新电力'!$B$25</c15:sqref>
                        </c15:formulaRef>
                      </c:ext>
                    </c:extLst>
                    <c:strCache>
                      <c:ptCount val="1"/>
                      <c:pt idx="0">
                        <c:v>1.5℃情景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'2-新电力'!$C$21:$K$21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'2-新电力'!$C$25:$K$25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 formatCode="0_);[Red]\(0\)">
                        <c:v>98.23</c:v>
                      </c:pt>
                      <c:pt idx="1">
                        <c:v>86.456615999999997</c:v>
                      </c:pt>
                      <c:pt idx="2">
                        <c:v>69.846740000000011</c:v>
                      </c:pt>
                      <c:pt idx="3" formatCode="0.0_ ;[Red]\-0.0\ ">
                        <c:v>59.250699359999999</c:v>
                      </c:pt>
                      <c:pt idx="4" formatCode="0.0_ ;[Red]\-0.0\ ">
                        <c:v>42.092316920000002</c:v>
                      </c:pt>
                      <c:pt idx="5" formatCode="0.0_ ;[Red]\-0.0\ ">
                        <c:v>27.300607919999997</c:v>
                      </c:pt>
                      <c:pt idx="6" formatCode="0.0_ ;[Red]\-0.0\ ">
                        <c:v>13.671904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DE53-4642-BABE-3491C5564E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'2-新电力'!$B$26</c15:sqref>
                        </c15:formulaRef>
                      </c:ext>
                    </c:extLst>
                    <c:strCache>
                      <c:ptCount val="1"/>
                      <c:pt idx="0">
                        <c:v>碳中和情景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prstDash val="lgDashDot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'2-新电力'!$C$21:$K$21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'2-新电力'!$C$26:$K$26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 formatCode="0_);[Red]\(0\)">
                        <c:v>98.23</c:v>
                      </c:pt>
                      <c:pt idx="1">
                        <c:v>102.459999921733</c:v>
                      </c:pt>
                      <c:pt idx="2">
                        <c:v>100.239999903615</c:v>
                      </c:pt>
                      <c:pt idx="3" formatCode="0.0_ ;[Red]\-0.0\ ">
                        <c:v>81.999999959882814</c:v>
                      </c:pt>
                      <c:pt idx="4" formatCode="0.0_ ;[Red]\-0.0\ ">
                        <c:v>62.000000008783196</c:v>
                      </c:pt>
                      <c:pt idx="5" formatCode="0.0_ ;[Red]\-0.0\ ">
                        <c:v>43.340000004687802</c:v>
                      </c:pt>
                      <c:pt idx="6" formatCode="0.0_ ;[Red]\-0.0\ ">
                        <c:v>26.340000018716601</c:v>
                      </c:pt>
                      <c:pt idx="7" formatCode="0.0_ ;[Red]\-0.0\ ">
                        <c:v>12.100000017391901</c:v>
                      </c:pt>
                      <c:pt idx="8" formatCode="0.0_ ;[Red]\-0.0\ ">
                        <c:v>9.6043004305101906E-9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DE53-4642-BABE-3491C5564E34}"/>
                  </c:ext>
                </c:extLst>
              </c15:ser>
            </c15:filteredLineSeries>
          </c:ext>
        </c:extLst>
      </c:lineChart>
      <c:catAx>
        <c:axId val="47504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31920"/>
        <c:crosses val="autoZero"/>
        <c:auto val="1"/>
        <c:lblAlgn val="ctr"/>
        <c:lblOffset val="100"/>
        <c:noMultiLvlLbl val="0"/>
      </c:catAx>
      <c:valAx>
        <c:axId val="47503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能源相关碳排放量（亿吨</a:t>
                </a:r>
                <a:r>
                  <a:rPr lang="en-US" altLang="zh-CN"/>
                  <a:t>CO2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 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5"/>
          <c:tx>
            <c:strRef>
              <c:f>'2-新电力'!$B$49</c:f>
              <c:strCache>
                <c:ptCount val="1"/>
                <c:pt idx="0">
                  <c:v>范围-上限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dLbls>
            <c:dLbl>
              <c:idx val="1"/>
              <c:layout>
                <c:manualLayout>
                  <c:x val="0"/>
                  <c:y val="-0.143915343915343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9-4BF1-B155-36ADABFDB70C}"/>
                </c:ext>
              </c:extLst>
            </c:dLbl>
            <c:dLbl>
              <c:idx val="2"/>
              <c:layout>
                <c:manualLayout>
                  <c:x val="-1.6239316239316241E-2"/>
                  <c:y val="-0.173957516339869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9-4BF1-B155-36ADABFDB70C}"/>
                </c:ext>
              </c:extLst>
            </c:dLbl>
            <c:dLbl>
              <c:idx val="3"/>
              <c:layout>
                <c:manualLayout>
                  <c:x val="2.7564484615761431E-3"/>
                  <c:y val="-0.23703703703703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9-4BF1-B155-36ADABFDB70C}"/>
                </c:ext>
              </c:extLst>
            </c:dLbl>
            <c:dLbl>
              <c:idx val="4"/>
              <c:layout>
                <c:manualLayout>
                  <c:x val="-2.7136752136753131E-3"/>
                  <c:y val="-0.291816013071895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49-4BF1-B155-36ADABFDB70C}"/>
                </c:ext>
              </c:extLst>
            </c:dLbl>
            <c:dLbl>
              <c:idx val="5"/>
              <c:layout>
                <c:manualLayout>
                  <c:x val="2.8848290598289601E-3"/>
                  <c:y val="-0.329499019607843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49-4BF1-B155-36ADABFDB70C}"/>
                </c:ext>
              </c:extLst>
            </c:dLbl>
            <c:dLbl>
              <c:idx val="6"/>
              <c:layout>
                <c:manualLayout>
                  <c:x val="8.5470085469985967E-5"/>
                  <c:y val="-0.350745424836601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49-4BF1-B155-36ADABFDB70C}"/>
                </c:ext>
              </c:extLst>
            </c:dLbl>
            <c:dLbl>
              <c:idx val="7"/>
              <c:layout>
                <c:manualLayout>
                  <c:x val="-2.5852564102564102E-3"/>
                  <c:y val="-0.36775915032679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49-4BF1-B155-36ADABFDB70C}"/>
                </c:ext>
              </c:extLst>
            </c:dLbl>
            <c:dLbl>
              <c:idx val="8"/>
              <c:layout>
                <c:manualLayout>
                  <c:x val="4.2735042734843736E-5"/>
                  <c:y val="-0.401209150326797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249-4BF1-B155-36ADABFDB7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'2-新电力'!$C$43:$K$43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'2-新电力'!$C$49:$K$49</c:f>
              <c:numCache>
                <c:formatCode>0.0_);[Red]\(0.0\)</c:formatCode>
                <c:ptCount val="9"/>
                <c:pt idx="0">
                  <c:v>7.4169999999999998</c:v>
                </c:pt>
                <c:pt idx="1">
                  <c:v>9</c:v>
                </c:pt>
                <c:pt idx="2">
                  <c:v>10.5</c:v>
                </c:pt>
                <c:pt idx="3" formatCode="0.0_ ;[Red]\-0.0\ ">
                  <c:v>12</c:v>
                </c:pt>
                <c:pt idx="4" formatCode="0.0_ ;[Red]\-0.0\ ">
                  <c:v>13</c:v>
                </c:pt>
                <c:pt idx="5" formatCode="0.0_ ;[Red]\-0.0\ ">
                  <c:v>14</c:v>
                </c:pt>
                <c:pt idx="6" formatCode="0.0_ ;[Red]\-0.0\ ">
                  <c:v>14.8</c:v>
                </c:pt>
                <c:pt idx="7" formatCode="0.0_ ;[Red]\-0.0\ ">
                  <c:v>15.5</c:v>
                </c:pt>
                <c:pt idx="8" formatCode="0.0_ ;[Red]\-0.0\ 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49-4BF1-B155-36ADABFDB70C}"/>
            </c:ext>
          </c:extLst>
        </c:ser>
        <c:ser>
          <c:idx val="6"/>
          <c:order val="6"/>
          <c:tx>
            <c:strRef>
              <c:f>'2-新电力'!$B$50</c:f>
              <c:strCache>
                <c:ptCount val="1"/>
                <c:pt idx="0">
                  <c:v>范围-下限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dLbls>
            <c:dLbl>
              <c:idx val="1"/>
              <c:layout>
                <c:manualLayout>
                  <c:x val="1.6336538461538461E-2"/>
                  <c:y val="-5.94898692810456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49-4BF1-B155-36ADABFDB70C}"/>
                </c:ext>
              </c:extLst>
            </c:dLbl>
            <c:dLbl>
              <c:idx val="2"/>
              <c:layout>
                <c:manualLayout>
                  <c:x val="2.7136752136752137E-2"/>
                  <c:y val="-0.1203594771241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249-4BF1-B155-36ADABFDB70C}"/>
                </c:ext>
              </c:extLst>
            </c:dLbl>
            <c:dLbl>
              <c:idx val="3"/>
              <c:layout>
                <c:manualLayout>
                  <c:x val="1.8995726495726496E-2"/>
                  <c:y val="-0.14526143790849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249-4BF1-B155-36ADABFDB70C}"/>
                </c:ext>
              </c:extLst>
            </c:dLbl>
            <c:dLbl>
              <c:idx val="4"/>
              <c:layout>
                <c:manualLayout>
                  <c:x val="1.3568376068376069E-2"/>
                  <c:y val="-0.170163398692810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249-4BF1-B155-36ADABFDB70C}"/>
                </c:ext>
              </c:extLst>
            </c:dLbl>
            <c:dLbl>
              <c:idx val="5"/>
              <c:layout>
                <c:manualLayout>
                  <c:x val="1.3568376068376069E-2"/>
                  <c:y val="-0.190915032679738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249-4BF1-B155-36ADABFDB70C}"/>
                </c:ext>
              </c:extLst>
            </c:dLbl>
            <c:dLbl>
              <c:idx val="6"/>
              <c:layout>
                <c:manualLayout>
                  <c:x val="1.3568376068375968E-2"/>
                  <c:y val="-0.228267973856209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249-4BF1-B155-36ADABFDB70C}"/>
                </c:ext>
              </c:extLst>
            </c:dLbl>
            <c:dLbl>
              <c:idx val="7"/>
              <c:layout>
                <c:manualLayout>
                  <c:x val="8.1410256410257408E-3"/>
                  <c:y val="-0.244869281045751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249-4BF1-B155-36ADABFDB70C}"/>
                </c:ext>
              </c:extLst>
            </c:dLbl>
            <c:dLbl>
              <c:idx val="8"/>
              <c:layout>
                <c:manualLayout>
                  <c:x val="-1.9900055013151251E-16"/>
                  <c:y val="-0.26977124183006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249-4BF1-B155-36ADABFDB7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'2-新电力'!$C$43:$K$43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'2-新电力'!$C$50:$K$50</c:f>
              <c:numCache>
                <c:formatCode>0.0_);[Red]\(0.0\)</c:formatCode>
                <c:ptCount val="9"/>
                <c:pt idx="0">
                  <c:v>7.4169999999999998</c:v>
                </c:pt>
                <c:pt idx="1">
                  <c:v>8.5</c:v>
                </c:pt>
                <c:pt idx="2">
                  <c:v>9.5</c:v>
                </c:pt>
                <c:pt idx="3" formatCode="0.0_ ;[Red]\-0.0\ ">
                  <c:v>10.5</c:v>
                </c:pt>
                <c:pt idx="4" formatCode="0.0_ ;[Red]\-0.0\ ">
                  <c:v>11.5</c:v>
                </c:pt>
                <c:pt idx="5" formatCode="0.0_ ;[Red]\-0.0\ ">
                  <c:v>12.5</c:v>
                </c:pt>
                <c:pt idx="6" formatCode="0.0_ ;[Red]\-0.0\ ">
                  <c:v>13.3</c:v>
                </c:pt>
                <c:pt idx="7" formatCode="0.0_ ;[Red]\-0.0\ ">
                  <c:v>14</c:v>
                </c:pt>
                <c:pt idx="8" formatCode="0.0_ ;[Red]\-0.0\ 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249-4BF1-B155-36ADABFDB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43568"/>
        <c:axId val="475031920"/>
      </c:areaChart>
      <c:lineChart>
        <c:grouping val="standard"/>
        <c:varyColors val="0"/>
        <c:ser>
          <c:idx val="4"/>
          <c:order val="4"/>
          <c:tx>
            <c:strRef>
              <c:f>'2-新电力'!$B$48</c:f>
              <c:strCache>
                <c:ptCount val="1"/>
                <c:pt idx="0">
                  <c:v>碳中和情景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'2-新电力'!$C$43:$K$43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'2-新电力'!$C$48:$K$48</c:f>
              <c:numCache>
                <c:formatCode>0.0_);[Red]\(0.0\)</c:formatCode>
                <c:ptCount val="9"/>
                <c:pt idx="0">
                  <c:v>7.4169999999999998</c:v>
                </c:pt>
                <c:pt idx="1">
                  <c:v>8.8330212610461398</c:v>
                </c:pt>
                <c:pt idx="2">
                  <c:v>10.443215928173485</c:v>
                </c:pt>
                <c:pt idx="3">
                  <c:v>11.786245777683158</c:v>
                </c:pt>
                <c:pt idx="4">
                  <c:v>12.465725919255323</c:v>
                </c:pt>
                <c:pt idx="5">
                  <c:v>13.121402921195193</c:v>
                </c:pt>
                <c:pt idx="6">
                  <c:v>13.770459126316291</c:v>
                </c:pt>
                <c:pt idx="7">
                  <c:v>14.37038219518395</c:v>
                </c:pt>
                <c:pt idx="8">
                  <c:v>15.055661027812869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2249-4BF1-B155-36ADABFDB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043568"/>
        <c:axId val="475031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'2-新电力'!$B$44</c15:sqref>
                        </c15:formulaRef>
                      </c:ext>
                    </c:extLst>
                    <c:strCache>
                      <c:ptCount val="1"/>
                      <c:pt idx="0">
                        <c:v>政策情景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'2-新电力'!$C$43:$K$43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'2-新电力'!$C$44:$K$44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7.4169999999999998</c:v>
                      </c:pt>
                      <c:pt idx="1">
                        <c:v>8.2995222222222225</c:v>
                      </c:pt>
                      <c:pt idx="2">
                        <c:v>9.1820444444444433</c:v>
                      </c:pt>
                      <c:pt idx="3">
                        <c:v>9.7315407407407406</c:v>
                      </c:pt>
                      <c:pt idx="4">
                        <c:v>10.281037037037036</c:v>
                      </c:pt>
                      <c:pt idx="5">
                        <c:v>10.830533333333332</c:v>
                      </c:pt>
                      <c:pt idx="6">
                        <c:v>11.380029629629629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2249-4BF1-B155-36ADABFDB70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'2-新电力'!$B$45</c15:sqref>
                        </c15:formulaRef>
                      </c:ext>
                    </c:extLst>
                    <c:strCache>
                      <c:ptCount val="1"/>
                      <c:pt idx="0">
                        <c:v>强化政策情景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'2-新电力'!$C$43:$K$43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'2-新电力'!$C$45:$K$45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7.4169999999999998</c:v>
                      </c:pt>
                      <c:pt idx="1">
                        <c:v>8.4310425925925934</c:v>
                      </c:pt>
                      <c:pt idx="2">
                        <c:v>9.4450851851851851</c:v>
                      </c:pt>
                      <c:pt idx="3">
                        <c:v>10.061818518518518</c:v>
                      </c:pt>
                      <c:pt idx="4">
                        <c:v>10.678551851851852</c:v>
                      </c:pt>
                      <c:pt idx="5">
                        <c:v>11.295285185185186</c:v>
                      </c:pt>
                      <c:pt idx="6">
                        <c:v>11.912018518518519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249-4BF1-B155-36ADABFDB70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'2-新电力'!$B$46</c15:sqref>
                        </c15:formulaRef>
                      </c:ext>
                    </c:extLst>
                    <c:strCache>
                      <c:ptCount val="1"/>
                      <c:pt idx="0">
                        <c:v>2℃情景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'2-新电力'!$C$43:$K$43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'2-新电力'!$C$46:$K$46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7.4169999999999998</c:v>
                      </c:pt>
                      <c:pt idx="1">
                        <c:v>8.5157139534883726</c:v>
                      </c:pt>
                      <c:pt idx="2">
                        <c:v>9.6144279069767453</c:v>
                      </c:pt>
                      <c:pt idx="3">
                        <c:v>10.493803488372095</c:v>
                      </c:pt>
                      <c:pt idx="4">
                        <c:v>11.373179069767442</c:v>
                      </c:pt>
                      <c:pt idx="5">
                        <c:v>12.252554651162791</c:v>
                      </c:pt>
                      <c:pt idx="6">
                        <c:v>13.13193023255814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249-4BF1-B155-36ADABFDB70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'2-新电力'!$B$47</c15:sqref>
                        </c15:formulaRef>
                      </c:ext>
                    </c:extLst>
                    <c:strCache>
                      <c:ptCount val="1"/>
                      <c:pt idx="0">
                        <c:v>1.5℃情景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'2-新电力'!$C$43:$K$43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'2-新电力'!$C$47:$K$47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7.4169999999999998</c:v>
                      </c:pt>
                      <c:pt idx="1">
                        <c:v>8.7268439252336449</c:v>
                      </c:pt>
                      <c:pt idx="2">
                        <c:v>10.03668785046729</c:v>
                      </c:pt>
                      <c:pt idx="3" formatCode="0.0_ ;[Red]\-0.0\ ">
                        <c:v>11.094346076529714</c:v>
                      </c:pt>
                      <c:pt idx="4" formatCode="0.0_ ;[Red]\-0.0\ ">
                        <c:v>12.152004302592136</c:v>
                      </c:pt>
                      <c:pt idx="5" formatCode="0.0_ ;[Red]\-0.0\ ">
                        <c:v>13.209662528654558</c:v>
                      </c:pt>
                      <c:pt idx="6" formatCode="0.0_ ;[Red]\-0.0\ ">
                        <c:v>14.267320754716982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249-4BF1-B155-36ADABFDB70C}"/>
                  </c:ext>
                </c:extLst>
              </c15:ser>
            </c15:filteredLineSeries>
          </c:ext>
        </c:extLst>
      </c:lineChart>
      <c:catAx>
        <c:axId val="47504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en-US"/>
          </a:p>
        </c:txPr>
        <c:crossAx val="475031920"/>
        <c:crosses val="autoZero"/>
        <c:auto val="1"/>
        <c:lblAlgn val="ctr"/>
        <c:lblOffset val="100"/>
        <c:noMultiLvlLbl val="0"/>
      </c:catAx>
      <c:valAx>
        <c:axId val="475031920"/>
        <c:scaling>
          <c:orientation val="minMax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总用电量（万亿</a:t>
                </a:r>
                <a:r>
                  <a:rPr lang="zh-CN" altLang="en-US"/>
                  <a:t>千瓦时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en-US"/>
          </a:p>
        </c:txPr>
        <c:crossAx val="4750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5"/>
          <c:tx>
            <c:strRef>
              <c:f>'2-新电力'!$B$67</c:f>
              <c:strCache>
                <c:ptCount val="1"/>
                <c:pt idx="0">
                  <c:v>范围-上限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8.3333333333333332E-3"/>
                  <c:y val="-0.287830687830687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CC-45DA-95ED-FE01E4933F67}"/>
                </c:ext>
              </c:extLst>
            </c:dLbl>
            <c:dLbl>
              <c:idx val="1"/>
              <c:layout>
                <c:manualLayout>
                  <c:x val="0"/>
                  <c:y val="-0.406349206349206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CC-45DA-95ED-FE01E4933F67}"/>
                </c:ext>
              </c:extLst>
            </c:dLbl>
            <c:dLbl>
              <c:idx val="2"/>
              <c:layout>
                <c:manualLayout>
                  <c:x val="8.3333333333333332E-3"/>
                  <c:y val="-0.41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CC-45DA-95ED-FE01E4933F67}"/>
                </c:ext>
              </c:extLst>
            </c:dLbl>
            <c:dLbl>
              <c:idx val="3"/>
              <c:layout>
                <c:manualLayout>
                  <c:x val="8.3333333333332309E-3"/>
                  <c:y val="-0.376719576719576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CC-45DA-95ED-FE01E4933F67}"/>
                </c:ext>
              </c:extLst>
            </c:dLbl>
            <c:dLbl>
              <c:idx val="4"/>
              <c:layout>
                <c:manualLayout>
                  <c:x val="1.3888888888888888E-2"/>
                  <c:y val="-0.334391534391534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CC-45DA-95ED-FE01E4933F67}"/>
                </c:ext>
              </c:extLst>
            </c:dLbl>
            <c:dLbl>
              <c:idx val="5"/>
              <c:layout>
                <c:manualLayout>
                  <c:x val="1.6666666666666566E-2"/>
                  <c:y val="-0.270899470899470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CC-45DA-95ED-FE01E4933F67}"/>
                </c:ext>
              </c:extLst>
            </c:dLbl>
            <c:dLbl>
              <c:idx val="6"/>
              <c:layout>
                <c:manualLayout>
                  <c:x val="1.3888888888888788E-2"/>
                  <c:y val="-0.21164021164021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CC-45DA-95ED-FE01E4933F67}"/>
                </c:ext>
              </c:extLst>
            </c:dLbl>
            <c:dLbl>
              <c:idx val="7"/>
              <c:layout>
                <c:manualLayout>
                  <c:x val="1.9444444444444344E-2"/>
                  <c:y val="-0.139682539682539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CC-45DA-95ED-FE01E4933F67}"/>
                </c:ext>
              </c:extLst>
            </c:dLbl>
            <c:dLbl>
              <c:idx val="8"/>
              <c:layout>
                <c:manualLayout>
                  <c:x val="1.0185067526415994E-16"/>
                  <c:y val="-9.3121693121693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CC-45DA-95ED-FE01E4933F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'2-新电力'!$C$61:$K$61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'2-新电力'!$C$67:$K$67</c:f>
              <c:numCache>
                <c:formatCode>0_);[Red]\(0\)</c:formatCode>
                <c:ptCount val="9"/>
                <c:pt idx="0">
                  <c:v>38.546899999999994</c:v>
                </c:pt>
                <c:pt idx="1">
                  <c:v>42</c:v>
                </c:pt>
                <c:pt idx="2">
                  <c:v>42.5</c:v>
                </c:pt>
                <c:pt idx="3">
                  <c:v>39.5</c:v>
                </c:pt>
                <c:pt idx="4">
                  <c:v>34</c:v>
                </c:pt>
                <c:pt idx="5">
                  <c:v>27</c:v>
                </c:pt>
                <c:pt idx="6">
                  <c:v>21</c:v>
                </c:pt>
                <c:pt idx="7">
                  <c:v>14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CC-45DA-95ED-FE01E4933F67}"/>
            </c:ext>
          </c:extLst>
        </c:ser>
        <c:ser>
          <c:idx val="6"/>
          <c:order val="6"/>
          <c:tx>
            <c:strRef>
              <c:f>'2-新电力'!$B$68</c:f>
              <c:strCache>
                <c:ptCount val="1"/>
                <c:pt idx="0">
                  <c:v>范围-下限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DCC-45DA-95ED-FE01E4933F67}"/>
                </c:ext>
              </c:extLst>
            </c:dLbl>
            <c:dLbl>
              <c:idx val="1"/>
              <c:layout>
                <c:manualLayout>
                  <c:x val="0"/>
                  <c:y val="-0.296296296296296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DCC-45DA-95ED-FE01E4933F67}"/>
                </c:ext>
              </c:extLst>
            </c:dLbl>
            <c:dLbl>
              <c:idx val="2"/>
              <c:layout>
                <c:manualLayout>
                  <c:x val="-2.7777777777777779E-3"/>
                  <c:y val="-0.296296296296296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DCC-45DA-95ED-FE01E4933F67}"/>
                </c:ext>
              </c:extLst>
            </c:dLbl>
            <c:dLbl>
              <c:idx val="3"/>
              <c:layout>
                <c:manualLayout>
                  <c:x val="-5.5555555555556061E-3"/>
                  <c:y val="-0.237037037037037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DCC-45DA-95ED-FE01E4933F67}"/>
                </c:ext>
              </c:extLst>
            </c:dLbl>
            <c:dLbl>
              <c:idx val="4"/>
              <c:layout>
                <c:manualLayout>
                  <c:x val="0"/>
                  <c:y val="-0.182010582010582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DCC-45DA-95ED-FE01E4933F67}"/>
                </c:ext>
              </c:extLst>
            </c:dLbl>
            <c:dLbl>
              <c:idx val="5"/>
              <c:layout>
                <c:manualLayout>
                  <c:x val="-8.3333333333334356E-3"/>
                  <c:y val="-0.135449735449735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DCC-45DA-95ED-FE01E4933F67}"/>
                </c:ext>
              </c:extLst>
            </c:dLbl>
            <c:dLbl>
              <c:idx val="6"/>
              <c:layout>
                <c:manualLayout>
                  <c:x val="-5.5555555555556572E-3"/>
                  <c:y val="-6.7724867724867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DCC-45DA-95ED-FE01E4933F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'2-新电力'!$C$61:$K$61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'2-新电力'!$C$68:$K$68</c:f>
              <c:numCache>
                <c:formatCode>0_);[Red]\(0\)</c:formatCode>
                <c:ptCount val="9"/>
                <c:pt idx="0">
                  <c:v>38.546899999999994</c:v>
                </c:pt>
                <c:pt idx="1">
                  <c:v>38</c:v>
                </c:pt>
                <c:pt idx="2">
                  <c:v>37</c:v>
                </c:pt>
                <c:pt idx="3">
                  <c:v>31</c:v>
                </c:pt>
                <c:pt idx="4">
                  <c:v>24</c:v>
                </c:pt>
                <c:pt idx="5">
                  <c:v>18</c:v>
                </c:pt>
                <c:pt idx="6">
                  <c:v>12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DCC-45DA-95ED-FE01E4933F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75043568"/>
        <c:axId val="475031920"/>
      </c:areaChart>
      <c:lineChart>
        <c:grouping val="standard"/>
        <c:varyColors val="0"/>
        <c:ser>
          <c:idx val="4"/>
          <c:order val="4"/>
          <c:tx>
            <c:strRef>
              <c:f>'2-新电力'!$B$66</c:f>
              <c:strCache>
                <c:ptCount val="1"/>
                <c:pt idx="0">
                  <c:v>2060碳中和情景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'2-新电力'!$C$61:$K$61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'2-新电力'!$C$66:$K$66</c:f>
              <c:numCache>
                <c:formatCode>0.0_);[Red]\(0.0\)</c:formatCode>
                <c:ptCount val="9"/>
                <c:pt idx="0">
                  <c:v>38.546899999999994</c:v>
                </c:pt>
                <c:pt idx="1">
                  <c:v>40.580780579333428</c:v>
                </c:pt>
                <c:pt idx="2">
                  <c:v>40.169071117695879</c:v>
                </c:pt>
                <c:pt idx="3" formatCode="0.0_ ;[Red]\-0.0\ ">
                  <c:v>38.902494850100105</c:v>
                </c:pt>
                <c:pt idx="4" formatCode="0.0_ ;[Red]\-0.0\ ">
                  <c:v>33.883884156725998</c:v>
                </c:pt>
                <c:pt idx="5" formatCode="0.0_ ;[Red]\-0.0\ ">
                  <c:v>26.285857383537696</c:v>
                </c:pt>
                <c:pt idx="6" formatCode="0.0_ ;[Red]\-0.0\ ">
                  <c:v>17.943142813011427</c:v>
                </c:pt>
                <c:pt idx="7" formatCode="0.0_ ;[Red]\-0.0\ ">
                  <c:v>10.255646227263545</c:v>
                </c:pt>
                <c:pt idx="8" formatCode="0.0_ ;[Red]\-0.0\ ">
                  <c:v>4.1652008527530109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8DCC-45DA-95ED-FE01E4933F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5043568"/>
        <c:axId val="475031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'2-新电力'!$B$62</c15:sqref>
                        </c15:formulaRef>
                      </c:ext>
                    </c:extLst>
                    <c:strCache>
                      <c:ptCount val="1"/>
                      <c:pt idx="0">
                        <c:v>政策情景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'2-新电力'!$C$61:$K$61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'2-新电力'!$C$62:$K$62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38.546899999999994</c:v>
                      </c:pt>
                      <c:pt idx="1">
                        <c:v>41.440624000000007</c:v>
                      </c:pt>
                      <c:pt idx="2">
                        <c:v>45.355600000000003</c:v>
                      </c:pt>
                      <c:pt idx="3">
                        <c:v>43.326855999999999</c:v>
                      </c:pt>
                      <c:pt idx="4">
                        <c:v>40.875457000000004</c:v>
                      </c:pt>
                      <c:pt idx="5">
                        <c:v>38.762182000000003</c:v>
                      </c:pt>
                      <c:pt idx="6">
                        <c:v>36.902500000000003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8DCC-45DA-95ED-FE01E4933F6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'2-新电力'!$B$63</c15:sqref>
                        </c15:formulaRef>
                      </c:ext>
                    </c:extLst>
                    <c:strCache>
                      <c:ptCount val="1"/>
                      <c:pt idx="0">
                        <c:v>强化政策情景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'2-新电力'!$C$61:$K$61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'2-新电力'!$C$63:$K$63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38.546899999999994</c:v>
                      </c:pt>
                      <c:pt idx="1">
                        <c:v>39.874960000000002</c:v>
                      </c:pt>
                      <c:pt idx="2">
                        <c:v>42.093799999999995</c:v>
                      </c:pt>
                      <c:pt idx="3">
                        <c:v>38.290832000000002</c:v>
                      </c:pt>
                      <c:pt idx="4">
                        <c:v>33.695579000000002</c:v>
                      </c:pt>
                      <c:pt idx="5">
                        <c:v>29.734154000000004</c:v>
                      </c:pt>
                      <c:pt idx="6">
                        <c:v>26.248100000000001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DCC-45DA-95ED-FE01E4933F6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'2-新电力'!$B$64</c15:sqref>
                        </c15:formulaRef>
                      </c:ext>
                    </c:extLst>
                    <c:strCache>
                      <c:ptCount val="1"/>
                      <c:pt idx="0">
                        <c:v>2℃情景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'2-新电力'!$C$61:$K$61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'2-新电力'!$C$64:$K$64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38.546899999999994</c:v>
                      </c:pt>
                      <c:pt idx="1">
                        <c:v>38.001615999999999</c:v>
                      </c:pt>
                      <c:pt idx="2">
                        <c:v>38.191000000000003</c:v>
                      </c:pt>
                      <c:pt idx="3">
                        <c:v>31.901896000000004</c:v>
                      </c:pt>
                      <c:pt idx="4">
                        <c:v>24.302561999999998</c:v>
                      </c:pt>
                      <c:pt idx="5">
                        <c:v>17.751412000000002</c:v>
                      </c:pt>
                      <c:pt idx="6">
                        <c:v>11.9864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DCC-45DA-95ED-FE01E4933F6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'2-新电力'!$B$65</c15:sqref>
                        </c15:formulaRef>
                      </c:ext>
                    </c:extLst>
                    <c:strCache>
                      <c:ptCount val="1"/>
                      <c:pt idx="0">
                        <c:v>1.5℃情景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'2-新电力'!$C$61:$K$61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'2-新电力'!$C$65:$K$65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38.546899999999994</c:v>
                      </c:pt>
                      <c:pt idx="1">
                        <c:v>32.905119999999997</c:v>
                      </c:pt>
                      <c:pt idx="2">
                        <c:v>27.573300000000003</c:v>
                      </c:pt>
                      <c:pt idx="3" formatCode="0.0_ ;[Red]\-0.0\ ">
                        <c:v>22.049498400000001</c:v>
                      </c:pt>
                      <c:pt idx="4" formatCode="0.0_ ;[Red]\-0.0\ ">
                        <c:v>15.374904799999999</c:v>
                      </c:pt>
                      <c:pt idx="5" formatCode="0.0_ ;[Red]\-0.0\ ">
                        <c:v>9.6209447999999984</c:v>
                      </c:pt>
                      <c:pt idx="6" formatCode="0.0_ ;[Red]\-0.0\ ">
                        <c:v>4.5574600000000007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DCC-45DA-95ED-FE01E4933F67}"/>
                  </c:ext>
                </c:extLst>
              </c15:ser>
            </c15:filteredLineSeries>
          </c:ext>
        </c:extLst>
      </c:lineChart>
      <c:catAx>
        <c:axId val="47504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31920"/>
        <c:crosses val="autoZero"/>
        <c:auto val="1"/>
        <c:lblAlgn val="ctr"/>
        <c:lblOffset val="100"/>
        <c:noMultiLvlLbl val="0"/>
      </c:catAx>
      <c:valAx>
        <c:axId val="47503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工业部门碳排放量（亿吨</a:t>
                </a:r>
                <a:r>
                  <a:rPr lang="en-US" altLang="zh-CN"/>
                  <a:t>CO</a:t>
                </a:r>
                <a:r>
                  <a:rPr lang="en-US" altLang="zh-CN" sz="800"/>
                  <a:t>2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1.5972222222222221E-2"/>
          <c:y val="0.82413684496334505"/>
          <c:w val="0.97083333333333333"/>
          <c:h val="0.14827694814010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5"/>
          <c:tx>
            <c:strRef>
              <c:f>'2-新电力'!$B$86</c:f>
              <c:strCache>
                <c:ptCount val="1"/>
                <c:pt idx="0">
                  <c:v>范围-上限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D3-4163-936F-33FA66D07708}"/>
                </c:ext>
              </c:extLst>
            </c:dLbl>
            <c:dLbl>
              <c:idx val="1"/>
              <c:layout>
                <c:manualLayout>
                  <c:x val="0"/>
                  <c:y val="-0.339857300074594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D3-4163-936F-33FA66D07708}"/>
                </c:ext>
              </c:extLst>
            </c:dLbl>
            <c:dLbl>
              <c:idx val="2"/>
              <c:layout>
                <c:manualLayout>
                  <c:x val="0"/>
                  <c:y val="-0.335609083823662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D3-4163-936F-33FA66D07708}"/>
                </c:ext>
              </c:extLst>
            </c:dLbl>
            <c:dLbl>
              <c:idx val="3"/>
              <c:layout>
                <c:manualLayout>
                  <c:x val="-5.0819463749268994E-17"/>
                  <c:y val="-0.280382272561540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D3-4163-936F-33FA66D07708}"/>
                </c:ext>
              </c:extLst>
            </c:dLbl>
            <c:dLbl>
              <c:idx val="4"/>
              <c:layout>
                <c:manualLayout>
                  <c:x val="1.6632016632016633E-2"/>
                  <c:y val="-0.233651893801283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D3-4163-936F-33FA66D07708}"/>
                </c:ext>
              </c:extLst>
            </c:dLbl>
            <c:dLbl>
              <c:idx val="5"/>
              <c:layout>
                <c:manualLayout>
                  <c:x val="1.1088011088011088E-2"/>
                  <c:y val="-0.186921515041027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D3-4163-936F-33FA66D07708}"/>
                </c:ext>
              </c:extLst>
            </c:dLbl>
            <c:dLbl>
              <c:idx val="6"/>
              <c:layout>
                <c:manualLayout>
                  <c:x val="8.3160083160082141E-3"/>
                  <c:y val="-0.157184001284500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D3-4163-936F-33FA66D07708}"/>
                </c:ext>
              </c:extLst>
            </c:dLbl>
            <c:dLbl>
              <c:idx val="7"/>
              <c:layout>
                <c:manualLayout>
                  <c:x val="1.1088011088010986E-2"/>
                  <c:y val="-0.135942920029837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D3-4163-936F-33FA66D07708}"/>
                </c:ext>
              </c:extLst>
            </c:dLbl>
            <c:dLbl>
              <c:idx val="8"/>
              <c:layout>
                <c:manualLayout>
                  <c:x val="5.5440055440056455E-3"/>
                  <c:y val="-9.7708973771445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D3-4163-936F-33FA66D077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'2-新电力'!$C$80:$K$80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'2-新电力'!$C$86:$K$86</c:f>
              <c:numCache>
                <c:formatCode>0.0_);[Red]\(0.0\)</c:formatCode>
                <c:ptCount val="9"/>
                <c:pt idx="0">
                  <c:v>10.223679999999998</c:v>
                </c:pt>
                <c:pt idx="1">
                  <c:v>9.5</c:v>
                </c:pt>
                <c:pt idx="2">
                  <c:v>9</c:v>
                </c:pt>
                <c:pt idx="3">
                  <c:v>7.5</c:v>
                </c:pt>
                <c:pt idx="4">
                  <c:v>6.2</c:v>
                </c:pt>
                <c:pt idx="5">
                  <c:v>5</c:v>
                </c:pt>
                <c:pt idx="6">
                  <c:v>3.8</c:v>
                </c:pt>
                <c:pt idx="7">
                  <c:v>2.7</c:v>
                </c:pt>
                <c:pt idx="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D3-4163-936F-33FA66D07708}"/>
            </c:ext>
          </c:extLst>
        </c:ser>
        <c:ser>
          <c:idx val="6"/>
          <c:order val="6"/>
          <c:tx>
            <c:strRef>
              <c:f>'2-新电力'!$B$87</c:f>
              <c:strCache>
                <c:ptCount val="1"/>
                <c:pt idx="0">
                  <c:v>范围-下限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-2.5409731874634497E-17"/>
                  <c:y val="-0.378091246332986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6D3-4163-936F-33FA66D07708}"/>
                </c:ext>
              </c:extLst>
            </c:dLbl>
            <c:dLbl>
              <c:idx val="1"/>
              <c:layout>
                <c:manualLayout>
                  <c:x val="-2.772002772002772E-3"/>
                  <c:y val="-0.267637623808743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6D3-4163-936F-33FA66D07708}"/>
                </c:ext>
              </c:extLst>
            </c:dLbl>
            <c:dLbl>
              <c:idx val="2"/>
              <c:layout>
                <c:manualLayout>
                  <c:x val="-1.1088011088011088E-2"/>
                  <c:y val="-0.233651893801283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6D3-4163-936F-33FA66D07708}"/>
                </c:ext>
              </c:extLst>
            </c:dLbl>
            <c:dLbl>
              <c:idx val="3"/>
              <c:layout>
                <c:manualLayout>
                  <c:x val="-8.3160083160083165E-3"/>
                  <c:y val="-0.161432217535432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6D3-4163-936F-33FA66D07708}"/>
                </c:ext>
              </c:extLst>
            </c:dLbl>
            <c:dLbl>
              <c:idx val="4"/>
              <c:layout>
                <c:manualLayout>
                  <c:x val="-8.0775353900435585E-3"/>
                  <c:y val="-0.128958234633997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6D3-4163-936F-33FA66D07708}"/>
                </c:ext>
              </c:extLst>
            </c:dLbl>
            <c:dLbl>
              <c:idx val="5"/>
              <c:layout>
                <c:manualLayout>
                  <c:x val="0"/>
                  <c:y val="-7.6467892516783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6D3-4163-936F-33FA66D07708}"/>
                </c:ext>
              </c:extLst>
            </c:dLbl>
            <c:dLbl>
              <c:idx val="6"/>
              <c:layout>
                <c:manualLayout>
                  <c:x val="-1.0163892749853799E-16"/>
                  <c:y val="-5.0978595011189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6D3-4163-936F-33FA66D077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'2-新电力'!$C$80:$K$80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'2-新电力'!$C$87:$K$87</c:f>
              <c:numCache>
                <c:formatCode>0.0_);[Red]\(0.0\)</c:formatCode>
                <c:ptCount val="9"/>
                <c:pt idx="0">
                  <c:v>10.223679999999998</c:v>
                </c:pt>
                <c:pt idx="1">
                  <c:v>9</c:v>
                </c:pt>
                <c:pt idx="2">
                  <c:v>7.6</c:v>
                </c:pt>
                <c:pt idx="3">
                  <c:v>6.1</c:v>
                </c:pt>
                <c:pt idx="4">
                  <c:v>4.8</c:v>
                </c:pt>
                <c:pt idx="5">
                  <c:v>3.6</c:v>
                </c:pt>
                <c:pt idx="6">
                  <c:v>2.4</c:v>
                </c:pt>
                <c:pt idx="7">
                  <c:v>1.3</c:v>
                </c:pt>
                <c:pt idx="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6D3-4163-936F-33FA66D077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75043568"/>
        <c:axId val="475031920"/>
      </c:areaChart>
      <c:lineChart>
        <c:grouping val="standard"/>
        <c:varyColors val="0"/>
        <c:ser>
          <c:idx val="4"/>
          <c:order val="4"/>
          <c:tx>
            <c:strRef>
              <c:f>'2-新电力'!$B$85</c:f>
              <c:strCache>
                <c:ptCount val="1"/>
                <c:pt idx="0">
                  <c:v>碳中和情景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'2-新电力'!$C$80:$K$80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'2-新电力'!$C$85:$K$85</c:f>
              <c:numCache>
                <c:formatCode>0.0_);[Red]\(0.0\)</c:formatCode>
                <c:ptCount val="9"/>
                <c:pt idx="0">
                  <c:v>10.223679999999998</c:v>
                </c:pt>
                <c:pt idx="1">
                  <c:v>9.5089612748258752</c:v>
                </c:pt>
                <c:pt idx="2">
                  <c:v>8.5985650656548529</c:v>
                </c:pt>
                <c:pt idx="3" formatCode="0.0_ ;[Red]\-0.0\ ">
                  <c:v>7.0373001300353497</c:v>
                </c:pt>
                <c:pt idx="4" formatCode="0.0_ ;[Red]\-0.0\ ">
                  <c:v>5.6681439415560355</c:v>
                </c:pt>
                <c:pt idx="5" formatCode="0.0_ ;[Red]\-0.0\ ">
                  <c:v>4.5295936652387994</c:v>
                </c:pt>
                <c:pt idx="6" formatCode="0.0_ ;[Red]\-0.0\ ">
                  <c:v>3.3885740235471777</c:v>
                </c:pt>
                <c:pt idx="7" formatCode="0.0_ ;[Red]\-0.0\ ">
                  <c:v>2.1718389352329397</c:v>
                </c:pt>
                <c:pt idx="8" formatCode="0.0_ ;[Red]\-0.0\ ">
                  <c:v>0.91856866530606363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A6D3-4163-936F-33FA66D077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5043568"/>
        <c:axId val="475031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'2-新电力'!$B$81</c15:sqref>
                        </c15:formulaRef>
                      </c:ext>
                    </c:extLst>
                    <c:strCache>
                      <c:ptCount val="1"/>
                      <c:pt idx="0">
                        <c:v>政策情景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'2-新电力'!$C$80:$K$80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'2-新电力'!$C$81:$K$81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10.223679999999998</c:v>
                      </c:pt>
                      <c:pt idx="1">
                        <c:v>9.8767367999999998</c:v>
                      </c:pt>
                      <c:pt idx="2">
                        <c:v>9.6890999999999998</c:v>
                      </c:pt>
                      <c:pt idx="3">
                        <c:v>9.365748</c:v>
                      </c:pt>
                      <c:pt idx="4">
                        <c:v>8.9750310000000013</c:v>
                      </c:pt>
                      <c:pt idx="5">
                        <c:v>8.6382060000000003</c:v>
                      </c:pt>
                      <c:pt idx="6">
                        <c:v>8.3417999999999992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A6D3-4163-936F-33FA66D0770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'2-新电力'!$B$82</c15:sqref>
                        </c15:formulaRef>
                      </c:ext>
                    </c:extLst>
                    <c:strCache>
                      <c:ptCount val="1"/>
                      <c:pt idx="0">
                        <c:v>强化政策情景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'2-新电力'!$C$80:$K$80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'2-新电力'!$C$82:$K$82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10.223679999999998</c:v>
                      </c:pt>
                      <c:pt idx="1">
                        <c:v>9.4895207999999993</c:v>
                      </c:pt>
                      <c:pt idx="2">
                        <c:v>8.8823999999999987</c:v>
                      </c:pt>
                      <c:pt idx="3">
                        <c:v>8.0999759999999998</c:v>
                      </c:pt>
                      <c:pt idx="4">
                        <c:v>7.154547</c:v>
                      </c:pt>
                      <c:pt idx="5">
                        <c:v>6.3395220000000005</c:v>
                      </c:pt>
                      <c:pt idx="6">
                        <c:v>5.6223000000000001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6D3-4163-936F-33FA66D0770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'2-新电力'!$B$83</c15:sqref>
                        </c15:formulaRef>
                      </c:ext>
                    </c:extLst>
                    <c:strCache>
                      <c:ptCount val="1"/>
                      <c:pt idx="0">
                        <c:v>2℃情景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'2-新电力'!$C$80:$K$80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'2-新电力'!$C$83:$K$83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10.223679999999998</c:v>
                      </c:pt>
                      <c:pt idx="1">
                        <c:v>8.3473608000000006</c:v>
                      </c:pt>
                      <c:pt idx="2">
                        <c:v>6.5029000000000003</c:v>
                      </c:pt>
                      <c:pt idx="3">
                        <c:v>5.6765559999999997</c:v>
                      </c:pt>
                      <c:pt idx="4">
                        <c:v>4.678056999999999</c:v>
                      </c:pt>
                      <c:pt idx="5">
                        <c:v>3.8172820000000001</c:v>
                      </c:pt>
                      <c:pt idx="6">
                        <c:v>3.0597999999999996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A6D3-4163-936F-33FA66D0770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'2-新电力'!$B$84</c15:sqref>
                        </c15:formulaRef>
                      </c:ext>
                    </c:extLst>
                    <c:strCache>
                      <c:ptCount val="1"/>
                      <c:pt idx="0">
                        <c:v>1.5℃情景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'2-新电力'!$C$80:$K$80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'2-新电力'!$C$84:$K$84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10.223679999999998</c:v>
                      </c:pt>
                      <c:pt idx="1">
                        <c:v>7.9359047999999994</c:v>
                      </c:pt>
                      <c:pt idx="2">
                        <c:v>5.6456999999999997</c:v>
                      </c:pt>
                      <c:pt idx="3" formatCode="0.0_ ;[Red]\-0.0\ ">
                        <c:v>4.4842919999999999</c:v>
                      </c:pt>
                      <c:pt idx="4" formatCode="0.0_ ;[Red]\-0.0\ ">
                        <c:v>3.0809239999999996</c:v>
                      </c:pt>
                      <c:pt idx="5" formatCode="0.0_ ;[Red]\-0.0\ ">
                        <c:v>1.871124</c:v>
                      </c:pt>
                      <c:pt idx="6" formatCode="0.0_ ;[Red]\-0.0\ ">
                        <c:v>0.80649999999999999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A6D3-4163-936F-33FA66D07708}"/>
                  </c:ext>
                </c:extLst>
              </c15:ser>
            </c15:filteredLineSeries>
          </c:ext>
        </c:extLst>
      </c:lineChart>
      <c:catAx>
        <c:axId val="47504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31920"/>
        <c:crosses val="autoZero"/>
        <c:auto val="1"/>
        <c:lblAlgn val="ctr"/>
        <c:lblOffset val="100"/>
        <c:noMultiLvlLbl val="0"/>
      </c:catAx>
      <c:valAx>
        <c:axId val="47503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建筑部门碳排放量（亿吨</a:t>
                </a:r>
                <a:r>
                  <a:rPr lang="en-US" altLang="zh-CN"/>
                  <a:t>CO</a:t>
                </a:r>
                <a:r>
                  <a:rPr lang="en-US" altLang="zh-CN" sz="800"/>
                  <a:t>2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5"/>
          <c:tx>
            <c:strRef>
              <c:f>'2-新电力'!$B$105</c:f>
              <c:strCache>
                <c:ptCount val="1"/>
                <c:pt idx="0">
                  <c:v>范围-上限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5E-4A98-9439-CE728A3E2015}"/>
                </c:ext>
              </c:extLst>
            </c:dLbl>
            <c:dLbl>
              <c:idx val="1"/>
              <c:layout>
                <c:manualLayout>
                  <c:x val="0"/>
                  <c:y val="-0.412698412698412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5E-4A98-9439-CE728A3E2015}"/>
                </c:ext>
              </c:extLst>
            </c:dLbl>
            <c:dLbl>
              <c:idx val="2"/>
              <c:layout>
                <c:manualLayout>
                  <c:x val="5.5555555555555558E-3"/>
                  <c:y val="-0.416666666666666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5E-4A98-9439-CE728A3E2015}"/>
                </c:ext>
              </c:extLst>
            </c:dLbl>
            <c:dLbl>
              <c:idx val="3"/>
              <c:layout>
                <c:manualLayout>
                  <c:x val="8.3333333333333835E-3"/>
                  <c:y val="-0.384920634920634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E-4A98-9439-CE728A3E2015}"/>
                </c:ext>
              </c:extLst>
            </c:dLbl>
            <c:dLbl>
              <c:idx val="4"/>
              <c:layout>
                <c:manualLayout>
                  <c:x val="3.0555555555555454E-2"/>
                  <c:y val="-0.30952380952380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5E-4A98-9439-CE728A3E2015}"/>
                </c:ext>
              </c:extLst>
            </c:dLbl>
            <c:dLbl>
              <c:idx val="5"/>
              <c:layout>
                <c:manualLayout>
                  <c:x val="3.6111111111111108E-2"/>
                  <c:y val="-0.242063492063492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5E-4A98-9439-CE728A3E2015}"/>
                </c:ext>
              </c:extLst>
            </c:dLbl>
            <c:dLbl>
              <c:idx val="6"/>
              <c:layout>
                <c:manualLayout>
                  <c:x val="2.2222222222222119E-2"/>
                  <c:y val="-0.178571428571428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B5E-4A98-9439-CE728A3E2015}"/>
                </c:ext>
              </c:extLst>
            </c:dLbl>
            <c:dLbl>
              <c:idx val="7"/>
              <c:layout>
                <c:manualLayout>
                  <c:x val="8.3333333333333332E-3"/>
                  <c:y val="-0.142857142857142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5E-4A98-9439-CE728A3E2015}"/>
                </c:ext>
              </c:extLst>
            </c:dLbl>
            <c:dLbl>
              <c:idx val="8"/>
              <c:layout>
                <c:manualLayout>
                  <c:x val="-1.0185067526415994E-16"/>
                  <c:y val="-9.52380952380952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B5E-4A98-9439-CE728A3E20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'2-新电力'!$C$99:$K$99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'2-新电力'!$C$105:$K$105</c:f>
              <c:numCache>
                <c:formatCode>0.0_);[Red]\(0.0\)</c:formatCode>
                <c:ptCount val="9"/>
                <c:pt idx="0">
                  <c:v>10.146099999999999</c:v>
                </c:pt>
                <c:pt idx="1">
                  <c:v>11</c:v>
                </c:pt>
                <c:pt idx="2">
                  <c:v>11.3</c:v>
                </c:pt>
                <c:pt idx="3" formatCode="0.0_ ;[Red]\-0.0\ ">
                  <c:v>10.199999999999999</c:v>
                </c:pt>
                <c:pt idx="4" formatCode="0.0_ ;[Red]\-0.0\ ">
                  <c:v>8.8000000000000007</c:v>
                </c:pt>
                <c:pt idx="5" formatCode="0.0_ ;[Red]\-0.0\ ">
                  <c:v>7</c:v>
                </c:pt>
                <c:pt idx="6" formatCode="0.0_ ;[Red]\-0.0\ ">
                  <c:v>5</c:v>
                </c:pt>
                <c:pt idx="7" formatCode="0.0_ ;[Red]\-0.0\ ">
                  <c:v>3</c:v>
                </c:pt>
                <c:pt idx="8" formatCode="0.0_ ;[Red]\-0.0\ 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5E-4A98-9439-CE728A3E2015}"/>
            </c:ext>
          </c:extLst>
        </c:ser>
        <c:ser>
          <c:idx val="6"/>
          <c:order val="6"/>
          <c:tx>
            <c:strRef>
              <c:f>'2-新电力'!$B$106</c:f>
              <c:strCache>
                <c:ptCount val="1"/>
                <c:pt idx="0">
                  <c:v>范围-下限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-2.5462668816039986E-17"/>
                  <c:y val="-0.301587301587301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B5E-4A98-9439-CE728A3E2015}"/>
                </c:ext>
              </c:extLst>
            </c:dLbl>
            <c:dLbl>
              <c:idx val="1"/>
              <c:layout>
                <c:manualLayout>
                  <c:x val="0"/>
                  <c:y val="-0.301587301587301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B5E-4A98-9439-CE728A3E2015}"/>
                </c:ext>
              </c:extLst>
            </c:dLbl>
            <c:dLbl>
              <c:idx val="2"/>
              <c:layout>
                <c:manualLayout>
                  <c:x val="-1.388888888888894E-2"/>
                  <c:y val="-0.305555555555555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B5E-4A98-9439-CE728A3E2015}"/>
                </c:ext>
              </c:extLst>
            </c:dLbl>
            <c:dLbl>
              <c:idx val="3"/>
              <c:layout>
                <c:manualLayout>
                  <c:x val="-1.6666666666666614E-2"/>
                  <c:y val="-0.250000000000000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B5E-4A98-9439-CE728A3E2015}"/>
                </c:ext>
              </c:extLst>
            </c:dLbl>
            <c:dLbl>
              <c:idx val="4"/>
              <c:layout>
                <c:manualLayout>
                  <c:x val="-1.0185067526415994E-16"/>
                  <c:y val="-0.190476190476190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B5E-4A98-9439-CE728A3E2015}"/>
                </c:ext>
              </c:extLst>
            </c:dLbl>
            <c:dLbl>
              <c:idx val="5"/>
              <c:layout>
                <c:manualLayout>
                  <c:x val="-8.3333333333334356E-3"/>
                  <c:y val="-0.142857142857142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B5E-4A98-9439-CE728A3E2015}"/>
                </c:ext>
              </c:extLst>
            </c:dLbl>
            <c:dLbl>
              <c:idx val="6"/>
              <c:layout>
                <c:manualLayout>
                  <c:x val="-5.5555555555556572E-3"/>
                  <c:y val="-6.7460317460317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B5E-4A98-9439-CE728A3E2015}"/>
                </c:ext>
              </c:extLst>
            </c:dLbl>
            <c:dLbl>
              <c:idx val="8"/>
              <c:layout>
                <c:manualLayout>
                  <c:x val="2.5000000000000001E-2"/>
                  <c:y val="-2.7777777777777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B5E-4A98-9439-CE728A3E20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'2-新电力'!$C$99:$K$99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'2-新电力'!$C$106:$K$106</c:f>
              <c:numCache>
                <c:formatCode>0.0_);[Red]\(0.0\)</c:formatCode>
                <c:ptCount val="9"/>
                <c:pt idx="0">
                  <c:v>10.146099999999999</c:v>
                </c:pt>
                <c:pt idx="1">
                  <c:v>10.199999999999999</c:v>
                </c:pt>
                <c:pt idx="2">
                  <c:v>10.5</c:v>
                </c:pt>
                <c:pt idx="3" formatCode="0.0_ ;[Red]\-0.0\ ">
                  <c:v>8.5</c:v>
                </c:pt>
                <c:pt idx="4" formatCode="0.0_ ;[Red]\-0.0\ ">
                  <c:v>6.8</c:v>
                </c:pt>
                <c:pt idx="5" formatCode="0.0_ ;[Red]\-0.0\ ">
                  <c:v>5</c:v>
                </c:pt>
                <c:pt idx="6" formatCode="0.0_ ;[Red]\-0.0\ ">
                  <c:v>3.2</c:v>
                </c:pt>
                <c:pt idx="7" formatCode="0.0_ ;[Red]\-0.0\ ">
                  <c:v>1.4</c:v>
                </c:pt>
                <c:pt idx="8" formatCode="0.0_ ;[Red]\-0.0\ 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5E-4A98-9439-CE728A3E20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75043568"/>
        <c:axId val="475031920"/>
      </c:areaChart>
      <c:lineChart>
        <c:grouping val="standard"/>
        <c:varyColors val="0"/>
        <c:ser>
          <c:idx val="4"/>
          <c:order val="4"/>
          <c:tx>
            <c:strRef>
              <c:f>'2-新电力'!$B$104</c:f>
              <c:strCache>
                <c:ptCount val="1"/>
                <c:pt idx="0">
                  <c:v>2060碳中和情景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'2-新电力'!$C$99:$K$99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'2-新电力'!$C$104:$K$104</c:f>
              <c:numCache>
                <c:formatCode>0.0_);[Red]\(0.0\)</c:formatCode>
                <c:ptCount val="9"/>
                <c:pt idx="0">
                  <c:v>10.146099999999999</c:v>
                </c:pt>
                <c:pt idx="1">
                  <c:v>10.631723024996518</c:v>
                </c:pt>
                <c:pt idx="2">
                  <c:v>11.102252691914087</c:v>
                </c:pt>
                <c:pt idx="3" formatCode="0.0_ ;[Red]\-0.0\ ">
                  <c:v>10.021655453263278</c:v>
                </c:pt>
                <c:pt idx="4" formatCode="0.0_ ;[Red]\-0.0\ ">
                  <c:v>8.4269969734665207</c:v>
                </c:pt>
                <c:pt idx="5" formatCode="0.0_ ;[Red]\-0.0\ ">
                  <c:v>6.499954356679245</c:v>
                </c:pt>
                <c:pt idx="6" formatCode="0.0_ ;[Red]\-0.0\ ">
                  <c:v>4.74218425473798</c:v>
                </c:pt>
                <c:pt idx="7" formatCode="0.0_ ;[Red]\-0.0\ ">
                  <c:v>2.9186527372679554</c:v>
                </c:pt>
                <c:pt idx="8" formatCode="0.0_ ;[Red]\-0.0\ ">
                  <c:v>1.4746072154516248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BB5E-4A98-9439-CE728A3E20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5043568"/>
        <c:axId val="475031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'2-新电力'!$B$100</c15:sqref>
                        </c15:formulaRef>
                      </c:ext>
                    </c:extLst>
                    <c:strCache>
                      <c:ptCount val="1"/>
                      <c:pt idx="0">
                        <c:v>政策情景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'2-新电力'!$C$99:$K$99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'2-新电力'!$C$100:$K$100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10.146099999999999</c:v>
                      </c:pt>
                      <c:pt idx="1">
                        <c:v>10.747393280000001</c:v>
                      </c:pt>
                      <c:pt idx="2">
                        <c:v>11.554361</c:v>
                      </c:pt>
                      <c:pt idx="3">
                        <c:v>11.443354280000001</c:v>
                      </c:pt>
                      <c:pt idx="4">
                        <c:v>11.30922116</c:v>
                      </c:pt>
                      <c:pt idx="5">
                        <c:v>11.19358916</c:v>
                      </c:pt>
                      <c:pt idx="6">
                        <c:v>11.091832999999999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BB5E-4A98-9439-CE728A3E201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'2-新电力'!$B$101</c15:sqref>
                        </c15:formulaRef>
                      </c:ext>
                    </c:extLst>
                    <c:strCache>
                      <c:ptCount val="1"/>
                      <c:pt idx="0">
                        <c:v>强化政策情景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'2-新电力'!$C$99:$K$99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'2-新电力'!$C$101:$K$101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10.146099999999999</c:v>
                      </c:pt>
                      <c:pt idx="1">
                        <c:v>10.538982560000001</c:v>
                      </c:pt>
                      <c:pt idx="2">
                        <c:v>11.120172</c:v>
                      </c:pt>
                      <c:pt idx="3">
                        <c:v>10.3807764</c:v>
                      </c:pt>
                      <c:pt idx="4">
                        <c:v>9.4873400500000002</c:v>
                      </c:pt>
                      <c:pt idx="5">
                        <c:v>8.7171362999999999</c:v>
                      </c:pt>
                      <c:pt idx="6">
                        <c:v>8.0393570000000008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B5E-4A98-9439-CE728A3E201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'2-新电力'!$B$102</c15:sqref>
                        </c15:formulaRef>
                      </c:ext>
                    </c:extLst>
                    <c:strCache>
                      <c:ptCount val="1"/>
                      <c:pt idx="0">
                        <c:v>2℃情景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'2-新电力'!$C$99:$K$99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'2-新电力'!$C$102:$K$102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10.146099999999999</c:v>
                      </c:pt>
                      <c:pt idx="1">
                        <c:v>10.360052960000001</c:v>
                      </c:pt>
                      <c:pt idx="2">
                        <c:v>10.747402000000001</c:v>
                      </c:pt>
                      <c:pt idx="3">
                        <c:v>9.4871752000000011</c:v>
                      </c:pt>
                      <c:pt idx="4">
                        <c:v>7.9644011500000005</c:v>
                      </c:pt>
                      <c:pt idx="5">
                        <c:v>6.6516649000000001</c:v>
                      </c:pt>
                      <c:pt idx="6">
                        <c:v>5.4964570000000004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B5E-4A98-9439-CE728A3E20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'2-新电力'!$B$103</c15:sqref>
                        </c15:formulaRef>
                      </c:ext>
                    </c:extLst>
                    <c:strCache>
                      <c:ptCount val="1"/>
                      <c:pt idx="0">
                        <c:v>1.5℃情景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'2-新电力'!$C$99:$K$99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'2-新电力'!$C$103:$K$103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10.146099999999999</c:v>
                      </c:pt>
                      <c:pt idx="1">
                        <c:v>10.180455200000001</c:v>
                      </c:pt>
                      <c:pt idx="2">
                        <c:v>10.373240000000003</c:v>
                      </c:pt>
                      <c:pt idx="3" formatCode="0.0_ ;[Red]\-0.0\ ">
                        <c:v>8.2971689600000005</c:v>
                      </c:pt>
                      <c:pt idx="4" formatCode="0.0_ ;[Red]\-0.0\ ">
                        <c:v>5.7885831200000002</c:v>
                      </c:pt>
                      <c:pt idx="5" formatCode="0.0_ ;[Red]\-0.0\ ">
                        <c:v>3.62600912</c:v>
                      </c:pt>
                      <c:pt idx="6" formatCode="0.0_ ;[Red]\-0.0\ ">
                        <c:v>1.722944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B5E-4A98-9439-CE728A3E2015}"/>
                  </c:ext>
                </c:extLst>
              </c15:ser>
            </c15:filteredLineSeries>
          </c:ext>
        </c:extLst>
      </c:lineChart>
      <c:catAx>
        <c:axId val="47504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31920"/>
        <c:crosses val="autoZero"/>
        <c:auto val="1"/>
        <c:lblAlgn val="ctr"/>
        <c:lblOffset val="100"/>
        <c:noMultiLvlLbl val="0"/>
      </c:catAx>
      <c:valAx>
        <c:axId val="47503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交通部门碳排放量（亿吨</a:t>
                </a:r>
                <a:r>
                  <a:rPr lang="en-US" altLang="zh-CN"/>
                  <a:t>CO</a:t>
                </a:r>
                <a:r>
                  <a:rPr lang="en-US" altLang="zh-CN" sz="800"/>
                  <a:t>2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1.5972222222222221E-2"/>
          <c:y val="0.82413684496334505"/>
          <c:w val="0.97083333333333333"/>
          <c:h val="0.14827694814010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1"/>
          <c:tx>
            <c:strRef>
              <c:f>'2-新电力'!$B$139</c:f>
              <c:strCache>
                <c:ptCount val="1"/>
                <c:pt idx="0">
                  <c:v>范围-上限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dLbls>
            <c:dLbl>
              <c:idx val="1"/>
              <c:layout>
                <c:manualLayout>
                  <c:x val="-2.7711795580339549E-3"/>
                  <c:y val="-5.1282051282051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33-4664-9DD1-F85A738DBE7A}"/>
                </c:ext>
              </c:extLst>
            </c:dLbl>
            <c:dLbl>
              <c:idx val="2"/>
              <c:layout>
                <c:manualLayout>
                  <c:x val="5.5423591160679098E-3"/>
                  <c:y val="-5.9171597633136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33-4664-9DD1-F85A738DBE7A}"/>
                </c:ext>
              </c:extLst>
            </c:dLbl>
            <c:dLbl>
              <c:idx val="3"/>
              <c:layout>
                <c:manualLayout>
                  <c:x val="5.5423591160679098E-3"/>
                  <c:y val="-7.100591715976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33-4664-9DD1-F85A738DBE7A}"/>
                </c:ext>
              </c:extLst>
            </c:dLbl>
            <c:dLbl>
              <c:idx val="4"/>
              <c:layout>
                <c:manualLayout>
                  <c:x val="-5.5423591160679098E-3"/>
                  <c:y val="-9.4674556213017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33-4664-9DD1-F85A738DBE7A}"/>
                </c:ext>
              </c:extLst>
            </c:dLbl>
            <c:dLbl>
              <c:idx val="5"/>
              <c:layout>
                <c:manualLayout>
                  <c:x val="-1.1084718232135922E-2"/>
                  <c:y val="-0.122287968441814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33-4664-9DD1-F85A738DBE7A}"/>
                </c:ext>
              </c:extLst>
            </c:dLbl>
            <c:dLbl>
              <c:idx val="6"/>
              <c:layout>
                <c:manualLayout>
                  <c:x val="1.0160874333503807E-16"/>
                  <c:y val="-0.16962524654832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33-4664-9DD1-F85A738DBE7A}"/>
                </c:ext>
              </c:extLst>
            </c:dLbl>
            <c:dLbl>
              <c:idx val="7"/>
              <c:layout>
                <c:manualLayout>
                  <c:x val="-1.9398256906237785E-2"/>
                  <c:y val="-0.21696252465483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33-4664-9DD1-F85A738DBE7A}"/>
                </c:ext>
              </c:extLst>
            </c:dLbl>
            <c:dLbl>
              <c:idx val="8"/>
              <c:layout>
                <c:manualLayout>
                  <c:x val="-2.4940616022305698E-2"/>
                  <c:y val="-0.390532544378698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33-4664-9DD1-F85A738DBE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'2-新电力'!$C$137:$K$137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'2-新电力'!$C$139:$K$139</c:f>
              <c:numCache>
                <c:formatCode>0_);[Red]\(0\)</c:formatCode>
                <c:ptCount val="9"/>
                <c:pt idx="0">
                  <c:v>8.4615485818069676</c:v>
                </c:pt>
                <c:pt idx="1">
                  <c:v>13</c:v>
                </c:pt>
                <c:pt idx="2">
                  <c:v>18</c:v>
                </c:pt>
                <c:pt idx="3">
                  <c:v>33</c:v>
                </c:pt>
                <c:pt idx="4">
                  <c:v>55</c:v>
                </c:pt>
                <c:pt idx="5">
                  <c:v>75</c:v>
                </c:pt>
                <c:pt idx="6">
                  <c:v>120</c:v>
                </c:pt>
                <c:pt idx="7">
                  <c:v>215</c:v>
                </c:pt>
                <c:pt idx="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33-4664-9DD1-F85A738DBE7A}"/>
            </c:ext>
          </c:extLst>
        </c:ser>
        <c:ser>
          <c:idx val="6"/>
          <c:order val="2"/>
          <c:tx>
            <c:strRef>
              <c:f>'2-新电力'!$B$140</c:f>
              <c:strCache>
                <c:ptCount val="1"/>
                <c:pt idx="0">
                  <c:v>范围-下限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dLbls>
            <c:dLbl>
              <c:idx val="1"/>
              <c:layout>
                <c:manualLayout>
                  <c:x val="5.542359116067909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33-4664-9DD1-F85A738DBE7A}"/>
                </c:ext>
              </c:extLst>
            </c:dLbl>
            <c:dLbl>
              <c:idx val="2"/>
              <c:layout>
                <c:manualLayout>
                  <c:x val="8.3135386741018651E-3"/>
                  <c:y val="-7.8895463510848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733-4664-9DD1-F85A738DBE7A}"/>
                </c:ext>
              </c:extLst>
            </c:dLbl>
            <c:dLbl>
              <c:idx val="3"/>
              <c:layout>
                <c:manualLayout>
                  <c:x val="1.108471823213582E-2"/>
                  <c:y val="-1.1834319526627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733-4664-9DD1-F85A738DBE7A}"/>
                </c:ext>
              </c:extLst>
            </c:dLbl>
            <c:dLbl>
              <c:idx val="4"/>
              <c:layout>
                <c:manualLayout>
                  <c:x val="0"/>
                  <c:y val="-1.1834319526627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733-4664-9DD1-F85A738DBE7A}"/>
                </c:ext>
              </c:extLst>
            </c:dLbl>
            <c:dLbl>
              <c:idx val="5"/>
              <c:layout>
                <c:manualLayout>
                  <c:x val="8.3135386741017628E-3"/>
                  <c:y val="-3.5502958579881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733-4664-9DD1-F85A738DBE7A}"/>
                </c:ext>
              </c:extLst>
            </c:dLbl>
            <c:dLbl>
              <c:idx val="6"/>
              <c:layout>
                <c:manualLayout>
                  <c:x val="1.9398256906237685E-2"/>
                  <c:y val="-9.8619329388560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733-4664-9DD1-F85A738DBE7A}"/>
                </c:ext>
              </c:extLst>
            </c:dLbl>
            <c:dLbl>
              <c:idx val="7"/>
              <c:layout>
                <c:manualLayout>
                  <c:x val="2.4940616022305594E-2"/>
                  <c:y val="-0.12228796844181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733-4664-9DD1-F85A738DBE7A}"/>
                </c:ext>
              </c:extLst>
            </c:dLbl>
            <c:dLbl>
              <c:idx val="8"/>
              <c:layout>
                <c:manualLayout>
                  <c:x val="1.3855897790169673E-2"/>
                  <c:y val="-0.291913214990138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733-4664-9DD1-F85A738DBE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'2-新电力'!$C$137:$K$137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'2-新电力'!$C$140:$K$140</c:f>
              <c:numCache>
                <c:formatCode>0_);[Red]\(0\)</c:formatCode>
                <c:ptCount val="9"/>
                <c:pt idx="0">
                  <c:v>8.4615485818069676</c:v>
                </c:pt>
                <c:pt idx="1">
                  <c:v>10</c:v>
                </c:pt>
                <c:pt idx="2">
                  <c:v>15</c:v>
                </c:pt>
                <c:pt idx="3">
                  <c:v>27</c:v>
                </c:pt>
                <c:pt idx="4">
                  <c:v>40</c:v>
                </c:pt>
                <c:pt idx="5">
                  <c:v>60</c:v>
                </c:pt>
                <c:pt idx="6">
                  <c:v>100</c:v>
                </c:pt>
                <c:pt idx="7">
                  <c:v>190</c:v>
                </c:pt>
                <c:pt idx="8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733-4664-9DD1-F85A738DBE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75043568"/>
        <c:axId val="475031920"/>
      </c:areaChart>
      <c:lineChart>
        <c:grouping val="standard"/>
        <c:varyColors val="0"/>
        <c:ser>
          <c:idx val="4"/>
          <c:order val="0"/>
          <c:tx>
            <c:strRef>
              <c:f>'2-新电力'!$B$138</c:f>
              <c:strCache>
                <c:ptCount val="1"/>
                <c:pt idx="0">
                  <c:v>2060碳中和情景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'2-新电力'!$C$137:$K$137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'2-新电力'!$C$138:$K$138</c:f>
              <c:numCache>
                <c:formatCode>0_);[Red]\(0\)</c:formatCode>
                <c:ptCount val="9"/>
                <c:pt idx="0">
                  <c:v>8.4615485818069676</c:v>
                </c:pt>
                <c:pt idx="1">
                  <c:v>9.9342564022378053</c:v>
                </c:pt>
                <c:pt idx="2">
                  <c:v>15.133434719210378</c:v>
                </c:pt>
                <c:pt idx="3">
                  <c:v>28.272513688704905</c:v>
                </c:pt>
                <c:pt idx="4">
                  <c:v>45.418254543916021</c:v>
                </c:pt>
                <c:pt idx="5">
                  <c:v>63.221788684782233</c:v>
                </c:pt>
                <c:pt idx="6">
                  <c:v>109.30686894730208</c:v>
                </c:pt>
                <c:pt idx="7">
                  <c:v>198.3347527649284</c:v>
                </c:pt>
                <c:pt idx="8">
                  <c:v>397.56233451882747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0733-4664-9DD1-F85A738DBE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5043568"/>
        <c:axId val="475031920"/>
        <c:extLst/>
      </c:lineChart>
      <c:catAx>
        <c:axId val="47504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31920"/>
        <c:crosses val="autoZero"/>
        <c:auto val="1"/>
        <c:lblAlgn val="ctr"/>
        <c:lblOffset val="100"/>
        <c:noMultiLvlLbl val="0"/>
      </c:catAx>
      <c:valAx>
        <c:axId val="47503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碳价（美元</a:t>
                </a:r>
                <a:r>
                  <a:rPr lang="en-US" altLang="zh-CN"/>
                  <a:t>/</a:t>
                </a:r>
                <a:r>
                  <a:rPr lang="zh-CN" altLang="en-US"/>
                  <a:t>吨，</a:t>
                </a:r>
                <a:r>
                  <a:rPr lang="en-US" altLang="zh-CN"/>
                  <a:t>2020</a:t>
                </a:r>
                <a:r>
                  <a:rPr lang="zh-CN" altLang="en-US"/>
                  <a:t>年美元不变价）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5"/>
          <c:tx>
            <c:strRef>
              <c:f>'2-新电力'!$B$27</c:f>
              <c:strCache>
                <c:ptCount val="1"/>
                <c:pt idx="0">
                  <c:v>范围-上限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</c:spPr>
          <c:cat>
            <c:numRef>
              <c:f>'2-新电力'!$C$21:$K$21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'2-新电力'!$C$27:$K$27</c:f>
              <c:numCache>
                <c:formatCode>0_);[Red]\(0\)</c:formatCode>
                <c:ptCount val="9"/>
                <c:pt idx="0">
                  <c:v>98.23</c:v>
                </c:pt>
                <c:pt idx="1">
                  <c:v>105</c:v>
                </c:pt>
                <c:pt idx="2">
                  <c:v>102</c:v>
                </c:pt>
                <c:pt idx="3">
                  <c:v>87</c:v>
                </c:pt>
                <c:pt idx="4">
                  <c:v>67</c:v>
                </c:pt>
                <c:pt idx="5">
                  <c:v>47</c:v>
                </c:pt>
                <c:pt idx="6">
                  <c:v>30</c:v>
                </c:pt>
                <c:pt idx="7">
                  <c:v>15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3-4FEB-8745-F551D5ED961B}"/>
            </c:ext>
          </c:extLst>
        </c:ser>
        <c:ser>
          <c:idx val="6"/>
          <c:order val="6"/>
          <c:tx>
            <c:strRef>
              <c:f>'2-新电力'!$B$28</c:f>
              <c:strCache>
                <c:ptCount val="1"/>
                <c:pt idx="0">
                  <c:v>范围-下限</c:v>
                </c:pt>
              </c:strCache>
            </c:strRef>
          </c:tx>
          <c:spPr>
            <a:solidFill>
              <a:sysClr val="window" lastClr="FFFFFF"/>
            </a:solidFill>
            <a:ln w="25400">
              <a:noFill/>
            </a:ln>
            <a:effectLst/>
          </c:spPr>
          <c:cat>
            <c:numRef>
              <c:f>'2-新电力'!$C$21:$K$21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'2-新电力'!$C$28:$K$28</c:f>
              <c:numCache>
                <c:formatCode>0_);[Red]\(0\)</c:formatCode>
                <c:ptCount val="9"/>
                <c:pt idx="0">
                  <c:v>98.23</c:v>
                </c:pt>
                <c:pt idx="1">
                  <c:v>102</c:v>
                </c:pt>
                <c:pt idx="2">
                  <c:v>98</c:v>
                </c:pt>
                <c:pt idx="3">
                  <c:v>72</c:v>
                </c:pt>
                <c:pt idx="4">
                  <c:v>52</c:v>
                </c:pt>
                <c:pt idx="5">
                  <c:v>32</c:v>
                </c:pt>
                <c:pt idx="6">
                  <c:v>17</c:v>
                </c:pt>
                <c:pt idx="7">
                  <c:v>5</c:v>
                </c:pt>
                <c:pt idx="8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3-4FEB-8745-F551D5ED9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43568"/>
        <c:axId val="475031920"/>
      </c:areaChart>
      <c:lineChart>
        <c:grouping val="standard"/>
        <c:varyColors val="0"/>
        <c:ser>
          <c:idx val="0"/>
          <c:order val="0"/>
          <c:tx>
            <c:strRef>
              <c:f>'2-新电力'!$B$22</c:f>
              <c:strCache>
                <c:ptCount val="1"/>
                <c:pt idx="0">
                  <c:v>政策情景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'2-新电力'!$C$21:$K$21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'2-新电力'!$C$22:$K$22</c:f>
              <c:numCache>
                <c:formatCode>0.0_);[Red]\(0.0\)</c:formatCode>
                <c:ptCount val="9"/>
                <c:pt idx="0" formatCode="0_);[Red]\(0\)">
                  <c:v>98.23</c:v>
                </c:pt>
                <c:pt idx="1">
                  <c:v>102.40285008000001</c:v>
                </c:pt>
                <c:pt idx="2">
                  <c:v>106.67206100000001</c:v>
                </c:pt>
                <c:pt idx="3">
                  <c:v>102.49631828000001</c:v>
                </c:pt>
                <c:pt idx="4">
                  <c:v>97.450629160000005</c:v>
                </c:pt>
                <c:pt idx="5">
                  <c:v>93.100897160000017</c:v>
                </c:pt>
                <c:pt idx="6">
                  <c:v>89.273133000000001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83-4FEB-8745-F551D5ED961B}"/>
            </c:ext>
          </c:extLst>
        </c:ser>
        <c:ser>
          <c:idx val="1"/>
          <c:order val="1"/>
          <c:tx>
            <c:strRef>
              <c:f>'2-新电力'!$B$23</c:f>
              <c:strCache>
                <c:ptCount val="1"/>
                <c:pt idx="0">
                  <c:v>强化政策情景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'2-新电力'!$C$21:$K$21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'2-新电力'!$C$23:$K$23</c:f>
              <c:numCache>
                <c:formatCode>0.0_);[Red]\(0.0\)</c:formatCode>
                <c:ptCount val="9"/>
                <c:pt idx="0" formatCode="0_);[Red]\(0\)">
                  <c:v>98.23</c:v>
                </c:pt>
                <c:pt idx="1">
                  <c:v>100.24155936000001</c:v>
                </c:pt>
                <c:pt idx="2">
                  <c:v>102.16937199999998</c:v>
                </c:pt>
                <c:pt idx="3">
                  <c:v>92.249064400000009</c:v>
                </c:pt>
                <c:pt idx="4">
                  <c:v>80.262026050000003</c:v>
                </c:pt>
                <c:pt idx="5">
                  <c:v>69.928372300000007</c:v>
                </c:pt>
                <c:pt idx="6">
                  <c:v>60.834756999999996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83-4FEB-8745-F551D5ED961B}"/>
            </c:ext>
          </c:extLst>
        </c:ser>
        <c:ser>
          <c:idx val="2"/>
          <c:order val="2"/>
          <c:tx>
            <c:strRef>
              <c:f>'2-新电力'!$B$24</c:f>
              <c:strCache>
                <c:ptCount val="1"/>
                <c:pt idx="0">
                  <c:v>2℃情景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'2-新电力'!$C$21:$K$21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'2-新电力'!$C$24:$K$24</c:f>
              <c:numCache>
                <c:formatCode>0.0_);[Red]\(0.0\)</c:formatCode>
                <c:ptCount val="9"/>
                <c:pt idx="0" formatCode="0_);[Red]\(0\)">
                  <c:v>98.23</c:v>
                </c:pt>
                <c:pt idx="1">
                  <c:v>95.731445760000014</c:v>
                </c:pt>
                <c:pt idx="2">
                  <c:v>92.773302000000001</c:v>
                </c:pt>
                <c:pt idx="3">
                  <c:v>77.418667200000016</c:v>
                </c:pt>
                <c:pt idx="4">
                  <c:v>58.865150150000005</c:v>
                </c:pt>
                <c:pt idx="5">
                  <c:v>42.870738900000006</c:v>
                </c:pt>
                <c:pt idx="6">
                  <c:v>28.795656999999999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83-4FEB-8745-F551D5ED961B}"/>
            </c:ext>
          </c:extLst>
        </c:ser>
        <c:ser>
          <c:idx val="3"/>
          <c:order val="3"/>
          <c:tx>
            <c:strRef>
              <c:f>'2-新电力'!$B$25</c:f>
              <c:strCache>
                <c:ptCount val="1"/>
                <c:pt idx="0">
                  <c:v>1.5℃情景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'2-新电力'!$C$21:$K$21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'2-新电力'!$C$25:$K$25</c:f>
              <c:numCache>
                <c:formatCode>0.0_);[Red]\(0.0\)</c:formatCode>
                <c:ptCount val="9"/>
                <c:pt idx="0" formatCode="0_);[Red]\(0\)">
                  <c:v>98.23</c:v>
                </c:pt>
                <c:pt idx="1">
                  <c:v>86.456615999999997</c:v>
                </c:pt>
                <c:pt idx="2">
                  <c:v>69.846740000000011</c:v>
                </c:pt>
                <c:pt idx="3" formatCode="0.0_ ;[Red]\-0.0\ ">
                  <c:v>59.250699359999999</c:v>
                </c:pt>
                <c:pt idx="4" formatCode="0.0_ ;[Red]\-0.0\ ">
                  <c:v>42.092316920000002</c:v>
                </c:pt>
                <c:pt idx="5" formatCode="0.0_ ;[Red]\-0.0\ ">
                  <c:v>27.300607919999997</c:v>
                </c:pt>
                <c:pt idx="6" formatCode="0.0_ ;[Red]\-0.0\ ">
                  <c:v>13.671904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83-4FEB-8745-F551D5ED961B}"/>
            </c:ext>
          </c:extLst>
        </c:ser>
        <c:ser>
          <c:idx val="4"/>
          <c:order val="4"/>
          <c:tx>
            <c:strRef>
              <c:f>'2-新电力'!$B$26</c:f>
              <c:strCache>
                <c:ptCount val="1"/>
                <c:pt idx="0">
                  <c:v>碳中和情景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'2-新电力'!$C$21:$K$21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'2-新电力'!$C$26:$K$26</c:f>
              <c:numCache>
                <c:formatCode>0.0_);[Red]\(0.0\)</c:formatCode>
                <c:ptCount val="9"/>
                <c:pt idx="0" formatCode="0_);[Red]\(0\)">
                  <c:v>98.23</c:v>
                </c:pt>
                <c:pt idx="1">
                  <c:v>102.459999921733</c:v>
                </c:pt>
                <c:pt idx="2">
                  <c:v>100.239999903615</c:v>
                </c:pt>
                <c:pt idx="3" formatCode="0.0_ ;[Red]\-0.0\ ">
                  <c:v>81.999999959882814</c:v>
                </c:pt>
                <c:pt idx="4" formatCode="0.0_ ;[Red]\-0.0\ ">
                  <c:v>62.000000008783196</c:v>
                </c:pt>
                <c:pt idx="5" formatCode="0.0_ ;[Red]\-0.0\ ">
                  <c:v>43.340000004687802</c:v>
                </c:pt>
                <c:pt idx="6" formatCode="0.0_ ;[Red]\-0.0\ ">
                  <c:v>26.340000018716601</c:v>
                </c:pt>
                <c:pt idx="7" formatCode="0.0_ ;[Red]\-0.0\ ">
                  <c:v>12.100000017391901</c:v>
                </c:pt>
                <c:pt idx="8" formatCode="0.0_ ;[Red]\-0.0\ ">
                  <c:v>9.6043004305101906E-9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83-4FEB-8745-F551D5ED9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043568"/>
        <c:axId val="475031920"/>
      </c:lineChart>
      <c:catAx>
        <c:axId val="47504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31920"/>
        <c:crosses val="autoZero"/>
        <c:auto val="1"/>
        <c:lblAlgn val="ctr"/>
        <c:lblOffset val="100"/>
        <c:noMultiLvlLbl val="0"/>
      </c:catAx>
      <c:valAx>
        <c:axId val="475031920"/>
        <c:scaling>
          <c:orientation val="minMax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1.5972222222222221E-2"/>
          <c:y val="0.82413684496334505"/>
          <c:w val="0.97083333333333333"/>
          <c:h val="0.14827694814010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'2-新电力'!$B$181</c:f>
              <c:strCache>
                <c:ptCount val="1"/>
                <c:pt idx="0">
                  <c:v>范围-上限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97-4B5E-AEDF-33DC5CCF64D9}"/>
                </c:ext>
              </c:extLst>
            </c:dLbl>
            <c:dLbl>
              <c:idx val="1"/>
              <c:layout>
                <c:manualLayout>
                  <c:x val="-2.7711795580339805E-3"/>
                  <c:y val="-0.177514792899408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97-4B5E-AEDF-33DC5CCF64D9}"/>
                </c:ext>
              </c:extLst>
            </c:dLbl>
            <c:dLbl>
              <c:idx val="2"/>
              <c:layout>
                <c:manualLayout>
                  <c:x val="0"/>
                  <c:y val="-0.18540433925049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97-4B5E-AEDF-33DC5CCF64D9}"/>
                </c:ext>
              </c:extLst>
            </c:dLbl>
            <c:dLbl>
              <c:idx val="3"/>
              <c:layout>
                <c:manualLayout>
                  <c:x val="-5.5423591160678595E-3"/>
                  <c:y val="-0.20907297830374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97-4B5E-AEDF-33DC5CCF64D9}"/>
                </c:ext>
              </c:extLst>
            </c:dLbl>
            <c:dLbl>
              <c:idx val="4"/>
              <c:layout>
                <c:manualLayout>
                  <c:x val="5.4927235424005773E-3"/>
                  <c:y val="-0.234671293431584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97-4B5E-AEDF-33DC5CCF64D9}"/>
                </c:ext>
              </c:extLst>
            </c:dLbl>
            <c:dLbl>
              <c:idx val="5"/>
              <c:layout>
                <c:manualLayout>
                  <c:x val="0"/>
                  <c:y val="-0.260355029585798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97-4B5E-AEDF-33DC5CCF64D9}"/>
                </c:ext>
              </c:extLst>
            </c:dLbl>
            <c:dLbl>
              <c:idx val="6"/>
              <c:layout>
                <c:manualLayout>
                  <c:x val="1.0160874333503807E-16"/>
                  <c:y val="-0.287968441814595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F97-4B5E-AEDF-33DC5CCF64D9}"/>
                </c:ext>
              </c:extLst>
            </c:dLbl>
            <c:dLbl>
              <c:idx val="7"/>
              <c:layout>
                <c:manualLayout>
                  <c:x val="0"/>
                  <c:y val="-0.343195266272189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F97-4B5E-AEDF-33DC5CCF64D9}"/>
                </c:ext>
              </c:extLst>
            </c:dLbl>
            <c:dLbl>
              <c:idx val="8"/>
              <c:layout>
                <c:manualLayout>
                  <c:x val="-5.5423591160679098E-3"/>
                  <c:y val="-0.422090729783037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F97-4B5E-AEDF-33DC5CCF64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'2-新电力'!$C$180:$K$180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'2-新电力'!$C$181:$K$181</c:f>
              <c:numCache>
                <c:formatCode>0_);[Red]\(0\)</c:formatCode>
                <c:ptCount val="9"/>
                <c:pt idx="0">
                  <c:v>27</c:v>
                </c:pt>
                <c:pt idx="1">
                  <c:v>31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51</c:v>
                </c:pt>
                <c:pt idx="6">
                  <c:v>57</c:v>
                </c:pt>
                <c:pt idx="7">
                  <c:v>68</c:v>
                </c:pt>
                <c:pt idx="8">
                  <c:v>80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F97-4B5E-AEDF-33DC5CCF64D9}"/>
            </c:ext>
          </c:extLst>
        </c:ser>
        <c:ser>
          <c:idx val="1"/>
          <c:order val="1"/>
          <c:tx>
            <c:strRef>
              <c:f>'2-新电力'!$B$182</c:f>
              <c:strCache>
                <c:ptCount val="1"/>
                <c:pt idx="0">
                  <c:v>范围-下限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5.6791016488380152E-3"/>
                  <c:y val="-0.106508863941341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F97-4B5E-AEDF-33DC5CCF64D9}"/>
                </c:ext>
              </c:extLst>
            </c:dLbl>
            <c:dLbl>
              <c:idx val="1"/>
              <c:layout>
                <c:manualLayout>
                  <c:x val="2.7711795580339549E-3"/>
                  <c:y val="-0.118343195266272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F97-4B5E-AEDF-33DC5CCF64D9}"/>
                </c:ext>
              </c:extLst>
            </c:dLbl>
            <c:dLbl>
              <c:idx val="2"/>
              <c:layout>
                <c:manualLayout>
                  <c:x val="2.7711795580339549E-3"/>
                  <c:y val="-0.126232741617357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F97-4B5E-AEDF-33DC5CCF64D9}"/>
                </c:ext>
              </c:extLst>
            </c:dLbl>
            <c:dLbl>
              <c:idx val="3"/>
              <c:layout>
                <c:manualLayout>
                  <c:x val="0"/>
                  <c:y val="-0.134122287968441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F97-4B5E-AEDF-33DC5CCF64D9}"/>
                </c:ext>
              </c:extLst>
            </c:dLbl>
            <c:dLbl>
              <c:idx val="4"/>
              <c:layout>
                <c:manualLayout>
                  <c:x val="5.5423591160679098E-3"/>
                  <c:y val="-0.14990138067061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F97-4B5E-AEDF-33DC5CCF64D9}"/>
                </c:ext>
              </c:extLst>
            </c:dLbl>
            <c:dLbl>
              <c:idx val="5"/>
              <c:layout>
                <c:manualLayout>
                  <c:x val="2.7711795580339549E-3"/>
                  <c:y val="-0.18540433925049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F97-4B5E-AEDF-33DC5CCF64D9}"/>
                </c:ext>
              </c:extLst>
            </c:dLbl>
            <c:dLbl>
              <c:idx val="6"/>
              <c:layout>
                <c:manualLayout>
                  <c:x val="5.5423591160679098E-3"/>
                  <c:y val="-0.228796844181459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F97-4B5E-AEDF-33DC5CCF64D9}"/>
                </c:ext>
              </c:extLst>
            </c:dLbl>
            <c:dLbl>
              <c:idx val="7"/>
              <c:layout>
                <c:manualLayout>
                  <c:x val="8.3135386741018651E-3"/>
                  <c:y val="-0.268244575936883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97-4B5E-AEDF-33DC5CCF64D9}"/>
                </c:ext>
              </c:extLst>
            </c:dLbl>
            <c:dLbl>
              <c:idx val="8"/>
              <c:layout>
                <c:manualLayout>
                  <c:x val="-2.7711795580340568E-3"/>
                  <c:y val="-0.315581854043392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F97-4B5E-AEDF-33DC5CCF64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'2-新电力'!$C$180:$K$180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'2-新电力'!$C$182:$K$182</c:f>
              <c:numCache>
                <c:formatCode>0_);[Red]\(0\)</c:formatCode>
                <c:ptCount val="9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40</c:v>
                </c:pt>
                <c:pt idx="5">
                  <c:v>44</c:v>
                </c:pt>
                <c:pt idx="6">
                  <c:v>50</c:v>
                </c:pt>
                <c:pt idx="7">
                  <c:v>58</c:v>
                </c:pt>
                <c:pt idx="8">
                  <c:v>70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9F97-4B5E-AEDF-33DC5CCF6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43568"/>
        <c:axId val="475031920"/>
      </c:areaChart>
      <c:lineChart>
        <c:grouping val="standard"/>
        <c:varyColors val="0"/>
        <c:ser>
          <c:idx val="2"/>
          <c:order val="2"/>
          <c:tx>
            <c:strRef>
              <c:f>'2-新电力'!$B$183</c:f>
              <c:strCache>
                <c:ptCount val="1"/>
                <c:pt idx="0">
                  <c:v>C-GEM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'2-新电力'!$C$180:$K$180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'2-新电力'!$C$183:$K$183</c:f>
              <c:numCache>
                <c:formatCode>0_);[Red]\(0\)</c:formatCode>
                <c:ptCount val="9"/>
                <c:pt idx="0">
                  <c:v>27</c:v>
                </c:pt>
                <c:pt idx="1">
                  <c:v>30.867857702906164</c:v>
                </c:pt>
                <c:pt idx="2">
                  <c:v>34.397108949181813</c:v>
                </c:pt>
                <c:pt idx="3">
                  <c:v>37.376753365885115</c:v>
                </c:pt>
                <c:pt idx="4">
                  <c:v>42</c:v>
                </c:pt>
                <c:pt idx="5">
                  <c:v>47.186648466253956</c:v>
                </c:pt>
                <c:pt idx="6">
                  <c:v>55.98223905131475</c:v>
                </c:pt>
                <c:pt idx="7">
                  <c:v>67.382042662560593</c:v>
                </c:pt>
                <c:pt idx="8">
                  <c:v>79.456880709553928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F97-4B5E-AEDF-33DC5CCF6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043568"/>
        <c:axId val="475031920"/>
      </c:lineChart>
      <c:catAx>
        <c:axId val="47504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en-US"/>
          </a:p>
        </c:txPr>
        <c:crossAx val="475031920"/>
        <c:crosses val="autoZero"/>
        <c:auto val="1"/>
        <c:lblAlgn val="ctr"/>
        <c:lblOffset val="100"/>
        <c:noMultiLvlLbl val="0"/>
      </c:catAx>
      <c:valAx>
        <c:axId val="47503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电力占终端能源消费比重（</a:t>
                </a:r>
                <a:r>
                  <a:rPr lang="en-US"/>
                  <a:t>%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en-US"/>
          </a:p>
        </c:txPr>
        <c:crossAx val="4750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589560</xdr:colOff>
      <xdr:row>1</xdr:row>
      <xdr:rowOff>97476</xdr:rowOff>
    </xdr:from>
    <xdr:to>
      <xdr:col>18</xdr:col>
      <xdr:colOff>600469</xdr:colOff>
      <xdr:row>18</xdr:row>
      <xdr:rowOff>129267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409576</xdr:colOff>
      <xdr:row>17</xdr:row>
      <xdr:rowOff>92530</xdr:rowOff>
    </xdr:from>
    <xdr:to>
      <xdr:col>18</xdr:col>
      <xdr:colOff>170090</xdr:colOff>
      <xdr:row>34</xdr:row>
      <xdr:rowOff>102055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397329</xdr:colOff>
      <xdr:row>34</xdr:row>
      <xdr:rowOff>90549</xdr:rowOff>
    </xdr:from>
    <xdr:to>
      <xdr:col>18</xdr:col>
      <xdr:colOff>228238</xdr:colOff>
      <xdr:row>50</xdr:row>
      <xdr:rowOff>280680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238125</xdr:colOff>
      <xdr:row>57</xdr:row>
      <xdr:rowOff>85725</xdr:rowOff>
    </xdr:from>
    <xdr:to>
      <xdr:col>18</xdr:col>
      <xdr:colOff>9525</xdr:colOff>
      <xdr:row>73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212271</xdr:colOff>
      <xdr:row>75</xdr:row>
      <xdr:rowOff>80282</xdr:rowOff>
    </xdr:from>
    <xdr:to>
      <xdr:col>17</xdr:col>
      <xdr:colOff>680357</xdr:colOff>
      <xdr:row>91</xdr:row>
      <xdr:rowOff>23134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266700</xdr:colOff>
      <xdr:row>97</xdr:row>
      <xdr:rowOff>76200</xdr:rowOff>
    </xdr:from>
    <xdr:to>
      <xdr:col>18</xdr:col>
      <xdr:colOff>38100</xdr:colOff>
      <xdr:row>113</xdr:row>
      <xdr:rowOff>38100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42057</xdr:colOff>
      <xdr:row>133</xdr:row>
      <xdr:rowOff>119250</xdr:rowOff>
    </xdr:from>
    <xdr:to>
      <xdr:col>19</xdr:col>
      <xdr:colOff>565694</xdr:colOff>
      <xdr:row>149</xdr:row>
      <xdr:rowOff>151041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435429</xdr:colOff>
      <xdr:row>152</xdr:row>
      <xdr:rowOff>16326</xdr:rowOff>
    </xdr:from>
    <xdr:to>
      <xdr:col>4</xdr:col>
      <xdr:colOff>484414</xdr:colOff>
      <xdr:row>167</xdr:row>
      <xdr:rowOff>59871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393986</xdr:colOff>
      <xdr:row>172</xdr:row>
      <xdr:rowOff>121969</xdr:rowOff>
    </xdr:from>
    <xdr:to>
      <xdr:col>20</xdr:col>
      <xdr:colOff>148440</xdr:colOff>
      <xdr:row>189</xdr:row>
      <xdr:rowOff>102919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143741</xdr:colOff>
      <xdr:row>113</xdr:row>
      <xdr:rowOff>60241</xdr:rowOff>
    </xdr:from>
    <xdr:to>
      <xdr:col>17</xdr:col>
      <xdr:colOff>607868</xdr:colOff>
      <xdr:row>131</xdr:row>
      <xdr:rowOff>41191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7973567" y="22290763"/>
          <a:ext cx="4506040" cy="3360254"/>
          <a:chOff x="8107136" y="21027118"/>
          <a:chExt cx="4648200" cy="3034393"/>
        </a:xfrm>
      </xdr:grpSpPr>
      <xdr:graphicFrame macro="">
        <xdr:nvGraphicFramePr>
          <xdr:cNvPr id="12" name="图表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GraphicFramePr>
            <a:graphicFrameLocks/>
          </xdr:cNvGraphicFramePr>
        </xdr:nvGraphicFramePr>
        <xdr:xfrm>
          <a:off x="8107136" y="21027118"/>
          <a:ext cx="4648200" cy="30343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13" name="任意多边形: 形状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11141543" y="23472577"/>
            <a:ext cx="228600" cy="87086"/>
          </a:xfrm>
          <a:custGeom>
            <a:avLst/>
            <a:gdLst>
              <a:gd name="connsiteX0" fmla="*/ 0 w 228600"/>
              <a:gd name="connsiteY0" fmla="*/ 0 h 87086"/>
              <a:gd name="connsiteX1" fmla="*/ 87085 w 228600"/>
              <a:gd name="connsiteY1" fmla="*/ 0 h 87086"/>
              <a:gd name="connsiteX2" fmla="*/ 228600 w 228600"/>
              <a:gd name="connsiteY2" fmla="*/ 87086 h 87086"/>
              <a:gd name="connsiteX3" fmla="*/ 0 w 228600"/>
              <a:gd name="connsiteY3" fmla="*/ 0 h 8708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28600" h="87086">
                <a:moveTo>
                  <a:pt x="0" y="0"/>
                </a:moveTo>
                <a:lnTo>
                  <a:pt x="87085" y="0"/>
                </a:lnTo>
                <a:lnTo>
                  <a:pt x="228600" y="87086"/>
                </a:lnTo>
                <a:lnTo>
                  <a:pt x="0" y="0"/>
                </a:lnTo>
                <a:close/>
              </a:path>
            </a:pathLst>
          </a:cu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5</xdr:col>
      <xdr:colOff>89065</xdr:colOff>
      <xdr:row>159</xdr:row>
      <xdr:rowOff>9897</xdr:rowOff>
    </xdr:from>
    <xdr:to>
      <xdr:col>13</xdr:col>
      <xdr:colOff>41441</xdr:colOff>
      <xdr:row>175</xdr:row>
      <xdr:rowOff>168977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212271</xdr:colOff>
      <xdr:row>20</xdr:row>
      <xdr:rowOff>80282</xdr:rowOff>
    </xdr:from>
    <xdr:to>
      <xdr:col>17</xdr:col>
      <xdr:colOff>680357</xdr:colOff>
      <xdr:row>36</xdr:row>
      <xdr:rowOff>23134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36</xdr:row>
      <xdr:rowOff>47625</xdr:rowOff>
    </xdr:from>
    <xdr:to>
      <xdr:col>17</xdr:col>
      <xdr:colOff>657225</xdr:colOff>
      <xdr:row>51</xdr:row>
      <xdr:rowOff>85725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148828</xdr:colOff>
      <xdr:row>60</xdr:row>
      <xdr:rowOff>53578</xdr:rowOff>
    </xdr:from>
    <xdr:to>
      <xdr:col>13</xdr:col>
      <xdr:colOff>434578</xdr:colOff>
      <xdr:row>60</xdr:row>
      <xdr:rowOff>95249</xdr:rowOff>
    </xdr:to>
    <xdr:sp macro="" textlink="">
      <xdr:nvSpPr>
        <xdr:cNvPr id="12" name="任意多边形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9358312" y="22615922"/>
          <a:ext cx="285750" cy="41671"/>
        </a:xfrm>
        <a:custGeom>
          <a:avLst/>
          <a:gdLst>
            <a:gd name="connsiteX0" fmla="*/ 0 w 285750"/>
            <a:gd name="connsiteY0" fmla="*/ 5953 h 41671"/>
            <a:gd name="connsiteX1" fmla="*/ 154781 w 285750"/>
            <a:gd name="connsiteY1" fmla="*/ 0 h 41671"/>
            <a:gd name="connsiteX2" fmla="*/ 285750 w 285750"/>
            <a:gd name="connsiteY2" fmla="*/ 41671 h 41671"/>
            <a:gd name="connsiteX3" fmla="*/ 0 w 285750"/>
            <a:gd name="connsiteY3" fmla="*/ 5953 h 4167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5750" h="41671">
              <a:moveTo>
                <a:pt x="0" y="5953"/>
              </a:moveTo>
              <a:lnTo>
                <a:pt x="154781" y="0"/>
              </a:lnTo>
              <a:lnTo>
                <a:pt x="285750" y="41671"/>
              </a:lnTo>
              <a:lnTo>
                <a:pt x="0" y="5953"/>
              </a:lnTo>
              <a:close/>
            </a:path>
          </a:pathLst>
        </a:cu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591416</xdr:colOff>
      <xdr:row>69</xdr:row>
      <xdr:rowOff>185256</xdr:rowOff>
    </xdr:from>
    <xdr:to>
      <xdr:col>18</xdr:col>
      <xdr:colOff>370934</xdr:colOff>
      <xdr:row>88</xdr:row>
      <xdr:rowOff>61431</xdr:rowOff>
    </xdr:to>
    <xdr:grpSp>
      <xdr:nvGrpSpPr>
        <xdr:cNvPr id="22" name="组合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/>
      </xdr:nvGrpSpPr>
      <xdr:grpSpPr>
        <a:xfrm>
          <a:off x="8446329" y="13957048"/>
          <a:ext cx="4507148" cy="3502649"/>
          <a:chOff x="8317382" y="21937975"/>
          <a:chExt cx="4571783" cy="3409950"/>
        </a:xfrm>
      </xdr:grpSpPr>
      <xdr:grpSp>
        <xdr:nvGrpSpPr>
          <xdr:cNvPr id="14" name="组合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GrpSpPr/>
        </xdr:nvGrpSpPr>
        <xdr:grpSpPr>
          <a:xfrm>
            <a:off x="8317382" y="21937975"/>
            <a:ext cx="4571783" cy="3409950"/>
            <a:chOff x="8107136" y="21027118"/>
            <a:chExt cx="4648200" cy="3034393"/>
          </a:xfrm>
        </xdr:grpSpPr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GraphicFramePr>
              <a:graphicFrameLocks/>
            </xdr:cNvGraphicFramePr>
          </xdr:nvGraphicFramePr>
          <xdr:xfrm>
            <a:off x="8107136" y="21027118"/>
            <a:ext cx="4648200" cy="303439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13" name="任意多边形: 形状 12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SpPr/>
          </xdr:nvSpPr>
          <xdr:spPr>
            <a:xfrm>
              <a:off x="11135491" y="23477875"/>
              <a:ext cx="228600" cy="87086"/>
            </a:xfrm>
            <a:custGeom>
              <a:avLst/>
              <a:gdLst>
                <a:gd name="connsiteX0" fmla="*/ 0 w 228600"/>
                <a:gd name="connsiteY0" fmla="*/ 0 h 87086"/>
                <a:gd name="connsiteX1" fmla="*/ 87085 w 228600"/>
                <a:gd name="connsiteY1" fmla="*/ 0 h 87086"/>
                <a:gd name="connsiteX2" fmla="*/ 228600 w 228600"/>
                <a:gd name="connsiteY2" fmla="*/ 87086 h 87086"/>
                <a:gd name="connsiteX3" fmla="*/ 0 w 228600"/>
                <a:gd name="connsiteY3" fmla="*/ 0 h 8708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28600" h="87086">
                  <a:moveTo>
                    <a:pt x="0" y="0"/>
                  </a:moveTo>
                  <a:lnTo>
                    <a:pt x="87085" y="0"/>
                  </a:lnTo>
                  <a:lnTo>
                    <a:pt x="228600" y="87086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21" name="任意多边形 20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/>
        </xdr:nvSpPr>
        <xdr:spPr>
          <a:xfrm>
            <a:off x="9536907" y="22639734"/>
            <a:ext cx="523875" cy="220265"/>
          </a:xfrm>
          <a:custGeom>
            <a:avLst/>
            <a:gdLst>
              <a:gd name="connsiteX0" fmla="*/ 0 w 523875"/>
              <a:gd name="connsiteY0" fmla="*/ 0 h 220265"/>
              <a:gd name="connsiteX1" fmla="*/ 166687 w 523875"/>
              <a:gd name="connsiteY1" fmla="*/ 17859 h 220265"/>
              <a:gd name="connsiteX2" fmla="*/ 315515 w 523875"/>
              <a:gd name="connsiteY2" fmla="*/ 59531 h 220265"/>
              <a:gd name="connsiteX3" fmla="*/ 494109 w 523875"/>
              <a:gd name="connsiteY3" fmla="*/ 172640 h 220265"/>
              <a:gd name="connsiteX4" fmla="*/ 523875 w 523875"/>
              <a:gd name="connsiteY4" fmla="*/ 220265 h 220265"/>
              <a:gd name="connsiteX5" fmla="*/ 0 w 523875"/>
              <a:gd name="connsiteY5" fmla="*/ 0 h 22026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523875" h="220265">
                <a:moveTo>
                  <a:pt x="0" y="0"/>
                </a:moveTo>
                <a:lnTo>
                  <a:pt x="166687" y="17859"/>
                </a:lnTo>
                <a:lnTo>
                  <a:pt x="315515" y="59531"/>
                </a:lnTo>
                <a:lnTo>
                  <a:pt x="494109" y="172640"/>
                </a:lnTo>
                <a:lnTo>
                  <a:pt x="523875" y="220265"/>
                </a:lnTo>
                <a:lnTo>
                  <a:pt x="0" y="0"/>
                </a:lnTo>
                <a:close/>
              </a:path>
            </a:pathLst>
          </a:cu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11</xdr:col>
      <xdr:colOff>285454</xdr:colOff>
      <xdr:row>2</xdr:row>
      <xdr:rowOff>85725</xdr:rowOff>
    </xdr:from>
    <xdr:to>
      <xdr:col>18</xdr:col>
      <xdr:colOff>56854</xdr:colOff>
      <xdr:row>18</xdr:row>
      <xdr:rowOff>28575</xdr:rowOff>
    </xdr:to>
    <xdr:grpSp>
      <xdr:nvGrpSpPr>
        <xdr:cNvPr id="31" name="组合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pSpPr/>
      </xdr:nvGrpSpPr>
      <xdr:grpSpPr>
        <a:xfrm>
          <a:off x="8140367" y="467459"/>
          <a:ext cx="4499030" cy="3202272"/>
          <a:chOff x="8142100" y="10767924"/>
          <a:chExt cx="4641574" cy="2825198"/>
        </a:xfrm>
      </xdr:grpSpPr>
      <xdr:grpSp>
        <xdr:nvGrpSpPr>
          <xdr:cNvPr id="30" name="组合 29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GrpSpPr/>
        </xdr:nvGrpSpPr>
        <xdr:grpSpPr>
          <a:xfrm>
            <a:off x="8142100" y="10767924"/>
            <a:ext cx="4641574" cy="2825198"/>
            <a:chOff x="8142100" y="10767924"/>
            <a:chExt cx="4641574" cy="2825198"/>
          </a:xfrm>
        </xdr:grpSpPr>
        <xdr:grpSp>
          <xdr:nvGrpSpPr>
            <xdr:cNvPr id="24" name="组合 23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GrpSpPr/>
          </xdr:nvGrpSpPr>
          <xdr:grpSpPr>
            <a:xfrm>
              <a:off x="8142100" y="10767924"/>
              <a:ext cx="4641574" cy="2825198"/>
              <a:chOff x="8094771" y="10767924"/>
              <a:chExt cx="4641574" cy="2825198"/>
            </a:xfrm>
          </xdr:grpSpPr>
          <xdr:graphicFrame macro="">
            <xdr:nvGraphicFramePr>
              <xdr:cNvPr id="5" name="图表 4">
                <a:extLst>
                  <a:ext uri="{FF2B5EF4-FFF2-40B4-BE49-F238E27FC236}">
                    <a16:creationId xmlns:a16="http://schemas.microsoft.com/office/drawing/2014/main" id="{00000000-0008-0000-0400-00000500000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8094771" y="10767924"/>
              <a:ext cx="4641574" cy="282519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23" name="任意多边形: 形状 22">
                <a:extLst>
                  <a:ext uri="{FF2B5EF4-FFF2-40B4-BE49-F238E27FC236}">
                    <a16:creationId xmlns:a16="http://schemas.microsoft.com/office/drawing/2014/main" id="{00000000-0008-0000-0400-000017000000}"/>
                  </a:ext>
                </a:extLst>
              </xdr:cNvPr>
              <xdr:cNvSpPr/>
            </xdr:nvSpPr>
            <xdr:spPr>
              <a:xfrm>
                <a:off x="9390113" y="11018236"/>
                <a:ext cx="785663" cy="85193"/>
              </a:xfrm>
              <a:custGeom>
                <a:avLst/>
                <a:gdLst>
                  <a:gd name="connsiteX0" fmla="*/ 0 w 880323"/>
                  <a:gd name="connsiteY0" fmla="*/ 56795 h 123056"/>
                  <a:gd name="connsiteX1" fmla="*/ 156186 w 880323"/>
                  <a:gd name="connsiteY1" fmla="*/ 14199 h 123056"/>
                  <a:gd name="connsiteX2" fmla="*/ 326571 w 880323"/>
                  <a:gd name="connsiteY2" fmla="*/ 0 h 123056"/>
                  <a:gd name="connsiteX3" fmla="*/ 492223 w 880323"/>
                  <a:gd name="connsiteY3" fmla="*/ 33131 h 123056"/>
                  <a:gd name="connsiteX4" fmla="*/ 880323 w 880323"/>
                  <a:gd name="connsiteY4" fmla="*/ 123056 h 123056"/>
                  <a:gd name="connsiteX5" fmla="*/ 0 w 880323"/>
                  <a:gd name="connsiteY5" fmla="*/ 56795 h 12305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</a:cxnLst>
                <a:rect l="l" t="t" r="r" b="b"/>
                <a:pathLst>
                  <a:path w="880323" h="123056">
                    <a:moveTo>
                      <a:pt x="0" y="56795"/>
                    </a:moveTo>
                    <a:lnTo>
                      <a:pt x="156186" y="14199"/>
                    </a:lnTo>
                    <a:lnTo>
                      <a:pt x="326571" y="0"/>
                    </a:lnTo>
                    <a:lnTo>
                      <a:pt x="492223" y="33131"/>
                    </a:lnTo>
                    <a:lnTo>
                      <a:pt x="880323" y="123056"/>
                    </a:lnTo>
                    <a:lnTo>
                      <a:pt x="0" y="56795"/>
                    </a:lnTo>
                    <a:close/>
                  </a:path>
                </a:pathLst>
              </a:custGeom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  <xdr:sp macro="" textlink="">
          <xdr:nvSpPr>
            <xdr:cNvPr id="25" name="矩形 24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/>
          </xdr:nvSpPr>
          <xdr:spPr>
            <a:xfrm rot="273605">
              <a:off x="9388613" y="11106271"/>
              <a:ext cx="790841" cy="125264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29" name="弧形 28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/>
        </xdr:nvSpPr>
        <xdr:spPr>
          <a:xfrm rot="501507">
            <a:off x="9288378" y="11116564"/>
            <a:ext cx="1193732" cy="373901"/>
          </a:xfrm>
          <a:prstGeom prst="arc">
            <a:avLst>
              <a:gd name="adj1" fmla="val 11593452"/>
              <a:gd name="adj2" fmla="val 20771514"/>
            </a:avLst>
          </a:prstGeom>
          <a:ln w="28575">
            <a:prstDash val="lgDashDot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0.2954</cdr:x>
      <cdr:y>0.15866</cdr:y>
    </cdr:from>
    <cdr:to>
      <cdr:x>0.37743</cdr:x>
      <cdr:y>0.19881</cdr:y>
    </cdr:to>
    <cdr:sp macro="" textlink="">
      <cdr:nvSpPr>
        <cdr:cNvPr id="2" name="任意多边形 1"/>
        <cdr:cNvSpPr/>
      </cdr:nvSpPr>
      <cdr:spPr>
        <a:xfrm xmlns:a="http://schemas.openxmlformats.org/drawingml/2006/main">
          <a:off x="1350493" y="541025"/>
          <a:ext cx="375048" cy="136922"/>
        </a:xfrm>
        <a:custGeom xmlns:a="http://schemas.openxmlformats.org/drawingml/2006/main">
          <a:avLst/>
          <a:gdLst>
            <a:gd name="connsiteX0" fmla="*/ 0 w 422672"/>
            <a:gd name="connsiteY0" fmla="*/ 23813 h 166688"/>
            <a:gd name="connsiteX1" fmla="*/ 125016 w 422672"/>
            <a:gd name="connsiteY1" fmla="*/ 0 h 166688"/>
            <a:gd name="connsiteX2" fmla="*/ 250031 w 422672"/>
            <a:gd name="connsiteY2" fmla="*/ 23813 h 166688"/>
            <a:gd name="connsiteX3" fmla="*/ 422672 w 422672"/>
            <a:gd name="connsiteY3" fmla="*/ 166688 h 166688"/>
            <a:gd name="connsiteX4" fmla="*/ 0 w 422672"/>
            <a:gd name="connsiteY4" fmla="*/ 23813 h 1666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22672" h="166688">
              <a:moveTo>
                <a:pt x="0" y="23813"/>
              </a:moveTo>
              <a:lnTo>
                <a:pt x="125016" y="0"/>
              </a:lnTo>
              <a:lnTo>
                <a:pt x="250031" y="23813"/>
              </a:lnTo>
              <a:lnTo>
                <a:pt x="422672" y="166688"/>
              </a:lnTo>
              <a:lnTo>
                <a:pt x="0" y="23813"/>
              </a:lnTo>
              <a:close/>
            </a:path>
          </a:pathLst>
        </a:custGeom>
        <a:solidFill xmlns:a="http://schemas.openxmlformats.org/drawingml/2006/main">
          <a:schemeClr val="bg1">
            <a:lumMod val="75000"/>
          </a:schemeClr>
        </a:solidFill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91"/>
  <sheetViews>
    <sheetView topLeftCell="A24" zoomScale="115" zoomScaleNormal="115" workbookViewId="0">
      <pane xSplit="1" topLeftCell="B1" activePane="topRight" state="frozen"/>
      <selection pane="topRight" activeCell="B35" sqref="B35"/>
    </sheetView>
  </sheetViews>
  <sheetFormatPr baseColWidth="10" defaultColWidth="8.83203125" defaultRowHeight="15"/>
  <cols>
    <col min="1" max="1" width="18.1640625" style="3" customWidth="1"/>
    <col min="2" max="2" width="20.6640625" style="3" customWidth="1"/>
    <col min="3" max="11" width="7.1640625" style="3" customWidth="1"/>
  </cols>
  <sheetData>
    <row r="1" spans="1:11">
      <c r="A1" s="2" t="s">
        <v>10</v>
      </c>
    </row>
    <row r="2" spans="1:11">
      <c r="A2" s="3" t="s">
        <v>48</v>
      </c>
    </row>
    <row r="3" spans="1:11">
      <c r="A3" s="52" t="s">
        <v>49</v>
      </c>
      <c r="B3" s="10"/>
      <c r="C3" s="10">
        <v>2020</v>
      </c>
      <c r="D3" s="10">
        <v>2025</v>
      </c>
      <c r="E3" s="10">
        <v>2030</v>
      </c>
      <c r="F3" s="10">
        <v>2035</v>
      </c>
      <c r="G3" s="10">
        <v>2040</v>
      </c>
      <c r="H3" s="10">
        <v>2045</v>
      </c>
      <c r="I3" s="10">
        <v>2050</v>
      </c>
      <c r="J3" s="10">
        <v>2055</v>
      </c>
      <c r="K3" s="10">
        <v>2060</v>
      </c>
    </row>
    <row r="4" spans="1:11">
      <c r="A4" s="51"/>
      <c r="B4" s="10" t="s">
        <v>11</v>
      </c>
      <c r="C4" s="11">
        <v>49.482373033707859</v>
      </c>
      <c r="D4" s="11">
        <v>54.32511865677337</v>
      </c>
      <c r="E4" s="11">
        <v>59.571426415094336</v>
      </c>
      <c r="F4" s="11">
        <v>60.263792452830188</v>
      </c>
      <c r="G4" s="11">
        <v>60.95615849056604</v>
      </c>
      <c r="H4" s="11">
        <v>61.648524528301891</v>
      </c>
      <c r="I4" s="11">
        <v>62.340890566037736</v>
      </c>
      <c r="J4" s="11"/>
      <c r="K4" s="11"/>
    </row>
    <row r="5" spans="1:11">
      <c r="A5" s="51"/>
      <c r="B5" s="10" t="s">
        <v>12</v>
      </c>
      <c r="C5" s="11">
        <v>49.482373033707859</v>
      </c>
      <c r="D5" s="11">
        <v>54.72272208691404</v>
      </c>
      <c r="E5" s="11">
        <v>58.675967863894137</v>
      </c>
      <c r="F5" s="11">
        <v>59.442983931947069</v>
      </c>
      <c r="G5" s="11">
        <v>60.21</v>
      </c>
      <c r="H5" s="11">
        <v>58.265698865784501</v>
      </c>
      <c r="I5" s="11">
        <v>56.321397731569</v>
      </c>
      <c r="J5" s="11"/>
      <c r="K5" s="11"/>
    </row>
    <row r="6" spans="1:11">
      <c r="A6" s="51"/>
      <c r="B6" s="10" t="s">
        <v>13</v>
      </c>
      <c r="C6" s="11">
        <v>49.482373033707859</v>
      </c>
      <c r="D6" s="11">
        <v>53.990589708717188</v>
      </c>
      <c r="E6" s="11">
        <v>56.41809099526067</v>
      </c>
      <c r="F6" s="11">
        <v>55.794031109004749</v>
      </c>
      <c r="G6" s="11">
        <v>54.635062748815173</v>
      </c>
      <c r="H6" s="11">
        <v>53.29779156398105</v>
      </c>
      <c r="I6" s="11">
        <v>51.960520379146928</v>
      </c>
      <c r="J6" s="11"/>
      <c r="K6" s="11"/>
    </row>
    <row r="7" spans="1:11">
      <c r="A7" s="51"/>
      <c r="B7" s="10" t="s">
        <v>14</v>
      </c>
      <c r="C7" s="11">
        <v>49.482373033707859</v>
      </c>
      <c r="D7" s="11">
        <v>53.4</v>
      </c>
      <c r="E7" s="11">
        <v>52.52562857142857</v>
      </c>
      <c r="F7" s="12">
        <v>51.895066666666665</v>
      </c>
      <c r="G7" s="12">
        <v>51.26450476190476</v>
      </c>
      <c r="H7" s="12">
        <v>50.633942857142856</v>
      </c>
      <c r="I7" s="12">
        <v>50.003380952380951</v>
      </c>
      <c r="J7" s="12"/>
      <c r="K7" s="12"/>
    </row>
    <row r="8" spans="1:11">
      <c r="A8" s="51"/>
      <c r="B8" s="10" t="s">
        <v>22</v>
      </c>
      <c r="C8" s="11">
        <v>48.5</v>
      </c>
      <c r="D8" s="13">
        <v>54.995040378156453</v>
      </c>
      <c r="E8" s="13">
        <v>58.808451574617692</v>
      </c>
      <c r="F8" s="14">
        <v>58.927761265134343</v>
      </c>
      <c r="G8" s="14">
        <v>58.588018067817245</v>
      </c>
      <c r="H8" s="14">
        <v>55.484132946706481</v>
      </c>
      <c r="I8" s="14">
        <v>52.339919945536202</v>
      </c>
      <c r="J8" s="14">
        <v>48.862076151619021</v>
      </c>
      <c r="K8" s="14">
        <v>46.911197006643008</v>
      </c>
    </row>
    <row r="9" spans="1:11">
      <c r="A9" s="51"/>
      <c r="B9" s="9" t="s">
        <v>17</v>
      </c>
      <c r="C9" s="38">
        <f>C8</f>
        <v>48.5</v>
      </c>
      <c r="D9" s="39">
        <v>57</v>
      </c>
      <c r="E9" s="39">
        <v>60</v>
      </c>
      <c r="F9" s="39">
        <v>61</v>
      </c>
      <c r="G9" s="39">
        <v>60</v>
      </c>
      <c r="H9" s="39">
        <v>57</v>
      </c>
      <c r="I9" s="39">
        <v>54</v>
      </c>
      <c r="J9" s="39">
        <v>51</v>
      </c>
      <c r="K9" s="39">
        <v>48</v>
      </c>
    </row>
    <row r="10" spans="1:11">
      <c r="A10" s="51"/>
      <c r="B10" s="9" t="s">
        <v>18</v>
      </c>
      <c r="C10" s="38">
        <f>C9</f>
        <v>48.5</v>
      </c>
      <c r="D10" s="39">
        <v>54</v>
      </c>
      <c r="E10" s="39">
        <v>57</v>
      </c>
      <c r="F10" s="39">
        <v>58</v>
      </c>
      <c r="G10" s="39">
        <v>57</v>
      </c>
      <c r="H10" s="39">
        <v>54</v>
      </c>
      <c r="I10" s="39">
        <v>51</v>
      </c>
      <c r="J10" s="39">
        <v>48</v>
      </c>
      <c r="K10" s="39">
        <v>45</v>
      </c>
    </row>
    <row r="11" spans="1:11">
      <c r="D11" s="4" t="s">
        <v>6</v>
      </c>
      <c r="E11" s="4" t="s">
        <v>5</v>
      </c>
      <c r="F11" s="4" t="s">
        <v>1</v>
      </c>
      <c r="G11" s="5" t="s">
        <v>0</v>
      </c>
      <c r="H11" s="5" t="s">
        <v>2</v>
      </c>
      <c r="I11" s="4" t="s">
        <v>7</v>
      </c>
      <c r="J11" s="5" t="s">
        <v>3</v>
      </c>
      <c r="K11" s="4" t="s">
        <v>4</v>
      </c>
    </row>
    <row r="19" spans="1:29">
      <c r="A19" s="3" t="s">
        <v>10</v>
      </c>
    </row>
    <row r="20" spans="1:29" ht="16" thickBot="1">
      <c r="A20" s="6" t="s">
        <v>15</v>
      </c>
    </row>
    <row r="21" spans="1:29">
      <c r="A21" s="51" t="s">
        <v>26</v>
      </c>
      <c r="B21" s="10"/>
      <c r="C21" s="10">
        <v>2020</v>
      </c>
      <c r="D21" s="10">
        <v>2025</v>
      </c>
      <c r="E21" s="10">
        <v>2030</v>
      </c>
      <c r="F21" s="10">
        <v>2035</v>
      </c>
      <c r="G21" s="10">
        <v>2040</v>
      </c>
      <c r="H21" s="10">
        <v>2045</v>
      </c>
      <c r="I21" s="10">
        <v>2050</v>
      </c>
      <c r="J21" s="10">
        <v>2055</v>
      </c>
      <c r="K21" s="10">
        <v>2060</v>
      </c>
      <c r="T21" s="53"/>
      <c r="U21" s="54"/>
      <c r="V21" s="35">
        <v>2025</v>
      </c>
      <c r="W21" s="35">
        <v>2030</v>
      </c>
      <c r="X21" s="35">
        <v>2035</v>
      </c>
      <c r="Y21" s="35">
        <v>2040</v>
      </c>
      <c r="Z21" s="35">
        <v>2045</v>
      </c>
      <c r="AA21" s="35">
        <v>2050</v>
      </c>
      <c r="AB21" s="35">
        <v>2055</v>
      </c>
      <c r="AC21" s="35">
        <v>2060</v>
      </c>
    </row>
    <row r="22" spans="1:29">
      <c r="A22" s="51"/>
      <c r="B22" s="10" t="s">
        <v>11</v>
      </c>
      <c r="C22" s="45">
        <v>98.23</v>
      </c>
      <c r="D22" s="11">
        <v>102.40285008000001</v>
      </c>
      <c r="E22" s="11">
        <v>106.67206100000001</v>
      </c>
      <c r="F22" s="11">
        <v>102.49631828000001</v>
      </c>
      <c r="G22" s="11">
        <v>97.450629160000005</v>
      </c>
      <c r="H22" s="11">
        <v>93.100897160000017</v>
      </c>
      <c r="I22" s="11">
        <v>89.273133000000001</v>
      </c>
      <c r="J22" s="11"/>
      <c r="K22" s="11"/>
      <c r="T22" s="55" t="s">
        <v>44</v>
      </c>
      <c r="U22" s="56"/>
      <c r="V22" s="36" t="s">
        <v>45</v>
      </c>
      <c r="W22" s="36" t="s">
        <v>46</v>
      </c>
      <c r="X22" s="36" t="s">
        <v>45</v>
      </c>
      <c r="Y22" s="37" t="s">
        <v>45</v>
      </c>
      <c r="Z22" s="37" t="s">
        <v>45</v>
      </c>
      <c r="AA22" s="36" t="s">
        <v>9</v>
      </c>
      <c r="AB22" s="37" t="s">
        <v>9</v>
      </c>
      <c r="AC22" s="36" t="s">
        <v>8</v>
      </c>
    </row>
    <row r="23" spans="1:29">
      <c r="A23" s="51"/>
      <c r="B23" s="10" t="s">
        <v>12</v>
      </c>
      <c r="C23" s="45">
        <v>98.23</v>
      </c>
      <c r="D23" s="11">
        <v>100.24155936000001</v>
      </c>
      <c r="E23" s="11">
        <v>102.16937199999998</v>
      </c>
      <c r="F23" s="11">
        <v>92.249064400000009</v>
      </c>
      <c r="G23" s="11">
        <v>80.262026050000003</v>
      </c>
      <c r="H23" s="11">
        <v>69.928372300000007</v>
      </c>
      <c r="I23" s="11">
        <v>60.834756999999996</v>
      </c>
      <c r="J23" s="11"/>
      <c r="K23" s="11"/>
      <c r="U23" s="9" t="s">
        <v>17</v>
      </c>
      <c r="V23">
        <v>14</v>
      </c>
      <c r="W23">
        <v>14</v>
      </c>
      <c r="X23">
        <v>14</v>
      </c>
      <c r="Y23">
        <v>14</v>
      </c>
      <c r="Z23">
        <v>14</v>
      </c>
      <c r="AA23">
        <v>13.5</v>
      </c>
      <c r="AB23">
        <v>13.5</v>
      </c>
      <c r="AC23">
        <v>14</v>
      </c>
    </row>
    <row r="24" spans="1:29">
      <c r="A24" s="51"/>
      <c r="B24" s="10" t="s">
        <v>13</v>
      </c>
      <c r="C24" s="45">
        <v>98.23</v>
      </c>
      <c r="D24" s="11">
        <v>95.731445760000014</v>
      </c>
      <c r="E24" s="11">
        <v>92.773302000000001</v>
      </c>
      <c r="F24" s="11">
        <v>77.418667200000016</v>
      </c>
      <c r="G24" s="11">
        <v>58.865150150000005</v>
      </c>
      <c r="H24" s="11">
        <v>42.870738900000006</v>
      </c>
      <c r="I24" s="11">
        <v>28.795656999999999</v>
      </c>
      <c r="J24" s="11"/>
      <c r="K24" s="11"/>
      <c r="U24" s="9" t="s">
        <v>18</v>
      </c>
      <c r="V24">
        <v>15</v>
      </c>
      <c r="W24">
        <v>15</v>
      </c>
      <c r="X24">
        <v>15</v>
      </c>
      <c r="Y24">
        <v>15</v>
      </c>
      <c r="Z24">
        <v>15</v>
      </c>
      <c r="AA24">
        <v>14.5</v>
      </c>
      <c r="AB24">
        <v>14.5</v>
      </c>
      <c r="AC24">
        <v>15</v>
      </c>
    </row>
    <row r="25" spans="1:29">
      <c r="A25" s="51"/>
      <c r="B25" s="10" t="s">
        <v>14</v>
      </c>
      <c r="C25" s="45">
        <v>98.23</v>
      </c>
      <c r="D25" s="11">
        <v>86.456615999999997</v>
      </c>
      <c r="E25" s="11">
        <v>69.846740000000011</v>
      </c>
      <c r="F25" s="12">
        <v>59.250699359999999</v>
      </c>
      <c r="G25" s="12">
        <v>42.092316920000002</v>
      </c>
      <c r="H25" s="12">
        <v>27.300607919999997</v>
      </c>
      <c r="I25" s="12">
        <v>13.671904</v>
      </c>
      <c r="J25" s="12"/>
      <c r="K25" s="12"/>
      <c r="V25" s="1">
        <f>D27/V23</f>
        <v>7.5</v>
      </c>
      <c r="W25" s="1">
        <f t="shared" ref="W25:AC26" si="0">E27/W23</f>
        <v>7.2857142857142856</v>
      </c>
      <c r="X25" s="1">
        <f t="shared" si="0"/>
        <v>6.2142857142857144</v>
      </c>
      <c r="Y25" s="1">
        <f t="shared" si="0"/>
        <v>4.7857142857142856</v>
      </c>
      <c r="Z25" s="1">
        <f t="shared" si="0"/>
        <v>3.3571428571428572</v>
      </c>
      <c r="AA25" s="1">
        <f t="shared" si="0"/>
        <v>2.2222222222222223</v>
      </c>
      <c r="AB25" s="1">
        <f t="shared" si="0"/>
        <v>1.1111111111111112</v>
      </c>
      <c r="AC25" s="1">
        <f t="shared" si="0"/>
        <v>0.35714285714285715</v>
      </c>
    </row>
    <row r="26" spans="1:29">
      <c r="A26" s="51"/>
      <c r="B26" s="10" t="s">
        <v>22</v>
      </c>
      <c r="C26" s="45">
        <v>98.23</v>
      </c>
      <c r="D26" s="13">
        <v>102.459999921733</v>
      </c>
      <c r="E26" s="13">
        <v>100.239999903615</v>
      </c>
      <c r="F26" s="14">
        <v>81.999999959882814</v>
      </c>
      <c r="G26" s="14">
        <v>62.000000008783196</v>
      </c>
      <c r="H26" s="14">
        <v>43.340000004687802</v>
      </c>
      <c r="I26" s="14">
        <v>26.340000018716601</v>
      </c>
      <c r="J26" s="14">
        <v>12.100000017391901</v>
      </c>
      <c r="K26" s="14">
        <v>9.6043004305101906E-9</v>
      </c>
      <c r="V26" s="1">
        <f>D28/V24</f>
        <v>6.8</v>
      </c>
      <c r="W26" s="1">
        <f t="shared" si="0"/>
        <v>6.5333333333333332</v>
      </c>
      <c r="X26" s="1">
        <f t="shared" si="0"/>
        <v>4.8</v>
      </c>
      <c r="Y26" s="1">
        <f t="shared" si="0"/>
        <v>3.4666666666666668</v>
      </c>
      <c r="Z26" s="1">
        <f t="shared" si="0"/>
        <v>2.1333333333333333</v>
      </c>
      <c r="AA26" s="1">
        <f t="shared" si="0"/>
        <v>1.1724137931034482</v>
      </c>
      <c r="AB26" s="1">
        <f t="shared" si="0"/>
        <v>0.34482758620689657</v>
      </c>
      <c r="AC26" s="1">
        <f t="shared" si="0"/>
        <v>-0.13333333333333333</v>
      </c>
    </row>
    <row r="27" spans="1:29">
      <c r="A27" s="51"/>
      <c r="B27" s="9" t="s">
        <v>17</v>
      </c>
      <c r="C27" s="45">
        <v>98.23</v>
      </c>
      <c r="D27" s="39">
        <v>105</v>
      </c>
      <c r="E27" s="39">
        <v>102</v>
      </c>
      <c r="F27" s="39">
        <v>87</v>
      </c>
      <c r="G27" s="39">
        <v>67</v>
      </c>
      <c r="H27" s="39">
        <v>47</v>
      </c>
      <c r="I27" s="39">
        <v>30</v>
      </c>
      <c r="J27" s="39">
        <v>15</v>
      </c>
      <c r="K27" s="39">
        <v>5</v>
      </c>
      <c r="V27" t="str">
        <f>V26&amp;V28&amp;V25</f>
        <v>6.8-7.5</v>
      </c>
    </row>
    <row r="28" spans="1:29">
      <c r="A28" s="51"/>
      <c r="B28" s="9" t="s">
        <v>18</v>
      </c>
      <c r="C28" s="45">
        <v>98.23</v>
      </c>
      <c r="D28" s="39">
        <v>102</v>
      </c>
      <c r="E28" s="39">
        <v>98</v>
      </c>
      <c r="F28" s="39">
        <v>72</v>
      </c>
      <c r="G28" s="39">
        <v>52</v>
      </c>
      <c r="H28" s="39">
        <v>32</v>
      </c>
      <c r="I28" s="39">
        <v>17</v>
      </c>
      <c r="J28" s="39">
        <v>5</v>
      </c>
      <c r="K28" s="39">
        <v>-2</v>
      </c>
      <c r="V28" t="s">
        <v>47</v>
      </c>
      <c r="W28" t="s">
        <v>47</v>
      </c>
      <c r="X28" t="s">
        <v>47</v>
      </c>
      <c r="Y28" t="s">
        <v>47</v>
      </c>
      <c r="Z28" t="s">
        <v>47</v>
      </c>
      <c r="AA28" t="s">
        <v>47</v>
      </c>
      <c r="AB28" t="s">
        <v>47</v>
      </c>
      <c r="AC28" t="s">
        <v>47</v>
      </c>
    </row>
    <row r="29" spans="1:29" ht="19.5" customHeight="1">
      <c r="A29" s="32"/>
      <c r="B29" s="32" t="s">
        <v>50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44">
        <v>-2</v>
      </c>
    </row>
    <row r="30" spans="1:29" ht="18.75" customHeight="1">
      <c r="D30" s="8" t="str">
        <f>D28&amp;D31&amp;D27</f>
        <v>102-105</v>
      </c>
      <c r="E30" s="8" t="str">
        <f t="shared" ref="E30:K30" si="1">E28&amp;E31&amp;E27</f>
        <v>98-102</v>
      </c>
      <c r="F30" s="8" t="str">
        <f t="shared" si="1"/>
        <v>72-87</v>
      </c>
      <c r="G30" s="8" t="str">
        <f t="shared" si="1"/>
        <v>52-67</v>
      </c>
      <c r="H30" s="8" t="str">
        <f t="shared" si="1"/>
        <v>32-47</v>
      </c>
      <c r="I30" s="8" t="str">
        <f t="shared" si="1"/>
        <v>17-30</v>
      </c>
      <c r="J30" s="8" t="str">
        <f t="shared" si="1"/>
        <v>5-15</v>
      </c>
      <c r="K30" s="8" t="str">
        <f t="shared" si="1"/>
        <v>-2-5</v>
      </c>
    </row>
    <row r="31" spans="1:29" ht="18.75" customHeight="1">
      <c r="D31" s="3" t="s">
        <v>43</v>
      </c>
      <c r="E31" s="3" t="s">
        <v>43</v>
      </c>
      <c r="F31" s="3" t="s">
        <v>43</v>
      </c>
      <c r="G31" s="3" t="s">
        <v>43</v>
      </c>
      <c r="H31" s="3" t="s">
        <v>43</v>
      </c>
      <c r="I31" s="3" t="s">
        <v>43</v>
      </c>
      <c r="J31" s="3" t="s">
        <v>43</v>
      </c>
      <c r="K31" s="3" t="s">
        <v>43</v>
      </c>
    </row>
    <row r="32" spans="1:29" ht="19.5" customHeight="1">
      <c r="D32" s="33">
        <f>D27-D28</f>
        <v>3</v>
      </c>
      <c r="E32" s="33">
        <f t="shared" ref="E32:K32" si="2">E27-E28</f>
        <v>4</v>
      </c>
      <c r="F32" s="33">
        <f t="shared" si="2"/>
        <v>15</v>
      </c>
      <c r="G32" s="33">
        <f t="shared" si="2"/>
        <v>15</v>
      </c>
      <c r="H32" s="33">
        <f t="shared" si="2"/>
        <v>15</v>
      </c>
      <c r="I32" s="33">
        <f t="shared" si="2"/>
        <v>13</v>
      </c>
      <c r="J32" s="33">
        <f t="shared" si="2"/>
        <v>10</v>
      </c>
      <c r="K32" s="33">
        <f t="shared" si="2"/>
        <v>7</v>
      </c>
    </row>
    <row r="33" spans="1:11">
      <c r="D33" s="34">
        <f>D32/D26</f>
        <v>2.9279718937064568E-2</v>
      </c>
      <c r="E33" s="34">
        <f t="shared" ref="E33:K33" si="3">E32/E26</f>
        <v>3.9904229886733533E-2</v>
      </c>
      <c r="F33" s="34">
        <f t="shared" si="3"/>
        <v>0.1829268293577867</v>
      </c>
      <c r="G33" s="34">
        <f t="shared" si="3"/>
        <v>0.24193548383669408</v>
      </c>
      <c r="H33" s="34">
        <f t="shared" si="3"/>
        <v>0.34610059987027109</v>
      </c>
      <c r="I33" s="34">
        <f t="shared" si="3"/>
        <v>0.49354593738657926</v>
      </c>
      <c r="J33" s="34">
        <f t="shared" si="3"/>
        <v>0.82644627980384533</v>
      </c>
      <c r="K33" s="34">
        <f t="shared" si="3"/>
        <v>728840174.32055199</v>
      </c>
    </row>
    <row r="35" spans="1:11">
      <c r="A35" s="25" t="s">
        <v>73</v>
      </c>
      <c r="B35" s="25" t="s">
        <v>71</v>
      </c>
      <c r="C35" s="46">
        <f>C27/C9</f>
        <v>2.0253608247422683</v>
      </c>
      <c r="D35" s="46">
        <f>D27/D9</f>
        <v>1.8421052631578947</v>
      </c>
      <c r="E35" s="46">
        <f t="shared" ref="E35:K36" si="4">E27/E9</f>
        <v>1.7</v>
      </c>
      <c r="F35" s="46">
        <f t="shared" si="4"/>
        <v>1.4262295081967213</v>
      </c>
      <c r="G35" s="46">
        <f t="shared" si="4"/>
        <v>1.1166666666666667</v>
      </c>
      <c r="H35" s="46">
        <f t="shared" si="4"/>
        <v>0.82456140350877194</v>
      </c>
      <c r="I35" s="46">
        <f t="shared" si="4"/>
        <v>0.55555555555555558</v>
      </c>
      <c r="J35" s="46">
        <f t="shared" si="4"/>
        <v>0.29411764705882354</v>
      </c>
      <c r="K35" s="46">
        <f t="shared" si="4"/>
        <v>0.10416666666666667</v>
      </c>
    </row>
    <row r="36" spans="1:11">
      <c r="A36" s="25" t="s">
        <v>74</v>
      </c>
      <c r="B36" s="25" t="s">
        <v>72</v>
      </c>
      <c r="C36" s="46">
        <f>C28/C10</f>
        <v>2.0253608247422683</v>
      </c>
      <c r="D36" s="46">
        <f>D28/D10</f>
        <v>1.8888888888888888</v>
      </c>
      <c r="E36" s="46">
        <f t="shared" si="4"/>
        <v>1.7192982456140351</v>
      </c>
      <c r="F36" s="46">
        <f t="shared" si="4"/>
        <v>1.2413793103448276</v>
      </c>
      <c r="G36" s="46">
        <f t="shared" si="4"/>
        <v>0.91228070175438591</v>
      </c>
      <c r="H36" s="46">
        <f t="shared" si="4"/>
        <v>0.59259259259259256</v>
      </c>
      <c r="I36" s="46">
        <f t="shared" si="4"/>
        <v>0.33333333333333331</v>
      </c>
      <c r="J36" s="46">
        <f t="shared" si="4"/>
        <v>0.10416666666666667</v>
      </c>
      <c r="K36" s="46">
        <f t="shared" si="4"/>
        <v>-4.4444444444444446E-2</v>
      </c>
    </row>
    <row r="37" spans="1:11">
      <c r="A37" s="3" t="s">
        <v>10</v>
      </c>
      <c r="D37" s="34">
        <f>D35/C35-1</f>
        <v>-9.0480451357447977E-2</v>
      </c>
      <c r="E37" s="34">
        <f t="shared" ref="E37:K38" si="5">E35/D35-1</f>
        <v>-7.714285714285718E-2</v>
      </c>
      <c r="F37" s="34">
        <f t="shared" si="5"/>
        <v>-0.16104146576663447</v>
      </c>
      <c r="G37" s="34">
        <f t="shared" si="5"/>
        <v>-0.21704980842911881</v>
      </c>
      <c r="H37" s="34">
        <f t="shared" si="5"/>
        <v>-0.26158680282796543</v>
      </c>
      <c r="I37" s="34">
        <f t="shared" si="5"/>
        <v>-0.32624113475177308</v>
      </c>
      <c r="J37" s="34">
        <f t="shared" si="5"/>
        <v>-0.47058823529411764</v>
      </c>
      <c r="K37" s="34">
        <f t="shared" si="5"/>
        <v>-0.64583333333333326</v>
      </c>
    </row>
    <row r="38" spans="1:11" ht="16" thickBot="1">
      <c r="A38" s="6" t="s">
        <v>16</v>
      </c>
      <c r="D38" s="34">
        <f>D36/C36-1</f>
        <v>-6.7381542185573684E-2</v>
      </c>
      <c r="E38" s="34">
        <f t="shared" si="5"/>
        <v>-8.9783281733746056E-2</v>
      </c>
      <c r="F38" s="34">
        <f t="shared" si="5"/>
        <v>-0.2779732582688248</v>
      </c>
      <c r="G38" s="34">
        <f t="shared" si="5"/>
        <v>-0.26510721247563362</v>
      </c>
      <c r="H38" s="34">
        <f t="shared" si="5"/>
        <v>-0.3504273504273504</v>
      </c>
      <c r="I38" s="34">
        <f t="shared" si="5"/>
        <v>-0.4375</v>
      </c>
      <c r="J38" s="34">
        <f t="shared" si="5"/>
        <v>-0.6875</v>
      </c>
      <c r="K38" s="34">
        <f t="shared" si="5"/>
        <v>-1.4266666666666667</v>
      </c>
    </row>
    <row r="39" spans="1:11">
      <c r="A39" s="25" t="s">
        <v>70</v>
      </c>
      <c r="B39" s="25" t="s">
        <v>71</v>
      </c>
      <c r="C39" s="46">
        <f>C27/C10</f>
        <v>2.0253608247422683</v>
      </c>
      <c r="D39" s="46">
        <f t="shared" ref="D39:K39" si="6">D27/D10</f>
        <v>1.9444444444444444</v>
      </c>
      <c r="E39" s="46">
        <f t="shared" si="6"/>
        <v>1.7894736842105263</v>
      </c>
      <c r="F39" s="46">
        <f t="shared" si="6"/>
        <v>1.5</v>
      </c>
      <c r="G39" s="46">
        <f t="shared" si="6"/>
        <v>1.1754385964912282</v>
      </c>
      <c r="H39" s="46">
        <f t="shared" si="6"/>
        <v>0.87037037037037035</v>
      </c>
      <c r="I39" s="46">
        <f t="shared" si="6"/>
        <v>0.58823529411764708</v>
      </c>
      <c r="J39" s="46">
        <f t="shared" si="6"/>
        <v>0.3125</v>
      </c>
      <c r="K39" s="46">
        <f t="shared" si="6"/>
        <v>0.1111111111111111</v>
      </c>
    </row>
    <row r="40" spans="1:11">
      <c r="A40" s="25" t="s">
        <v>75</v>
      </c>
      <c r="B40" s="25" t="s">
        <v>72</v>
      </c>
      <c r="C40" s="46">
        <f>C28/C9</f>
        <v>2.0253608247422683</v>
      </c>
      <c r="D40" s="46">
        <f t="shared" ref="D40:K40" si="7">D28/D9</f>
        <v>1.7894736842105263</v>
      </c>
      <c r="E40" s="46">
        <f t="shared" si="7"/>
        <v>1.6333333333333333</v>
      </c>
      <c r="F40" s="46">
        <f t="shared" si="7"/>
        <v>1.180327868852459</v>
      </c>
      <c r="G40" s="46">
        <f t="shared" si="7"/>
        <v>0.8666666666666667</v>
      </c>
      <c r="H40" s="46">
        <f t="shared" si="7"/>
        <v>0.56140350877192979</v>
      </c>
      <c r="I40" s="46">
        <f t="shared" si="7"/>
        <v>0.31481481481481483</v>
      </c>
      <c r="J40" s="46">
        <f t="shared" si="7"/>
        <v>9.8039215686274508E-2</v>
      </c>
      <c r="K40" s="46">
        <f t="shared" si="7"/>
        <v>-4.1666666666666664E-2</v>
      </c>
    </row>
    <row r="41" spans="1:11">
      <c r="A41" s="3" t="s">
        <v>10</v>
      </c>
      <c r="D41" s="34">
        <f>D39/C39-1</f>
        <v>-3.9951587543972877E-2</v>
      </c>
      <c r="E41" s="34">
        <f t="shared" ref="E41:K42" si="8">E39/D39-1</f>
        <v>-7.9699248120300714E-2</v>
      </c>
      <c r="F41" s="34">
        <f t="shared" si="8"/>
        <v>-0.16176470588235292</v>
      </c>
      <c r="G41" s="34">
        <f t="shared" si="8"/>
        <v>-0.21637426900584789</v>
      </c>
      <c r="H41" s="34">
        <f t="shared" si="8"/>
        <v>-0.25953565505804321</v>
      </c>
      <c r="I41" s="34">
        <f t="shared" si="8"/>
        <v>-0.3241551939924906</v>
      </c>
      <c r="J41" s="34">
        <f t="shared" si="8"/>
        <v>-0.46875</v>
      </c>
      <c r="K41" s="34">
        <f t="shared" si="8"/>
        <v>-0.64444444444444449</v>
      </c>
    </row>
    <row r="42" spans="1:11" ht="16" thickBot="1">
      <c r="A42" s="6" t="s">
        <v>16</v>
      </c>
      <c r="D42" s="34">
        <f>D40/C40-1</f>
        <v>-0.11646672417580661</v>
      </c>
      <c r="E42" s="34">
        <f t="shared" si="8"/>
        <v>-8.7254901960784337E-2</v>
      </c>
      <c r="F42" s="34">
        <f t="shared" si="8"/>
        <v>-0.27735028437604548</v>
      </c>
      <c r="G42" s="34">
        <f t="shared" si="8"/>
        <v>-0.26574074074074072</v>
      </c>
      <c r="H42" s="34">
        <f t="shared" si="8"/>
        <v>-0.35222672064777338</v>
      </c>
      <c r="I42" s="34">
        <f t="shared" si="8"/>
        <v>-0.43923611111111105</v>
      </c>
      <c r="J42" s="34">
        <f t="shared" si="8"/>
        <v>-0.68858131487889274</v>
      </c>
      <c r="K42" s="34">
        <f t="shared" si="8"/>
        <v>-1.425</v>
      </c>
    </row>
    <row r="43" spans="1:11">
      <c r="A43" s="51" t="s">
        <v>24</v>
      </c>
      <c r="B43" s="10"/>
      <c r="C43" s="10">
        <v>2020</v>
      </c>
      <c r="D43" s="10">
        <v>2025</v>
      </c>
      <c r="E43" s="10">
        <v>2030</v>
      </c>
      <c r="F43" s="10">
        <v>2035</v>
      </c>
      <c r="G43" s="10">
        <v>2040</v>
      </c>
      <c r="H43" s="10">
        <v>2045</v>
      </c>
      <c r="I43" s="10">
        <v>2050</v>
      </c>
      <c r="J43" s="10">
        <v>2055</v>
      </c>
      <c r="K43" s="10">
        <v>2060</v>
      </c>
    </row>
    <row r="44" spans="1:11">
      <c r="A44" s="51"/>
      <c r="B44" s="10" t="s">
        <v>11</v>
      </c>
      <c r="C44" s="11">
        <v>7.4169999999999998</v>
      </c>
      <c r="D44" s="11">
        <f>AVERAGE(C44,E44)</f>
        <v>8.2995222222222225</v>
      </c>
      <c r="E44" s="11">
        <v>9.1820444444444433</v>
      </c>
      <c r="F44" s="11">
        <f>AVERAGE(E44,G44)</f>
        <v>9.7315407407407406</v>
      </c>
      <c r="G44" s="11">
        <f>AVERAGE(E44,I44)</f>
        <v>10.281037037037036</v>
      </c>
      <c r="H44" s="11">
        <f>AVERAGE(G44,I44)</f>
        <v>10.830533333333332</v>
      </c>
      <c r="I44" s="11">
        <v>11.380029629629629</v>
      </c>
      <c r="J44" s="11"/>
      <c r="K44" s="11"/>
    </row>
    <row r="45" spans="1:11">
      <c r="A45" s="51"/>
      <c r="B45" s="10" t="s">
        <v>12</v>
      </c>
      <c r="C45" s="11">
        <v>7.4169999999999998</v>
      </c>
      <c r="D45" s="11">
        <f t="shared" ref="D45:F47" si="9">AVERAGE(C45,E45)</f>
        <v>8.4310425925925934</v>
      </c>
      <c r="E45" s="11">
        <v>9.4450851851851851</v>
      </c>
      <c r="F45" s="11">
        <f t="shared" si="9"/>
        <v>10.061818518518518</v>
      </c>
      <c r="G45" s="11">
        <f>AVERAGE(E45,I45)</f>
        <v>10.678551851851852</v>
      </c>
      <c r="H45" s="11">
        <f>AVERAGE(G45,I45)</f>
        <v>11.295285185185186</v>
      </c>
      <c r="I45" s="11">
        <v>11.912018518518519</v>
      </c>
      <c r="J45" s="11"/>
      <c r="K45" s="11"/>
    </row>
    <row r="46" spans="1:11">
      <c r="A46" s="51"/>
      <c r="B46" s="10" t="s">
        <v>13</v>
      </c>
      <c r="C46" s="11">
        <v>7.4169999999999998</v>
      </c>
      <c r="D46" s="11">
        <f t="shared" si="9"/>
        <v>8.5157139534883726</v>
      </c>
      <c r="E46" s="11">
        <v>9.6144279069767453</v>
      </c>
      <c r="F46" s="11">
        <f t="shared" si="9"/>
        <v>10.493803488372095</v>
      </c>
      <c r="G46" s="11">
        <f>AVERAGE(E46,I46)</f>
        <v>11.373179069767442</v>
      </c>
      <c r="H46" s="11">
        <f>AVERAGE(G46,I46)</f>
        <v>12.252554651162791</v>
      </c>
      <c r="I46" s="11">
        <v>13.13193023255814</v>
      </c>
      <c r="J46" s="11"/>
      <c r="K46" s="11"/>
    </row>
    <row r="47" spans="1:11">
      <c r="A47" s="51"/>
      <c r="B47" s="10" t="s">
        <v>14</v>
      </c>
      <c r="C47" s="11">
        <v>7.4169999999999998</v>
      </c>
      <c r="D47" s="11">
        <f t="shared" si="9"/>
        <v>8.7268439252336449</v>
      </c>
      <c r="E47" s="11">
        <v>10.03668785046729</v>
      </c>
      <c r="F47" s="12">
        <f t="shared" si="9"/>
        <v>11.094346076529714</v>
      </c>
      <c r="G47" s="12">
        <f>AVERAGE(E47,I47)</f>
        <v>12.152004302592136</v>
      </c>
      <c r="H47" s="12">
        <f>AVERAGE(G47,I47)</f>
        <v>13.209662528654558</v>
      </c>
      <c r="I47" s="12">
        <v>14.267320754716982</v>
      </c>
      <c r="J47" s="12"/>
      <c r="K47" s="12"/>
    </row>
    <row r="48" spans="1:11">
      <c r="A48" s="51"/>
      <c r="B48" s="10" t="s">
        <v>25</v>
      </c>
      <c r="C48" s="11">
        <v>7.4169999999999998</v>
      </c>
      <c r="D48" s="13">
        <f>D55/1000</f>
        <v>8.8330212610461398</v>
      </c>
      <c r="E48" s="13">
        <f t="shared" ref="E48:K48" si="10">E55/1000</f>
        <v>10.443215928173485</v>
      </c>
      <c r="F48" s="13">
        <f t="shared" si="10"/>
        <v>11.786245777683158</v>
      </c>
      <c r="G48" s="13">
        <f t="shared" si="10"/>
        <v>12.465725919255323</v>
      </c>
      <c r="H48" s="13">
        <f t="shared" si="10"/>
        <v>13.121402921195193</v>
      </c>
      <c r="I48" s="13">
        <f t="shared" si="10"/>
        <v>13.770459126316291</v>
      </c>
      <c r="J48" s="13">
        <f t="shared" si="10"/>
        <v>14.37038219518395</v>
      </c>
      <c r="K48" s="13">
        <f t="shared" si="10"/>
        <v>15.055661027812869</v>
      </c>
    </row>
    <row r="49" spans="1:11">
      <c r="A49" s="51"/>
      <c r="B49" s="9" t="s">
        <v>17</v>
      </c>
      <c r="C49" s="11">
        <v>7.4169999999999998</v>
      </c>
      <c r="D49" s="16">
        <v>9</v>
      </c>
      <c r="E49" s="16">
        <v>10.5</v>
      </c>
      <c r="F49" s="17">
        <v>12</v>
      </c>
      <c r="G49" s="17">
        <v>13</v>
      </c>
      <c r="H49" s="17">
        <v>14</v>
      </c>
      <c r="I49" s="19">
        <v>14.8</v>
      </c>
      <c r="J49" s="17">
        <v>15.5</v>
      </c>
      <c r="K49" s="17">
        <v>16</v>
      </c>
    </row>
    <row r="50" spans="1:11">
      <c r="A50" s="51"/>
      <c r="B50" s="9" t="s">
        <v>18</v>
      </c>
      <c r="C50" s="11">
        <v>7.4169999999999998</v>
      </c>
      <c r="D50" s="16">
        <v>8.5</v>
      </c>
      <c r="E50" s="16">
        <v>9.5</v>
      </c>
      <c r="F50" s="17">
        <v>10.5</v>
      </c>
      <c r="G50" s="17">
        <v>11.5</v>
      </c>
      <c r="H50" s="17">
        <v>12.5</v>
      </c>
      <c r="I50" s="19">
        <v>13.3</v>
      </c>
      <c r="J50" s="17">
        <v>14</v>
      </c>
      <c r="K50" s="17">
        <v>14.5</v>
      </c>
    </row>
    <row r="51" spans="1:11" ht="30">
      <c r="D51" s="8" t="str">
        <f>D50&amp;D52&amp;D49</f>
        <v>8.5-9</v>
      </c>
      <c r="E51" s="8" t="str">
        <f t="shared" ref="E51:K51" si="11">E50&amp;E52&amp;E49</f>
        <v>9.5-10.5</v>
      </c>
      <c r="F51" s="8" t="str">
        <f t="shared" si="11"/>
        <v>10.5-12</v>
      </c>
      <c r="G51" s="8" t="str">
        <f t="shared" si="11"/>
        <v>11.5-13</v>
      </c>
      <c r="H51" s="8" t="str">
        <f t="shared" si="11"/>
        <v>12.5-14</v>
      </c>
      <c r="I51" s="8" t="str">
        <f t="shared" si="11"/>
        <v>13.3-14.8</v>
      </c>
      <c r="J51" s="8" t="str">
        <f t="shared" si="11"/>
        <v>14-15.5</v>
      </c>
      <c r="K51" s="8" t="str">
        <f t="shared" si="11"/>
        <v>14.5-16</v>
      </c>
    </row>
    <row r="52" spans="1:11">
      <c r="D52" s="3" t="s">
        <v>43</v>
      </c>
      <c r="E52" s="3" t="s">
        <v>43</v>
      </c>
      <c r="F52" s="3" t="s">
        <v>43</v>
      </c>
      <c r="G52" s="3" t="s">
        <v>43</v>
      </c>
      <c r="H52" s="3" t="s">
        <v>43</v>
      </c>
      <c r="I52" s="3" t="s">
        <v>43</v>
      </c>
      <c r="J52" s="3" t="s">
        <v>43</v>
      </c>
      <c r="K52" s="3" t="s">
        <v>43</v>
      </c>
    </row>
    <row r="53" spans="1:11" ht="28">
      <c r="D53" s="50" t="s">
        <v>79</v>
      </c>
      <c r="E53" s="50" t="s">
        <v>80</v>
      </c>
      <c r="F53" s="22" t="s">
        <v>81</v>
      </c>
      <c r="G53" s="23" t="s">
        <v>82</v>
      </c>
      <c r="H53" s="23" t="s">
        <v>83</v>
      </c>
      <c r="I53" s="22" t="s">
        <v>84</v>
      </c>
      <c r="J53" s="23" t="s">
        <v>85</v>
      </c>
      <c r="K53" s="22" t="s">
        <v>86</v>
      </c>
    </row>
    <row r="55" spans="1:11">
      <c r="D55" s="3">
        <v>8833.0212610461404</v>
      </c>
      <c r="E55" s="3">
        <v>10443.215928173486</v>
      </c>
      <c r="F55" s="3">
        <v>11786.245777683158</v>
      </c>
      <c r="G55" s="3">
        <v>12465.725919255323</v>
      </c>
      <c r="H55" s="3">
        <v>13121.402921195193</v>
      </c>
      <c r="I55" s="3">
        <v>13770.459126316291</v>
      </c>
      <c r="J55" s="3">
        <v>14370.382195183951</v>
      </c>
      <c r="K55" s="3">
        <v>15055.661027812868</v>
      </c>
    </row>
    <row r="59" spans="1:11">
      <c r="A59" s="3" t="s">
        <v>10</v>
      </c>
    </row>
    <row r="60" spans="1:11" ht="16" thickBot="1">
      <c r="A60" s="6" t="s">
        <v>15</v>
      </c>
    </row>
    <row r="61" spans="1:11">
      <c r="A61" s="51" t="s">
        <v>19</v>
      </c>
      <c r="B61" s="10"/>
      <c r="C61" s="10">
        <v>2020</v>
      </c>
      <c r="D61" s="10">
        <v>2025</v>
      </c>
      <c r="E61" s="10">
        <v>2030</v>
      </c>
      <c r="F61" s="10">
        <v>2035</v>
      </c>
      <c r="G61" s="10">
        <v>2040</v>
      </c>
      <c r="H61" s="10">
        <v>2045</v>
      </c>
      <c r="I61" s="10">
        <v>2050</v>
      </c>
      <c r="J61" s="10">
        <v>2055</v>
      </c>
      <c r="K61" s="10">
        <v>2060</v>
      </c>
    </row>
    <row r="62" spans="1:11">
      <c r="A62" s="51"/>
      <c r="B62" s="10" t="s">
        <v>11</v>
      </c>
      <c r="C62" s="11">
        <v>38.546899999999994</v>
      </c>
      <c r="D62" s="11">
        <v>41.440624000000007</v>
      </c>
      <c r="E62" s="11">
        <v>45.355600000000003</v>
      </c>
      <c r="F62" s="11">
        <v>43.326855999999999</v>
      </c>
      <c r="G62" s="11">
        <v>40.875457000000004</v>
      </c>
      <c r="H62" s="11">
        <v>38.762182000000003</v>
      </c>
      <c r="I62" s="11">
        <v>36.902500000000003</v>
      </c>
      <c r="J62" s="11"/>
      <c r="K62" s="11"/>
    </row>
    <row r="63" spans="1:11">
      <c r="A63" s="51"/>
      <c r="B63" s="10" t="s">
        <v>12</v>
      </c>
      <c r="C63" s="11">
        <v>38.546899999999994</v>
      </c>
      <c r="D63" s="11">
        <v>39.874960000000002</v>
      </c>
      <c r="E63" s="11">
        <v>42.093799999999995</v>
      </c>
      <c r="F63" s="11">
        <v>38.290832000000002</v>
      </c>
      <c r="G63" s="11">
        <v>33.695579000000002</v>
      </c>
      <c r="H63" s="11">
        <v>29.734154000000004</v>
      </c>
      <c r="I63" s="11">
        <v>26.248100000000001</v>
      </c>
      <c r="J63" s="11"/>
      <c r="K63" s="11"/>
    </row>
    <row r="64" spans="1:11">
      <c r="A64" s="51"/>
      <c r="B64" s="10" t="s">
        <v>13</v>
      </c>
      <c r="C64" s="11">
        <v>38.546899999999994</v>
      </c>
      <c r="D64" s="11">
        <v>38.001615999999999</v>
      </c>
      <c r="E64" s="11">
        <v>38.191000000000003</v>
      </c>
      <c r="F64" s="11">
        <v>31.901896000000004</v>
      </c>
      <c r="G64" s="11">
        <v>24.302561999999998</v>
      </c>
      <c r="H64" s="11">
        <v>17.751412000000002</v>
      </c>
      <c r="I64" s="11">
        <v>11.9864</v>
      </c>
      <c r="J64" s="11"/>
      <c r="K64" s="11"/>
    </row>
    <row r="65" spans="1:11">
      <c r="A65" s="51"/>
      <c r="B65" s="10" t="s">
        <v>14</v>
      </c>
      <c r="C65" s="11">
        <v>38.546899999999994</v>
      </c>
      <c r="D65" s="11">
        <v>32.905119999999997</v>
      </c>
      <c r="E65" s="11">
        <v>27.573300000000003</v>
      </c>
      <c r="F65" s="12">
        <v>22.049498400000001</v>
      </c>
      <c r="G65" s="12">
        <v>15.374904799999999</v>
      </c>
      <c r="H65" s="12">
        <v>9.6209447999999984</v>
      </c>
      <c r="I65" s="12">
        <v>4.5574600000000007</v>
      </c>
      <c r="J65" s="12"/>
      <c r="K65" s="12"/>
    </row>
    <row r="66" spans="1:11">
      <c r="A66" s="51"/>
      <c r="B66" s="20" t="s">
        <v>78</v>
      </c>
      <c r="C66" s="11">
        <v>38.546899999999994</v>
      </c>
      <c r="D66" s="13">
        <v>40.580780579333428</v>
      </c>
      <c r="E66" s="13">
        <v>40.169071117695879</v>
      </c>
      <c r="F66" s="14">
        <v>38.902494850100105</v>
      </c>
      <c r="G66" s="14">
        <v>33.883884156725998</v>
      </c>
      <c r="H66" s="14">
        <v>26.285857383537696</v>
      </c>
      <c r="I66" s="14">
        <v>17.943142813011427</v>
      </c>
      <c r="J66" s="14">
        <v>10.255646227263545</v>
      </c>
      <c r="K66" s="14">
        <v>4.1652008527530109</v>
      </c>
    </row>
    <row r="67" spans="1:11">
      <c r="A67" s="51"/>
      <c r="B67" s="9" t="s">
        <v>17</v>
      </c>
      <c r="C67" s="38">
        <f>C66</f>
        <v>38.546899999999994</v>
      </c>
      <c r="D67" s="39">
        <v>42</v>
      </c>
      <c r="E67" s="39">
        <v>42.5</v>
      </c>
      <c r="F67" s="39">
        <v>39.5</v>
      </c>
      <c r="G67" s="39">
        <v>34</v>
      </c>
      <c r="H67" s="39">
        <v>27</v>
      </c>
      <c r="I67" s="39">
        <v>21</v>
      </c>
      <c r="J67" s="39">
        <v>14</v>
      </c>
      <c r="K67" s="39">
        <v>7</v>
      </c>
    </row>
    <row r="68" spans="1:11">
      <c r="A68" s="51"/>
      <c r="B68" s="9" t="s">
        <v>18</v>
      </c>
      <c r="C68" s="38">
        <f>C67</f>
        <v>38.546899999999994</v>
      </c>
      <c r="D68" s="39">
        <v>38</v>
      </c>
      <c r="E68" s="39">
        <v>37</v>
      </c>
      <c r="F68" s="39">
        <v>31</v>
      </c>
      <c r="G68" s="39">
        <v>24</v>
      </c>
      <c r="H68" s="39">
        <v>18</v>
      </c>
      <c r="I68" s="39">
        <v>12</v>
      </c>
      <c r="J68" s="39">
        <v>6</v>
      </c>
      <c r="K68" s="39">
        <v>1</v>
      </c>
    </row>
    <row r="69" spans="1:11" ht="30">
      <c r="D69" s="8" t="str">
        <f>D68&amp;D70&amp;D67</f>
        <v>38-42</v>
      </c>
      <c r="E69" s="8" t="str">
        <f t="shared" ref="E69:K69" si="12">E68&amp;E70&amp;E67</f>
        <v>37-42.5</v>
      </c>
      <c r="F69" s="8" t="str">
        <f t="shared" si="12"/>
        <v>31-39.5</v>
      </c>
      <c r="G69" s="8" t="str">
        <f t="shared" si="12"/>
        <v>24-34</v>
      </c>
      <c r="H69" s="8" t="str">
        <f t="shared" si="12"/>
        <v>18-27</v>
      </c>
      <c r="I69" s="8" t="str">
        <f t="shared" si="12"/>
        <v>12-21</v>
      </c>
      <c r="J69" s="8" t="str">
        <f t="shared" si="12"/>
        <v>6-14</v>
      </c>
      <c r="K69" s="8" t="str">
        <f t="shared" si="12"/>
        <v>1-7</v>
      </c>
    </row>
    <row r="70" spans="1:11">
      <c r="D70" s="3" t="s">
        <v>43</v>
      </c>
      <c r="E70" s="3" t="s">
        <v>43</v>
      </c>
      <c r="F70" s="3" t="s">
        <v>43</v>
      </c>
      <c r="G70" s="3" t="s">
        <v>43</v>
      </c>
      <c r="H70" s="3" t="s">
        <v>43</v>
      </c>
      <c r="I70" s="3" t="s">
        <v>43</v>
      </c>
      <c r="J70" s="3" t="s">
        <v>43</v>
      </c>
      <c r="K70" s="3" t="s">
        <v>43</v>
      </c>
    </row>
    <row r="78" spans="1:11">
      <c r="A78" s="3" t="s">
        <v>10</v>
      </c>
    </row>
    <row r="79" spans="1:11" ht="16" thickBot="1">
      <c r="A79" s="6" t="s">
        <v>15</v>
      </c>
    </row>
    <row r="80" spans="1:11">
      <c r="A80" s="51" t="s">
        <v>23</v>
      </c>
      <c r="B80" s="10"/>
      <c r="C80" s="10">
        <v>2020</v>
      </c>
      <c r="D80" s="10">
        <v>2025</v>
      </c>
      <c r="E80" s="10">
        <v>2030</v>
      </c>
      <c r="F80" s="10">
        <v>2035</v>
      </c>
      <c r="G80" s="10">
        <v>2040</v>
      </c>
      <c r="H80" s="10">
        <v>2045</v>
      </c>
      <c r="I80" s="10">
        <v>2050</v>
      </c>
      <c r="J80" s="10">
        <v>2055</v>
      </c>
      <c r="K80" s="10">
        <v>2060</v>
      </c>
    </row>
    <row r="81" spans="1:11">
      <c r="A81" s="51"/>
      <c r="B81" s="10" t="s">
        <v>11</v>
      </c>
      <c r="C81" s="11">
        <v>10.223679999999998</v>
      </c>
      <c r="D81" s="11">
        <v>9.8767367999999998</v>
      </c>
      <c r="E81" s="11">
        <v>9.6890999999999998</v>
      </c>
      <c r="F81" s="11">
        <v>9.365748</v>
      </c>
      <c r="G81" s="11">
        <v>8.9750310000000013</v>
      </c>
      <c r="H81" s="11">
        <v>8.6382060000000003</v>
      </c>
      <c r="I81" s="11">
        <v>8.3417999999999992</v>
      </c>
      <c r="J81" s="11"/>
      <c r="K81" s="11"/>
    </row>
    <row r="82" spans="1:11">
      <c r="A82" s="51"/>
      <c r="B82" s="10" t="s">
        <v>12</v>
      </c>
      <c r="C82" s="11">
        <v>10.223679999999998</v>
      </c>
      <c r="D82" s="11">
        <v>9.4895207999999993</v>
      </c>
      <c r="E82" s="11">
        <v>8.8823999999999987</v>
      </c>
      <c r="F82" s="11">
        <v>8.0999759999999998</v>
      </c>
      <c r="G82" s="11">
        <v>7.154547</v>
      </c>
      <c r="H82" s="11">
        <v>6.3395220000000005</v>
      </c>
      <c r="I82" s="11">
        <v>5.6223000000000001</v>
      </c>
      <c r="J82" s="11"/>
      <c r="K82" s="11"/>
    </row>
    <row r="83" spans="1:11">
      <c r="A83" s="51"/>
      <c r="B83" s="10" t="s">
        <v>13</v>
      </c>
      <c r="C83" s="11">
        <v>10.223679999999998</v>
      </c>
      <c r="D83" s="11">
        <v>8.3473608000000006</v>
      </c>
      <c r="E83" s="11">
        <v>6.5029000000000003</v>
      </c>
      <c r="F83" s="11">
        <v>5.6765559999999997</v>
      </c>
      <c r="G83" s="11">
        <v>4.678056999999999</v>
      </c>
      <c r="H83" s="11">
        <v>3.8172820000000001</v>
      </c>
      <c r="I83" s="11">
        <v>3.0597999999999996</v>
      </c>
      <c r="J83" s="11"/>
      <c r="K83" s="11"/>
    </row>
    <row r="84" spans="1:11">
      <c r="A84" s="51"/>
      <c r="B84" s="10" t="s">
        <v>14</v>
      </c>
      <c r="C84" s="11">
        <v>10.223679999999998</v>
      </c>
      <c r="D84" s="11">
        <v>7.9359047999999994</v>
      </c>
      <c r="E84" s="11">
        <v>5.6456999999999997</v>
      </c>
      <c r="F84" s="12">
        <v>4.4842919999999999</v>
      </c>
      <c r="G84" s="12">
        <v>3.0809239999999996</v>
      </c>
      <c r="H84" s="12">
        <v>1.871124</v>
      </c>
      <c r="I84" s="12">
        <v>0.80649999999999999</v>
      </c>
      <c r="J84" s="12"/>
      <c r="K84" s="12"/>
    </row>
    <row r="85" spans="1:11">
      <c r="A85" s="51"/>
      <c r="B85" s="10" t="s">
        <v>22</v>
      </c>
      <c r="C85" s="11">
        <v>10.223679999999998</v>
      </c>
      <c r="D85" s="13">
        <v>9.5089612748258752</v>
      </c>
      <c r="E85" s="13">
        <v>8.5985650656548529</v>
      </c>
      <c r="F85" s="14">
        <v>7.0373001300353497</v>
      </c>
      <c r="G85" s="14">
        <v>5.6681439415560355</v>
      </c>
      <c r="H85" s="14">
        <v>4.5295936652387994</v>
      </c>
      <c r="I85" s="14">
        <v>3.3885740235471777</v>
      </c>
      <c r="J85" s="14">
        <v>2.1718389352329397</v>
      </c>
      <c r="K85" s="14">
        <v>0.91856866530606363</v>
      </c>
    </row>
    <row r="86" spans="1:11">
      <c r="A86" s="51"/>
      <c r="B86" s="9" t="s">
        <v>17</v>
      </c>
      <c r="C86" s="15">
        <f>C85</f>
        <v>10.223679999999998</v>
      </c>
      <c r="D86" s="16">
        <v>9.5</v>
      </c>
      <c r="E86" s="16">
        <v>9</v>
      </c>
      <c r="F86" s="16">
        <v>7.5</v>
      </c>
      <c r="G86" s="16">
        <v>6.2</v>
      </c>
      <c r="H86" s="16">
        <v>5</v>
      </c>
      <c r="I86" s="16">
        <v>3.8</v>
      </c>
      <c r="J86" s="16">
        <v>2.7</v>
      </c>
      <c r="K86" s="16">
        <v>1.5</v>
      </c>
    </row>
    <row r="87" spans="1:11">
      <c r="A87" s="51"/>
      <c r="B87" s="9" t="s">
        <v>18</v>
      </c>
      <c r="C87" s="15">
        <f>C86</f>
        <v>10.223679999999998</v>
      </c>
      <c r="D87" s="16">
        <v>9</v>
      </c>
      <c r="E87" s="16">
        <v>7.6</v>
      </c>
      <c r="F87" s="16">
        <v>6.1</v>
      </c>
      <c r="G87" s="16">
        <v>4.8</v>
      </c>
      <c r="H87" s="16">
        <v>3.6</v>
      </c>
      <c r="I87" s="16">
        <v>2.4</v>
      </c>
      <c r="J87" s="16">
        <v>1.3</v>
      </c>
      <c r="K87" s="16">
        <v>0.2</v>
      </c>
    </row>
    <row r="88" spans="1:11">
      <c r="D88" s="8" t="str">
        <f>D87&amp;D89&amp;D86</f>
        <v>9-9.5</v>
      </c>
      <c r="E88" s="8" t="str">
        <f t="shared" ref="E88:K88" si="13">E87&amp;E89&amp;E86</f>
        <v>7.6-9</v>
      </c>
      <c r="F88" s="8" t="str">
        <f t="shared" si="13"/>
        <v>6.1-7.5</v>
      </c>
      <c r="G88" s="8" t="str">
        <f t="shared" si="13"/>
        <v>4.8-6.2</v>
      </c>
      <c r="H88" s="8" t="str">
        <f t="shared" si="13"/>
        <v>3.6-5</v>
      </c>
      <c r="I88" s="8" t="str">
        <f t="shared" si="13"/>
        <v>2.4-3.8</v>
      </c>
      <c r="J88" s="8" t="str">
        <f t="shared" si="13"/>
        <v>1.3-2.7</v>
      </c>
      <c r="K88" s="8" t="str">
        <f t="shared" si="13"/>
        <v>0.2-1.5</v>
      </c>
    </row>
    <row r="89" spans="1:11">
      <c r="D89" s="3" t="s">
        <v>43</v>
      </c>
      <c r="E89" s="3" t="s">
        <v>43</v>
      </c>
      <c r="F89" s="3" t="s">
        <v>43</v>
      </c>
      <c r="G89" s="3" t="s">
        <v>43</v>
      </c>
      <c r="H89" s="3" t="s">
        <v>43</v>
      </c>
      <c r="I89" s="3" t="s">
        <v>43</v>
      </c>
      <c r="J89" s="3" t="s">
        <v>43</v>
      </c>
      <c r="K89" s="3" t="s">
        <v>43</v>
      </c>
    </row>
    <row r="90" spans="1:11">
      <c r="D90" s="7">
        <f>D86-D87</f>
        <v>0.5</v>
      </c>
      <c r="E90" s="7">
        <f t="shared" ref="E90:K90" si="14">E86-E87</f>
        <v>1.4000000000000004</v>
      </c>
      <c r="F90" s="7">
        <f t="shared" si="14"/>
        <v>1.4000000000000004</v>
      </c>
      <c r="G90" s="7">
        <f t="shared" si="14"/>
        <v>1.4000000000000004</v>
      </c>
      <c r="H90" s="7">
        <f t="shared" si="14"/>
        <v>1.4</v>
      </c>
      <c r="I90" s="7">
        <f t="shared" si="14"/>
        <v>1.4</v>
      </c>
      <c r="J90" s="7">
        <f t="shared" si="14"/>
        <v>1.4000000000000001</v>
      </c>
      <c r="K90" s="7">
        <f t="shared" si="14"/>
        <v>1.3</v>
      </c>
    </row>
    <row r="91" spans="1:11">
      <c r="E91" s="7">
        <f>D87-E87</f>
        <v>1.4000000000000004</v>
      </c>
      <c r="F91" s="7">
        <f t="shared" ref="F91:K91" si="15">E87-F87</f>
        <v>1.5</v>
      </c>
      <c r="G91" s="7">
        <f t="shared" si="15"/>
        <v>1.2999999999999998</v>
      </c>
      <c r="H91" s="7">
        <f t="shared" si="15"/>
        <v>1.1999999999999997</v>
      </c>
      <c r="I91" s="7">
        <f t="shared" si="15"/>
        <v>1.2000000000000002</v>
      </c>
      <c r="J91" s="7">
        <f t="shared" si="15"/>
        <v>1.0999999999999999</v>
      </c>
      <c r="K91" s="7">
        <f t="shared" si="15"/>
        <v>1.1000000000000001</v>
      </c>
    </row>
    <row r="97" spans="1:11">
      <c r="A97" s="3" t="s">
        <v>10</v>
      </c>
    </row>
    <row r="98" spans="1:11">
      <c r="A98" s="3" t="s">
        <v>15</v>
      </c>
    </row>
    <row r="99" spans="1:11">
      <c r="A99" s="51" t="s">
        <v>21</v>
      </c>
      <c r="B99" s="10"/>
      <c r="C99" s="10">
        <v>2020</v>
      </c>
      <c r="D99" s="10">
        <v>2025</v>
      </c>
      <c r="E99" s="10">
        <v>2030</v>
      </c>
      <c r="F99" s="10">
        <v>2035</v>
      </c>
      <c r="G99" s="10">
        <v>2040</v>
      </c>
      <c r="H99" s="10">
        <v>2045</v>
      </c>
      <c r="I99" s="10">
        <v>2050</v>
      </c>
      <c r="J99" s="10">
        <v>2055</v>
      </c>
      <c r="K99" s="10">
        <v>2060</v>
      </c>
    </row>
    <row r="100" spans="1:11">
      <c r="A100" s="51"/>
      <c r="B100" s="10" t="s">
        <v>11</v>
      </c>
      <c r="C100" s="11">
        <v>10.146099999999999</v>
      </c>
      <c r="D100" s="11">
        <v>10.747393280000001</v>
      </c>
      <c r="E100" s="11">
        <v>11.554361</v>
      </c>
      <c r="F100" s="11">
        <v>11.443354280000001</v>
      </c>
      <c r="G100" s="11">
        <v>11.30922116</v>
      </c>
      <c r="H100" s="11">
        <v>11.19358916</v>
      </c>
      <c r="I100" s="11">
        <v>11.091832999999999</v>
      </c>
      <c r="J100" s="11"/>
      <c r="K100" s="11"/>
    </row>
    <row r="101" spans="1:11">
      <c r="A101" s="51"/>
      <c r="B101" s="10" t="s">
        <v>12</v>
      </c>
      <c r="C101" s="11">
        <v>10.146099999999999</v>
      </c>
      <c r="D101" s="11">
        <v>10.538982560000001</v>
      </c>
      <c r="E101" s="11">
        <v>11.120172</v>
      </c>
      <c r="F101" s="11">
        <v>10.3807764</v>
      </c>
      <c r="G101" s="11">
        <v>9.4873400500000002</v>
      </c>
      <c r="H101" s="11">
        <v>8.7171362999999999</v>
      </c>
      <c r="I101" s="11">
        <v>8.0393570000000008</v>
      </c>
      <c r="J101" s="11"/>
      <c r="K101" s="11"/>
    </row>
    <row r="102" spans="1:11">
      <c r="A102" s="51"/>
      <c r="B102" s="10" t="s">
        <v>13</v>
      </c>
      <c r="C102" s="11">
        <v>10.146099999999999</v>
      </c>
      <c r="D102" s="11">
        <v>10.360052960000001</v>
      </c>
      <c r="E102" s="11">
        <v>10.747402000000001</v>
      </c>
      <c r="F102" s="11">
        <v>9.4871752000000011</v>
      </c>
      <c r="G102" s="11">
        <v>7.9644011500000005</v>
      </c>
      <c r="H102" s="11">
        <v>6.6516649000000001</v>
      </c>
      <c r="I102" s="11">
        <v>5.4964570000000004</v>
      </c>
      <c r="J102" s="11"/>
      <c r="K102" s="11"/>
    </row>
    <row r="103" spans="1:11">
      <c r="A103" s="51"/>
      <c r="B103" s="10" t="s">
        <v>14</v>
      </c>
      <c r="C103" s="11">
        <v>10.146099999999999</v>
      </c>
      <c r="D103" s="11">
        <v>10.180455200000001</v>
      </c>
      <c r="E103" s="11">
        <v>10.373240000000003</v>
      </c>
      <c r="F103" s="12">
        <v>8.2971689600000005</v>
      </c>
      <c r="G103" s="12">
        <v>5.7885831200000002</v>
      </c>
      <c r="H103" s="12">
        <v>3.62600912</v>
      </c>
      <c r="I103" s="12">
        <v>1.722944</v>
      </c>
      <c r="J103" s="12"/>
      <c r="K103" s="12"/>
    </row>
    <row r="104" spans="1:11">
      <c r="A104" s="51"/>
      <c r="B104" s="20" t="s">
        <v>78</v>
      </c>
      <c r="C104" s="11">
        <v>10.146099999999999</v>
      </c>
      <c r="D104" s="13">
        <v>10.631723024996518</v>
      </c>
      <c r="E104" s="13">
        <v>11.102252691914087</v>
      </c>
      <c r="F104" s="14">
        <v>10.021655453263278</v>
      </c>
      <c r="G104" s="14">
        <v>8.4269969734665207</v>
      </c>
      <c r="H104" s="14">
        <v>6.499954356679245</v>
      </c>
      <c r="I104" s="14">
        <v>4.74218425473798</v>
      </c>
      <c r="J104" s="14">
        <v>2.9186527372679554</v>
      </c>
      <c r="K104" s="14">
        <v>1.4746072154516248</v>
      </c>
    </row>
    <row r="105" spans="1:11">
      <c r="A105" s="51"/>
      <c r="B105" s="9" t="s">
        <v>17</v>
      </c>
      <c r="C105" s="15">
        <f>C104</f>
        <v>10.146099999999999</v>
      </c>
      <c r="D105" s="16">
        <v>11</v>
      </c>
      <c r="E105" s="16">
        <v>11.3</v>
      </c>
      <c r="F105" s="17">
        <v>10.199999999999999</v>
      </c>
      <c r="G105" s="17">
        <v>8.8000000000000007</v>
      </c>
      <c r="H105" s="17">
        <v>7</v>
      </c>
      <c r="I105" s="17">
        <v>5</v>
      </c>
      <c r="J105" s="17">
        <v>3</v>
      </c>
      <c r="K105" s="17">
        <v>1.5</v>
      </c>
    </row>
    <row r="106" spans="1:11">
      <c r="A106" s="51"/>
      <c r="B106" s="9" t="s">
        <v>18</v>
      </c>
      <c r="C106" s="15">
        <f>C105</f>
        <v>10.146099999999999</v>
      </c>
      <c r="D106" s="16">
        <v>10.199999999999999</v>
      </c>
      <c r="E106" s="16">
        <v>10.5</v>
      </c>
      <c r="F106" s="17">
        <v>8.5</v>
      </c>
      <c r="G106" s="17">
        <v>6.8</v>
      </c>
      <c r="H106" s="17">
        <v>5</v>
      </c>
      <c r="I106" s="17">
        <v>3.2</v>
      </c>
      <c r="J106" s="17">
        <v>1.4</v>
      </c>
      <c r="K106" s="17">
        <v>0.2</v>
      </c>
    </row>
    <row r="107" spans="1:11" ht="30">
      <c r="D107" s="8" t="str">
        <f>D106&amp;D108&amp;D105</f>
        <v>10.2-11</v>
      </c>
      <c r="E107" s="8" t="str">
        <f t="shared" ref="E107:K107" si="16">E106&amp;E108&amp;E105</f>
        <v>10.5-11.3</v>
      </c>
      <c r="F107" s="8" t="str">
        <f t="shared" si="16"/>
        <v>8.5-10.2</v>
      </c>
      <c r="G107" s="8" t="str">
        <f t="shared" si="16"/>
        <v>6.8-8.8</v>
      </c>
      <c r="H107" s="8" t="str">
        <f t="shared" si="16"/>
        <v>5-7</v>
      </c>
      <c r="I107" s="8" t="str">
        <f t="shared" si="16"/>
        <v>3.2-5</v>
      </c>
      <c r="J107" s="8" t="str">
        <f t="shared" si="16"/>
        <v>1.4-3</v>
      </c>
      <c r="K107" s="8" t="str">
        <f t="shared" si="16"/>
        <v>0.2-1.5</v>
      </c>
    </row>
    <row r="108" spans="1:11">
      <c r="D108" s="3" t="s">
        <v>43</v>
      </c>
      <c r="E108" s="3" t="s">
        <v>43</v>
      </c>
      <c r="F108" s="3" t="s">
        <v>43</v>
      </c>
      <c r="G108" s="3" t="s">
        <v>43</v>
      </c>
      <c r="H108" s="3" t="s">
        <v>43</v>
      </c>
      <c r="I108" s="3" t="s">
        <v>43</v>
      </c>
      <c r="J108" s="3" t="s">
        <v>43</v>
      </c>
      <c r="K108" s="3" t="s">
        <v>43</v>
      </c>
    </row>
    <row r="116" spans="1:11">
      <c r="A116" s="3" t="s">
        <v>10</v>
      </c>
    </row>
    <row r="117" spans="1:11">
      <c r="A117" s="3" t="s">
        <v>15</v>
      </c>
    </row>
    <row r="118" spans="1:11">
      <c r="A118" s="60" t="s">
        <v>20</v>
      </c>
      <c r="B118" s="10"/>
      <c r="C118" s="10">
        <v>2020</v>
      </c>
      <c r="D118" s="10">
        <v>2025</v>
      </c>
      <c r="E118" s="10">
        <v>2030</v>
      </c>
      <c r="F118" s="10">
        <v>2035</v>
      </c>
      <c r="G118" s="10">
        <v>2040</v>
      </c>
      <c r="H118" s="10">
        <v>2045</v>
      </c>
      <c r="I118" s="10">
        <v>2050</v>
      </c>
      <c r="J118" s="10">
        <v>2055</v>
      </c>
      <c r="K118" s="10">
        <v>2060</v>
      </c>
    </row>
    <row r="119" spans="1:11">
      <c r="A119" s="58"/>
      <c r="B119" s="10" t="s">
        <v>11</v>
      </c>
      <c r="C119" s="11">
        <v>41.423250000000003</v>
      </c>
      <c r="D119" s="11">
        <v>40.338096000000007</v>
      </c>
      <c r="E119" s="11">
        <v>40.073</v>
      </c>
      <c r="F119" s="11">
        <v>38.36036</v>
      </c>
      <c r="G119" s="11">
        <v>36.29092</v>
      </c>
      <c r="H119" s="11">
        <v>34.506920000000001</v>
      </c>
      <c r="I119" s="11">
        <v>32.937000000000005</v>
      </c>
      <c r="J119" s="11"/>
      <c r="K119" s="11"/>
    </row>
    <row r="120" spans="1:11">
      <c r="A120" s="58"/>
      <c r="B120" s="10" t="s">
        <v>12</v>
      </c>
      <c r="C120" s="11">
        <v>41.423250000000003</v>
      </c>
      <c r="D120" s="11">
        <v>40.338096000000007</v>
      </c>
      <c r="E120" s="11">
        <v>40.073</v>
      </c>
      <c r="F120" s="11">
        <v>35.47748</v>
      </c>
      <c r="G120" s="11">
        <v>29.92456</v>
      </c>
      <c r="H120" s="11">
        <v>25.137559999999997</v>
      </c>
      <c r="I120" s="11">
        <v>20.925000000000001</v>
      </c>
      <c r="J120" s="11"/>
      <c r="K120" s="11"/>
    </row>
    <row r="121" spans="1:11">
      <c r="A121" s="58"/>
      <c r="B121" s="10" t="s">
        <v>13</v>
      </c>
      <c r="C121" s="11">
        <v>41.423250000000003</v>
      </c>
      <c r="D121" s="11">
        <v>39.022416000000007</v>
      </c>
      <c r="E121" s="11">
        <v>37.332000000000008</v>
      </c>
      <c r="F121" s="11">
        <v>30.35304</v>
      </c>
      <c r="G121" s="11">
        <v>21.920130000000004</v>
      </c>
      <c r="H121" s="11">
        <v>14.650380000000004</v>
      </c>
      <c r="I121" s="11">
        <v>8.2530000000000001</v>
      </c>
      <c r="J121" s="11"/>
      <c r="K121" s="11"/>
    </row>
    <row r="122" spans="1:11">
      <c r="A122" s="58"/>
      <c r="B122" s="10" t="s">
        <v>14</v>
      </c>
      <c r="C122" s="11">
        <v>41.423250000000003</v>
      </c>
      <c r="D122" s="11">
        <v>35.435136</v>
      </c>
      <c r="E122" s="11">
        <v>26.2545</v>
      </c>
      <c r="F122" s="12">
        <v>24.419740000000001</v>
      </c>
      <c r="G122" s="12">
        <v>17.847905000000001</v>
      </c>
      <c r="H122" s="12">
        <v>12.182530000000002</v>
      </c>
      <c r="I122" s="12">
        <v>6.5849999999999991</v>
      </c>
      <c r="J122" s="12"/>
      <c r="K122" s="12"/>
    </row>
    <row r="123" spans="1:11">
      <c r="A123" s="58"/>
      <c r="B123" s="20" t="s">
        <v>78</v>
      </c>
      <c r="C123" s="11">
        <v>41.423250000000003</v>
      </c>
      <c r="D123" s="13">
        <v>40.569478686253063</v>
      </c>
      <c r="E123" s="13">
        <v>39.005660204458088</v>
      </c>
      <c r="F123" s="14">
        <v>25.173490354988772</v>
      </c>
      <c r="G123" s="14">
        <v>12.753390428536649</v>
      </c>
      <c r="H123" s="14">
        <v>4.6397780988577413</v>
      </c>
      <c r="I123" s="14">
        <v>-1.0894375890359669</v>
      </c>
      <c r="J123" s="14">
        <v>-4.2045293480839714</v>
      </c>
      <c r="K123" s="14">
        <v>-5.634744065510727</v>
      </c>
    </row>
    <row r="124" spans="1:11">
      <c r="A124" s="58"/>
      <c r="B124" s="9" t="s">
        <v>17</v>
      </c>
      <c r="C124" s="38">
        <f>C123</f>
        <v>41.423250000000003</v>
      </c>
      <c r="D124" s="39">
        <v>42</v>
      </c>
      <c r="E124" s="39">
        <v>39.6</v>
      </c>
      <c r="F124" s="39">
        <v>28</v>
      </c>
      <c r="G124" s="39">
        <v>15</v>
      </c>
      <c r="H124" s="39">
        <v>6</v>
      </c>
      <c r="I124" s="39">
        <v>0</v>
      </c>
      <c r="J124" s="39">
        <v>-2</v>
      </c>
      <c r="K124" s="39">
        <v>-2</v>
      </c>
    </row>
    <row r="125" spans="1:11">
      <c r="A125" s="58"/>
      <c r="B125" s="9"/>
      <c r="C125" s="38"/>
      <c r="D125" s="39"/>
      <c r="E125" s="39"/>
      <c r="F125" s="39"/>
      <c r="G125" s="39"/>
      <c r="H125" s="39"/>
      <c r="I125" s="39">
        <v>0</v>
      </c>
      <c r="J125" s="39">
        <v>-2</v>
      </c>
      <c r="K125" s="39">
        <v>-2</v>
      </c>
    </row>
    <row r="126" spans="1:11">
      <c r="A126" s="59"/>
      <c r="B126" s="18" t="s">
        <v>18</v>
      </c>
      <c r="C126" s="40">
        <f>C124</f>
        <v>41.423250000000003</v>
      </c>
      <c r="D126" s="41">
        <v>39</v>
      </c>
      <c r="E126" s="41">
        <v>35.5</v>
      </c>
      <c r="F126" s="41">
        <v>23</v>
      </c>
      <c r="G126" s="41">
        <v>10</v>
      </c>
      <c r="H126" s="41">
        <v>1</v>
      </c>
      <c r="I126" s="41">
        <v>-4</v>
      </c>
      <c r="J126" s="41">
        <v>-6</v>
      </c>
      <c r="K126" s="41">
        <v>-7</v>
      </c>
    </row>
    <row r="127" spans="1:11">
      <c r="B127" s="9"/>
      <c r="C127" s="38"/>
      <c r="D127" s="39"/>
      <c r="E127" s="39"/>
      <c r="F127" s="39"/>
      <c r="G127" s="39"/>
      <c r="H127" s="39">
        <v>0</v>
      </c>
      <c r="I127" s="41">
        <v>-4</v>
      </c>
      <c r="J127" s="41">
        <v>-6</v>
      </c>
      <c r="K127" s="41">
        <v>-7</v>
      </c>
    </row>
    <row r="128" spans="1:11">
      <c r="C128" s="10">
        <v>2020</v>
      </c>
      <c r="D128" s="10">
        <v>2025</v>
      </c>
      <c r="E128" s="10">
        <v>2030</v>
      </c>
      <c r="F128" s="10">
        <v>2035</v>
      </c>
      <c r="G128" s="10">
        <v>2040</v>
      </c>
      <c r="H128" s="10">
        <v>2045</v>
      </c>
      <c r="I128" s="10">
        <v>2050</v>
      </c>
      <c r="J128" s="10">
        <v>2055</v>
      </c>
      <c r="K128" s="10">
        <v>2060</v>
      </c>
    </row>
    <row r="129" spans="1:12">
      <c r="B129" s="25" t="s">
        <v>32</v>
      </c>
      <c r="C129" s="7">
        <f>C124+C105+C86+C67</f>
        <v>100.33993</v>
      </c>
      <c r="D129" s="7">
        <f t="shared" ref="D129:K129" si="17">D124+D105+D86+D67</f>
        <v>104.5</v>
      </c>
      <c r="E129" s="7">
        <f t="shared" si="17"/>
        <v>102.4</v>
      </c>
      <c r="F129" s="7">
        <f t="shared" si="17"/>
        <v>85.2</v>
      </c>
      <c r="G129" s="7">
        <f t="shared" si="17"/>
        <v>64</v>
      </c>
      <c r="H129" s="7">
        <f t="shared" si="17"/>
        <v>45</v>
      </c>
      <c r="I129" s="7">
        <f t="shared" si="17"/>
        <v>29.8</v>
      </c>
      <c r="J129" s="7">
        <f t="shared" si="17"/>
        <v>17.7</v>
      </c>
      <c r="K129" s="7">
        <f t="shared" si="17"/>
        <v>8</v>
      </c>
    </row>
    <row r="130" spans="1:12">
      <c r="B130" s="25" t="s">
        <v>33</v>
      </c>
      <c r="C130" s="7">
        <f>C126+C106+C87+C68</f>
        <v>100.33993</v>
      </c>
      <c r="D130" s="7">
        <f t="shared" ref="D130:K130" si="18">D126+D106+D87+D68</f>
        <v>96.2</v>
      </c>
      <c r="E130" s="7">
        <f t="shared" si="18"/>
        <v>90.6</v>
      </c>
      <c r="F130" s="7">
        <f t="shared" si="18"/>
        <v>68.599999999999994</v>
      </c>
      <c r="G130" s="7">
        <f t="shared" si="18"/>
        <v>45.6</v>
      </c>
      <c r="H130" s="7">
        <f t="shared" si="18"/>
        <v>27.6</v>
      </c>
      <c r="I130" s="7">
        <f t="shared" si="18"/>
        <v>13.6</v>
      </c>
      <c r="J130" s="7">
        <f t="shared" si="18"/>
        <v>2.7</v>
      </c>
      <c r="K130" s="7">
        <f t="shared" si="18"/>
        <v>-5.6</v>
      </c>
    </row>
    <row r="131" spans="1:12">
      <c r="B131" s="25" t="s">
        <v>25</v>
      </c>
      <c r="C131" s="29">
        <f t="shared" ref="C131:K133" si="19">C26</f>
        <v>98.23</v>
      </c>
      <c r="D131" s="29">
        <f t="shared" si="19"/>
        <v>102.459999921733</v>
      </c>
      <c r="E131" s="29">
        <f t="shared" si="19"/>
        <v>100.239999903615</v>
      </c>
      <c r="F131" s="29">
        <f t="shared" si="19"/>
        <v>81.999999959882814</v>
      </c>
      <c r="G131" s="29">
        <f t="shared" si="19"/>
        <v>62.000000008783196</v>
      </c>
      <c r="H131" s="29">
        <f t="shared" si="19"/>
        <v>43.340000004687802</v>
      </c>
      <c r="I131" s="29">
        <f t="shared" si="19"/>
        <v>26.340000018716601</v>
      </c>
      <c r="J131" s="29">
        <f t="shared" si="19"/>
        <v>12.100000017391901</v>
      </c>
      <c r="K131" s="29">
        <f t="shared" si="19"/>
        <v>9.6043004305101906E-9</v>
      </c>
    </row>
    <row r="132" spans="1:12">
      <c r="B132" s="25" t="s">
        <v>30</v>
      </c>
      <c r="C132" s="30">
        <f t="shared" si="19"/>
        <v>98.23</v>
      </c>
      <c r="D132" s="31">
        <f t="shared" si="19"/>
        <v>105</v>
      </c>
      <c r="E132" s="31">
        <f t="shared" si="19"/>
        <v>102</v>
      </c>
      <c r="F132" s="31">
        <f t="shared" si="19"/>
        <v>87</v>
      </c>
      <c r="G132" s="31">
        <f t="shared" si="19"/>
        <v>67</v>
      </c>
      <c r="H132" s="30">
        <f t="shared" si="19"/>
        <v>47</v>
      </c>
      <c r="I132" s="31">
        <f t="shared" si="19"/>
        <v>30</v>
      </c>
      <c r="J132" s="30">
        <f t="shared" si="19"/>
        <v>15</v>
      </c>
      <c r="K132" s="30">
        <f t="shared" si="19"/>
        <v>5</v>
      </c>
    </row>
    <row r="133" spans="1:12">
      <c r="B133" s="25" t="s">
        <v>31</v>
      </c>
      <c r="C133" s="30">
        <f t="shared" si="19"/>
        <v>98.23</v>
      </c>
      <c r="D133" s="30">
        <f t="shared" si="19"/>
        <v>102</v>
      </c>
      <c r="E133" s="30">
        <f t="shared" si="19"/>
        <v>98</v>
      </c>
      <c r="F133" s="30">
        <f t="shared" si="19"/>
        <v>72</v>
      </c>
      <c r="G133" s="30">
        <f t="shared" si="19"/>
        <v>52</v>
      </c>
      <c r="H133" s="30">
        <f t="shared" si="19"/>
        <v>32</v>
      </c>
      <c r="I133" s="30">
        <f t="shared" si="19"/>
        <v>17</v>
      </c>
      <c r="J133" s="30">
        <f t="shared" si="19"/>
        <v>5</v>
      </c>
      <c r="K133" s="30">
        <f t="shared" si="19"/>
        <v>-2</v>
      </c>
    </row>
    <row r="134" spans="1:12" ht="30">
      <c r="D134" s="8" t="str">
        <f>D126&amp;D135&amp;D124</f>
        <v>39-42</v>
      </c>
      <c r="E134" s="8" t="str">
        <f t="shared" ref="E134:K134" si="20">E126&amp;E135&amp;E124</f>
        <v>35.5-39.6</v>
      </c>
      <c r="F134" s="8" t="str">
        <f t="shared" si="20"/>
        <v>23-28</v>
      </c>
      <c r="G134" s="8" t="str">
        <f t="shared" si="20"/>
        <v>10-15</v>
      </c>
      <c r="H134" s="8" t="str">
        <f t="shared" si="20"/>
        <v>1-6</v>
      </c>
      <c r="I134" s="8" t="str">
        <f t="shared" si="20"/>
        <v>-4-0</v>
      </c>
      <c r="J134" s="8" t="str">
        <f t="shared" si="20"/>
        <v>-6--2</v>
      </c>
      <c r="K134" s="8" t="str">
        <f t="shared" si="20"/>
        <v>-7--2</v>
      </c>
    </row>
    <row r="135" spans="1:12">
      <c r="D135" s="3" t="s">
        <v>43</v>
      </c>
      <c r="E135" s="3" t="s">
        <v>43</v>
      </c>
      <c r="F135" s="3" t="s">
        <v>43</v>
      </c>
      <c r="G135" s="3" t="s">
        <v>43</v>
      </c>
      <c r="H135" s="3" t="s">
        <v>43</v>
      </c>
      <c r="I135" s="3" t="s">
        <v>43</v>
      </c>
      <c r="J135" s="3" t="s">
        <v>43</v>
      </c>
      <c r="K135" s="3" t="s">
        <v>43</v>
      </c>
    </row>
    <row r="136" spans="1:12">
      <c r="D136" s="3" t="s">
        <v>62</v>
      </c>
      <c r="E136" s="3" t="s">
        <v>63</v>
      </c>
      <c r="F136" s="3" t="s">
        <v>64</v>
      </c>
      <c r="G136" s="3" t="s">
        <v>65</v>
      </c>
      <c r="H136" s="3" t="s">
        <v>66</v>
      </c>
      <c r="I136" s="3" t="s">
        <v>67</v>
      </c>
      <c r="J136" s="3" t="s">
        <v>68</v>
      </c>
      <c r="K136" s="3" t="s">
        <v>69</v>
      </c>
    </row>
    <row r="137" spans="1:12">
      <c r="A137" s="57" t="s">
        <v>61</v>
      </c>
      <c r="B137" s="10"/>
      <c r="C137" s="10">
        <v>2020</v>
      </c>
      <c r="D137" s="10">
        <v>2025</v>
      </c>
      <c r="E137" s="10">
        <v>2030</v>
      </c>
      <c r="F137" s="10">
        <v>2035</v>
      </c>
      <c r="G137" s="10">
        <v>2040</v>
      </c>
      <c r="H137" s="10">
        <v>2045</v>
      </c>
      <c r="I137" s="10">
        <v>2050</v>
      </c>
      <c r="J137" s="10">
        <v>2055</v>
      </c>
      <c r="K137" s="10">
        <v>2060</v>
      </c>
    </row>
    <row r="138" spans="1:12">
      <c r="A138" s="58"/>
      <c r="B138" s="20" t="s">
        <v>78</v>
      </c>
      <c r="C138" s="45">
        <v>8.4615485818069676</v>
      </c>
      <c r="D138" s="45">
        <v>9.9342564022378053</v>
      </c>
      <c r="E138" s="49">
        <v>15.133434719210378</v>
      </c>
      <c r="F138" s="49">
        <v>28.272513688704905</v>
      </c>
      <c r="G138" s="49">
        <v>45.418254543916021</v>
      </c>
      <c r="H138" s="49">
        <v>63.221788684782233</v>
      </c>
      <c r="I138" s="49">
        <v>109.30686894730208</v>
      </c>
      <c r="J138" s="49">
        <v>198.3347527649284</v>
      </c>
      <c r="K138" s="49">
        <v>397.56233451882747</v>
      </c>
      <c r="L138">
        <f>K138*6.8</f>
        <v>2703.4238747280269</v>
      </c>
    </row>
    <row r="139" spans="1:12">
      <c r="A139" s="58"/>
      <c r="B139" s="9" t="s">
        <v>17</v>
      </c>
      <c r="C139" s="38">
        <f>C138</f>
        <v>8.4615485818069676</v>
      </c>
      <c r="D139" s="39">
        <v>13</v>
      </c>
      <c r="E139" s="39">
        <v>18</v>
      </c>
      <c r="F139" s="39">
        <v>33</v>
      </c>
      <c r="G139" s="39">
        <v>55</v>
      </c>
      <c r="H139" s="39">
        <v>75</v>
      </c>
      <c r="I139" s="39">
        <v>120</v>
      </c>
      <c r="J139" s="39">
        <v>215</v>
      </c>
      <c r="K139" s="39">
        <v>415</v>
      </c>
      <c r="L139">
        <f>K139*6.8</f>
        <v>2822</v>
      </c>
    </row>
    <row r="140" spans="1:12">
      <c r="A140" s="59"/>
      <c r="B140" s="18" t="s">
        <v>18</v>
      </c>
      <c r="C140" s="40">
        <f>C139</f>
        <v>8.4615485818069676</v>
      </c>
      <c r="D140" s="41">
        <v>10</v>
      </c>
      <c r="E140" s="41">
        <v>15</v>
      </c>
      <c r="F140" s="41">
        <v>27</v>
      </c>
      <c r="G140" s="41">
        <v>40</v>
      </c>
      <c r="H140" s="41">
        <v>60</v>
      </c>
      <c r="I140" s="41">
        <v>100</v>
      </c>
      <c r="J140" s="41">
        <v>190</v>
      </c>
      <c r="K140" s="41">
        <v>390</v>
      </c>
      <c r="L140">
        <f>K140*6.8</f>
        <v>2652</v>
      </c>
    </row>
    <row r="141" spans="1:12" ht="30">
      <c r="C141" s="21"/>
      <c r="D141" s="8" t="str">
        <f>D140&amp;D142&amp;D139</f>
        <v>10-13</v>
      </c>
      <c r="E141" s="8" t="str">
        <f t="shared" ref="E141:K141" si="21">E140&amp;E142&amp;E139</f>
        <v>15-18</v>
      </c>
      <c r="F141" s="8" t="str">
        <f t="shared" si="21"/>
        <v>27-33</v>
      </c>
      <c r="G141" s="8" t="str">
        <f t="shared" si="21"/>
        <v>40-55</v>
      </c>
      <c r="H141" s="8" t="str">
        <f t="shared" si="21"/>
        <v>60-75</v>
      </c>
      <c r="I141" s="8" t="str">
        <f t="shared" si="21"/>
        <v>100-120</v>
      </c>
      <c r="J141" s="8" t="str">
        <f t="shared" si="21"/>
        <v>190-215</v>
      </c>
      <c r="K141" s="8" t="str">
        <f t="shared" si="21"/>
        <v>390-415</v>
      </c>
    </row>
    <row r="142" spans="1:12">
      <c r="D142" s="3" t="s">
        <v>43</v>
      </c>
      <c r="E142" s="3" t="s">
        <v>43</v>
      </c>
      <c r="F142" s="3" t="s">
        <v>43</v>
      </c>
      <c r="G142" s="3" t="s">
        <v>43</v>
      </c>
      <c r="H142" s="3" t="s">
        <v>43</v>
      </c>
      <c r="I142" s="3" t="s">
        <v>43</v>
      </c>
      <c r="J142" s="3" t="s">
        <v>43</v>
      </c>
      <c r="K142" s="3" t="s">
        <v>43</v>
      </c>
    </row>
    <row r="144" spans="1:12">
      <c r="C144" s="33">
        <v>3</v>
      </c>
      <c r="D144" s="33">
        <v>5</v>
      </c>
      <c r="E144" s="33">
        <v>15</v>
      </c>
      <c r="F144" s="33">
        <v>15</v>
      </c>
      <c r="G144" s="33">
        <v>15</v>
      </c>
      <c r="H144" s="33">
        <v>13</v>
      </c>
      <c r="I144" s="33">
        <v>13</v>
      </c>
      <c r="J144" s="33">
        <v>12</v>
      </c>
    </row>
    <row r="145" spans="1:29">
      <c r="B145" s="25" t="s">
        <v>37</v>
      </c>
      <c r="C145" s="21">
        <v>2.9279718937064568E-2</v>
      </c>
      <c r="D145" s="21">
        <v>4.9880287358416917E-2</v>
      </c>
      <c r="E145" s="21">
        <v>0.1829268293577867</v>
      </c>
      <c r="F145" s="21">
        <v>0.24193548383669408</v>
      </c>
      <c r="G145" s="21">
        <v>0.34610059987027109</v>
      </c>
      <c r="H145" s="21">
        <v>0.49354593738657926</v>
      </c>
      <c r="I145" s="21">
        <v>1.074380163744999</v>
      </c>
      <c r="J145" s="21">
        <v>1249440298.835232</v>
      </c>
    </row>
    <row r="146" spans="1:29">
      <c r="C146" s="26">
        <f t="shared" ref="C146:J146" si="22">C149*(1+C145)</f>
        <v>10.064973863034849</v>
      </c>
      <c r="D146" s="26">
        <f t="shared" si="22"/>
        <v>15.438326265470408</v>
      </c>
      <c r="E146" s="26">
        <f t="shared" si="22"/>
        <v>33.3803592551888</v>
      </c>
      <c r="F146" s="26">
        <f t="shared" si="22"/>
        <v>61.771309334822043</v>
      </c>
      <c r="G146" s="26">
        <f t="shared" si="22"/>
        <v>99.64617717135377</v>
      </c>
      <c r="H146" s="26">
        <f t="shared" si="22"/>
        <v>201.11262356991759</v>
      </c>
      <c r="I146" s="26">
        <f t="shared" si="22"/>
        <v>360.66535622107892</v>
      </c>
      <c r="J146" s="26">
        <f t="shared" si="22"/>
        <v>478291113142.30341</v>
      </c>
      <c r="T146" s="24"/>
      <c r="U146" s="24"/>
      <c r="V146" s="24"/>
      <c r="W146" s="24"/>
      <c r="X146" s="24"/>
      <c r="Y146" s="24"/>
      <c r="Z146" s="24"/>
      <c r="AA146" s="24"/>
      <c r="AB146" s="24"/>
      <c r="AC146" s="24"/>
    </row>
    <row r="147" spans="1:29">
      <c r="B147" s="10"/>
      <c r="C147" s="10">
        <v>2025</v>
      </c>
      <c r="D147" s="10">
        <v>2030</v>
      </c>
      <c r="E147" s="10">
        <v>2035</v>
      </c>
      <c r="F147" s="10">
        <v>2040</v>
      </c>
      <c r="G147" s="10">
        <v>2045</v>
      </c>
      <c r="H147" s="10">
        <v>2050</v>
      </c>
      <c r="I147" s="10">
        <v>2055</v>
      </c>
      <c r="J147" s="10">
        <v>2060</v>
      </c>
      <c r="K147"/>
    </row>
    <row r="148" spans="1:29" s="24" customFormat="1">
      <c r="A148" s="61" t="s">
        <v>34</v>
      </c>
      <c r="B148" s="25" t="s">
        <v>28</v>
      </c>
      <c r="C148" s="22" t="s">
        <v>38</v>
      </c>
      <c r="D148" s="22" t="s">
        <v>27</v>
      </c>
      <c r="E148" s="27" t="s">
        <v>39</v>
      </c>
      <c r="F148" s="23" t="s">
        <v>40</v>
      </c>
      <c r="G148" s="23" t="s">
        <v>41</v>
      </c>
      <c r="H148" s="22" t="s">
        <v>35</v>
      </c>
      <c r="I148" s="23" t="s">
        <v>36</v>
      </c>
      <c r="J148" s="22" t="s">
        <v>42</v>
      </c>
      <c r="T148"/>
      <c r="U148"/>
      <c r="V148"/>
      <c r="W148"/>
      <c r="X148"/>
      <c r="Y148"/>
      <c r="Z148"/>
      <c r="AA148"/>
      <c r="AB148"/>
      <c r="AC148"/>
    </row>
    <row r="149" spans="1:29">
      <c r="A149" s="61"/>
      <c r="B149" s="25" t="s">
        <v>29</v>
      </c>
      <c r="C149" s="26">
        <v>9.7786575192882754</v>
      </c>
      <c r="D149" s="26">
        <v>14.7048444011788</v>
      </c>
      <c r="E149" s="28">
        <v>28.218448028024746</v>
      </c>
      <c r="F149" s="26">
        <v>49.737937387852703</v>
      </c>
      <c r="G149" s="26">
        <v>74.025802515025291</v>
      </c>
      <c r="H149" s="26">
        <v>134.65446126272244</v>
      </c>
      <c r="I149" s="26">
        <v>173.86656627585023</v>
      </c>
      <c r="J149" s="26">
        <v>382.80429501543796</v>
      </c>
    </row>
    <row r="150" spans="1:29">
      <c r="A150" s="61"/>
    </row>
    <row r="171" spans="1:10">
      <c r="A171" s="62" t="s">
        <v>59</v>
      </c>
      <c r="B171" s="63"/>
      <c r="C171" s="42" t="s">
        <v>51</v>
      </c>
      <c r="D171" s="42" t="s">
        <v>52</v>
      </c>
      <c r="E171" s="42" t="s">
        <v>53</v>
      </c>
      <c r="F171" s="43" t="s">
        <v>54</v>
      </c>
      <c r="G171" s="43" t="s">
        <v>55</v>
      </c>
      <c r="H171" s="42" t="s">
        <v>56</v>
      </c>
      <c r="I171" s="43" t="s">
        <v>57</v>
      </c>
      <c r="J171" s="42" t="s">
        <v>58</v>
      </c>
    </row>
    <row r="177" spans="1:12">
      <c r="B177" s="3" t="s">
        <v>77</v>
      </c>
    </row>
    <row r="180" spans="1:12">
      <c r="A180" s="57" t="s">
        <v>60</v>
      </c>
      <c r="B180" s="10"/>
      <c r="C180" s="10">
        <v>2020</v>
      </c>
      <c r="D180" s="10">
        <v>2025</v>
      </c>
      <c r="E180" s="10">
        <v>2030</v>
      </c>
      <c r="F180" s="10">
        <v>2035</v>
      </c>
      <c r="G180" s="10">
        <v>2040</v>
      </c>
      <c r="H180" s="10">
        <v>2045</v>
      </c>
      <c r="I180" s="10">
        <v>2050</v>
      </c>
      <c r="J180" s="10">
        <v>2055</v>
      </c>
      <c r="K180" s="10">
        <v>2060</v>
      </c>
    </row>
    <row r="181" spans="1:12">
      <c r="A181" s="58"/>
      <c r="B181" s="9" t="s">
        <v>17</v>
      </c>
      <c r="C181" s="38">
        <v>27</v>
      </c>
      <c r="D181" s="39">
        <v>31</v>
      </c>
      <c r="E181" s="39">
        <v>35</v>
      </c>
      <c r="F181" s="39">
        <v>40</v>
      </c>
      <c r="G181" s="39">
        <v>45</v>
      </c>
      <c r="H181" s="39">
        <v>51</v>
      </c>
      <c r="I181" s="39">
        <v>57</v>
      </c>
      <c r="J181" s="39">
        <v>68</v>
      </c>
      <c r="K181" s="39">
        <v>80</v>
      </c>
    </row>
    <row r="182" spans="1:12">
      <c r="A182" s="59"/>
      <c r="B182" s="18" t="s">
        <v>18</v>
      </c>
      <c r="C182" s="40">
        <v>27</v>
      </c>
      <c r="D182" s="41">
        <v>29</v>
      </c>
      <c r="E182" s="41">
        <v>31</v>
      </c>
      <c r="F182" s="41">
        <v>35</v>
      </c>
      <c r="G182" s="41">
        <v>40</v>
      </c>
      <c r="H182" s="41">
        <v>44</v>
      </c>
      <c r="I182" s="41">
        <v>50</v>
      </c>
      <c r="J182" s="41">
        <v>58</v>
      </c>
      <c r="K182" s="41">
        <v>70</v>
      </c>
    </row>
    <row r="183" spans="1:12">
      <c r="B183" s="3" t="s">
        <v>76</v>
      </c>
      <c r="C183" s="47">
        <v>27</v>
      </c>
      <c r="D183" s="48">
        <f>D191*100</f>
        <v>30.867857702906164</v>
      </c>
      <c r="E183" s="48">
        <f t="shared" ref="E183:K183" si="23">E191*100</f>
        <v>34.397108949181813</v>
      </c>
      <c r="F183" s="48">
        <f t="shared" si="23"/>
        <v>37.376753365885115</v>
      </c>
      <c r="G183" s="48">
        <f t="shared" si="23"/>
        <v>42</v>
      </c>
      <c r="H183" s="48">
        <f t="shared" si="23"/>
        <v>47.186648466253956</v>
      </c>
      <c r="I183" s="48">
        <f t="shared" si="23"/>
        <v>55.98223905131475</v>
      </c>
      <c r="J183" s="48">
        <f t="shared" si="23"/>
        <v>67.382042662560593</v>
      </c>
      <c r="K183" s="48">
        <f t="shared" si="23"/>
        <v>79.456880709553928</v>
      </c>
    </row>
    <row r="184" spans="1:12">
      <c r="C184" s="21"/>
      <c r="D184" s="8" t="str">
        <f>D182&amp;D185&amp;D181</f>
        <v>29-31</v>
      </c>
      <c r="E184" s="8" t="str">
        <f t="shared" ref="E184:K184" si="24">E182&amp;E185&amp;E181</f>
        <v>31-35</v>
      </c>
      <c r="F184" s="8" t="str">
        <f t="shared" si="24"/>
        <v>35-40</v>
      </c>
      <c r="G184" s="8" t="str">
        <f t="shared" si="24"/>
        <v>40-45</v>
      </c>
      <c r="H184" s="8" t="str">
        <f t="shared" si="24"/>
        <v>44-51</v>
      </c>
      <c r="I184" s="8" t="str">
        <f t="shared" si="24"/>
        <v>50-57</v>
      </c>
      <c r="J184" s="8" t="str">
        <f t="shared" si="24"/>
        <v>58-68</v>
      </c>
      <c r="K184" s="8" t="str">
        <f t="shared" si="24"/>
        <v>70-80</v>
      </c>
    </row>
    <row r="185" spans="1:12">
      <c r="D185" s="3" t="s">
        <v>43</v>
      </c>
      <c r="E185" s="3" t="s">
        <v>43</v>
      </c>
      <c r="F185" s="3" t="s">
        <v>43</v>
      </c>
      <c r="G185" s="3" t="s">
        <v>43</v>
      </c>
      <c r="H185" s="3" t="s">
        <v>43</v>
      </c>
      <c r="I185" s="3" t="s">
        <v>43</v>
      </c>
      <c r="J185" s="3" t="s">
        <v>43</v>
      </c>
      <c r="K185" s="3" t="s">
        <v>43</v>
      </c>
    </row>
    <row r="187" spans="1:12">
      <c r="C187" s="34">
        <f>C181/100</f>
        <v>0.27</v>
      </c>
      <c r="D187" s="34">
        <f t="shared" ref="D187:J188" si="25">D181/100</f>
        <v>0.31</v>
      </c>
      <c r="E187" s="34">
        <f t="shared" si="25"/>
        <v>0.35</v>
      </c>
      <c r="F187" s="34">
        <f t="shared" si="25"/>
        <v>0.4</v>
      </c>
      <c r="G187" s="34">
        <f t="shared" si="25"/>
        <v>0.45</v>
      </c>
      <c r="H187" s="34">
        <f t="shared" si="25"/>
        <v>0.51</v>
      </c>
      <c r="I187" s="34">
        <f t="shared" si="25"/>
        <v>0.56999999999999995</v>
      </c>
      <c r="J187" s="34">
        <f t="shared" si="25"/>
        <v>0.68</v>
      </c>
      <c r="K187" s="34">
        <f>K181/100</f>
        <v>0.8</v>
      </c>
      <c r="L187" s="34"/>
    </row>
    <row r="188" spans="1:12">
      <c r="C188" s="34">
        <f>C182/100</f>
        <v>0.27</v>
      </c>
      <c r="D188" s="34">
        <f t="shared" si="25"/>
        <v>0.28999999999999998</v>
      </c>
      <c r="E188" s="34">
        <f t="shared" si="25"/>
        <v>0.31</v>
      </c>
      <c r="F188" s="34">
        <f t="shared" si="25"/>
        <v>0.35</v>
      </c>
      <c r="G188" s="34">
        <f t="shared" si="25"/>
        <v>0.4</v>
      </c>
      <c r="H188" s="34">
        <f t="shared" si="25"/>
        <v>0.44</v>
      </c>
      <c r="I188" s="34">
        <f t="shared" si="25"/>
        <v>0.5</v>
      </c>
      <c r="J188" s="34">
        <f t="shared" si="25"/>
        <v>0.57999999999999996</v>
      </c>
      <c r="K188" s="34">
        <f>K182/100</f>
        <v>0.7</v>
      </c>
      <c r="L188" s="34"/>
    </row>
    <row r="189" spans="1:12">
      <c r="D189" s="34">
        <v>0.29147867004752015</v>
      </c>
      <c r="E189" s="34">
        <v>0.31940484719843115</v>
      </c>
      <c r="F189" s="34">
        <v>0.34754970793663909</v>
      </c>
      <c r="G189" s="34">
        <v>0.39551839334992306</v>
      </c>
      <c r="H189" s="34">
        <v>0.47186648466253955</v>
      </c>
      <c r="I189" s="34">
        <v>0.55982239051314753</v>
      </c>
      <c r="J189" s="34">
        <v>0.67382042662560593</v>
      </c>
      <c r="K189" s="34">
        <v>0.79456880709553923</v>
      </c>
    </row>
    <row r="191" spans="1:12">
      <c r="C191" s="21">
        <v>0.26888267775143598</v>
      </c>
      <c r="D191" s="21">
        <v>0.30867857702906165</v>
      </c>
      <c r="E191" s="21">
        <v>0.34397108949181815</v>
      </c>
      <c r="F191" s="21">
        <v>0.37376753365885118</v>
      </c>
      <c r="G191" s="21">
        <v>0.42</v>
      </c>
      <c r="H191" s="21">
        <v>0.47186648466253955</v>
      </c>
      <c r="I191" s="21">
        <v>0.55982239051314753</v>
      </c>
      <c r="J191" s="21">
        <v>0.67382042662560593</v>
      </c>
      <c r="K191" s="21">
        <v>0.79456880709553923</v>
      </c>
    </row>
  </sheetData>
  <mergeCells count="13">
    <mergeCell ref="A180:A182"/>
    <mergeCell ref="A80:A87"/>
    <mergeCell ref="A99:A106"/>
    <mergeCell ref="A118:A126"/>
    <mergeCell ref="A137:A140"/>
    <mergeCell ref="A148:A150"/>
    <mergeCell ref="A171:B171"/>
    <mergeCell ref="A61:A68"/>
    <mergeCell ref="A3:A10"/>
    <mergeCell ref="A21:A28"/>
    <mergeCell ref="T21:U21"/>
    <mergeCell ref="T22:U22"/>
    <mergeCell ref="A43:A5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4:K87"/>
  <sheetViews>
    <sheetView tabSelected="1" topLeftCell="A59" zoomScale="173" zoomScaleNormal="100" workbookViewId="0">
      <pane xSplit="1" topLeftCell="B1" activePane="topRight" state="frozen"/>
      <selection pane="topRight" activeCell="A61" sqref="A61"/>
    </sheetView>
  </sheetViews>
  <sheetFormatPr baseColWidth="10" defaultColWidth="8.83203125" defaultRowHeight="15"/>
  <cols>
    <col min="1" max="1" width="18.1640625" style="3" customWidth="1"/>
    <col min="2" max="2" width="20.6640625" style="3" customWidth="1"/>
    <col min="3" max="11" width="7.1640625" style="3" customWidth="1"/>
  </cols>
  <sheetData>
    <row r="4" spans="1:11">
      <c r="A4" s="3" t="s">
        <v>10</v>
      </c>
    </row>
    <row r="5" spans="1:11" ht="16" thickBot="1">
      <c r="A5" s="6" t="s">
        <v>15</v>
      </c>
    </row>
    <row r="6" spans="1:11">
      <c r="A6" s="51" t="s">
        <v>19</v>
      </c>
      <c r="B6" s="10"/>
      <c r="C6" s="10">
        <v>2020</v>
      </c>
      <c r="D6" s="10">
        <v>2025</v>
      </c>
      <c r="E6" s="10">
        <v>2030</v>
      </c>
      <c r="F6" s="10">
        <v>2035</v>
      </c>
      <c r="G6" s="10">
        <v>2040</v>
      </c>
      <c r="H6" s="10">
        <v>2045</v>
      </c>
      <c r="I6" s="10">
        <v>2050</v>
      </c>
      <c r="J6" s="10">
        <v>2055</v>
      </c>
      <c r="K6" s="10">
        <v>2060</v>
      </c>
    </row>
    <row r="7" spans="1:11">
      <c r="A7" s="51"/>
      <c r="B7" s="10"/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51"/>
      <c r="B8" s="10"/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51"/>
      <c r="B9" s="10"/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51"/>
      <c r="B10" s="10"/>
      <c r="C10" s="11"/>
      <c r="D10" s="11"/>
      <c r="E10" s="11"/>
      <c r="F10" s="12"/>
      <c r="G10" s="12"/>
      <c r="H10" s="12"/>
      <c r="I10" s="12"/>
      <c r="J10" s="12"/>
      <c r="K10" s="12"/>
    </row>
    <row r="11" spans="1:11">
      <c r="A11" s="51"/>
      <c r="B11" s="20" t="s">
        <v>78</v>
      </c>
      <c r="C11" s="11">
        <v>37.292020190441903</v>
      </c>
      <c r="D11" s="13">
        <v>40.580780579333428</v>
      </c>
      <c r="E11" s="13">
        <v>39.969071117695876</v>
      </c>
      <c r="F11" s="14">
        <v>39.203499448327548</v>
      </c>
      <c r="G11" s="14">
        <v>34.503228121666673</v>
      </c>
      <c r="H11" s="14">
        <v>26.602454363184499</v>
      </c>
      <c r="I11" s="14">
        <v>17.943969530456727</v>
      </c>
      <c r="J11" s="14">
        <v>10.255618366448081</v>
      </c>
      <c r="K11" s="14">
        <v>4.1651812335795739</v>
      </c>
    </row>
    <row r="12" spans="1:11">
      <c r="A12" s="51"/>
      <c r="B12" s="9" t="s">
        <v>17</v>
      </c>
      <c r="C12" s="38">
        <f>C11</f>
        <v>37.292020190441903</v>
      </c>
      <c r="D12" s="39">
        <v>42</v>
      </c>
      <c r="E12" s="39">
        <v>42</v>
      </c>
      <c r="F12" s="39">
        <v>41</v>
      </c>
      <c r="G12" s="39">
        <v>36</v>
      </c>
      <c r="H12" s="39">
        <v>28</v>
      </c>
      <c r="I12" s="39">
        <v>21</v>
      </c>
      <c r="J12" s="39">
        <v>14</v>
      </c>
      <c r="K12" s="39">
        <v>7</v>
      </c>
    </row>
    <row r="13" spans="1:11">
      <c r="A13" s="51"/>
      <c r="B13" s="9" t="s">
        <v>18</v>
      </c>
      <c r="C13" s="38">
        <f>C12</f>
        <v>37.292020190441903</v>
      </c>
      <c r="D13" s="39">
        <v>39</v>
      </c>
      <c r="E13" s="39">
        <v>38</v>
      </c>
      <c r="F13" s="39">
        <v>34</v>
      </c>
      <c r="G13" s="39">
        <v>27.5</v>
      </c>
      <c r="H13" s="39">
        <v>20</v>
      </c>
      <c r="I13" s="39">
        <v>13.5</v>
      </c>
      <c r="J13" s="39">
        <v>6.5</v>
      </c>
      <c r="K13" s="39">
        <v>1</v>
      </c>
    </row>
    <row r="14" spans="1:11" ht="30">
      <c r="D14" s="8" t="str">
        <f>D13&amp;D15&amp;D12</f>
        <v>39 ~ 42</v>
      </c>
      <c r="E14" s="8" t="str">
        <f t="shared" ref="E14:K14" si="0">E13&amp;E15&amp;E12</f>
        <v>38 ~ 42</v>
      </c>
      <c r="F14" s="8" t="str">
        <f t="shared" si="0"/>
        <v>34 ~ 41</v>
      </c>
      <c r="G14" s="8" t="str">
        <f t="shared" si="0"/>
        <v>27.5 ~ 36</v>
      </c>
      <c r="H14" s="8" t="str">
        <f t="shared" si="0"/>
        <v>20 ~ 28</v>
      </c>
      <c r="I14" s="8" t="str">
        <f t="shared" si="0"/>
        <v>13.5 ~ 21</v>
      </c>
      <c r="J14" s="8" t="str">
        <f t="shared" si="0"/>
        <v>6.5 ~ 14</v>
      </c>
      <c r="K14" s="8" t="str">
        <f t="shared" si="0"/>
        <v>1 ~ 7</v>
      </c>
    </row>
    <row r="15" spans="1:11">
      <c r="D15" s="3" t="s">
        <v>87</v>
      </c>
      <c r="E15" s="3" t="s">
        <v>87</v>
      </c>
      <c r="F15" s="3" t="s">
        <v>87</v>
      </c>
      <c r="G15" s="3" t="s">
        <v>87</v>
      </c>
      <c r="H15" s="3" t="s">
        <v>87</v>
      </c>
      <c r="I15" s="3" t="s">
        <v>87</v>
      </c>
      <c r="J15" s="3" t="s">
        <v>87</v>
      </c>
      <c r="K15" s="3" t="s">
        <v>87</v>
      </c>
    </row>
    <row r="16" spans="1:11">
      <c r="D16" s="7">
        <f>D12-D13</f>
        <v>3</v>
      </c>
      <c r="E16" s="7">
        <f t="shared" ref="E16:K16" si="1">E12-E13</f>
        <v>4</v>
      </c>
      <c r="F16" s="7">
        <f t="shared" si="1"/>
        <v>7</v>
      </c>
      <c r="G16" s="7">
        <f t="shared" si="1"/>
        <v>8.5</v>
      </c>
      <c r="H16" s="7">
        <f t="shared" si="1"/>
        <v>8</v>
      </c>
      <c r="I16" s="7">
        <f t="shared" si="1"/>
        <v>7.5</v>
      </c>
      <c r="J16" s="7">
        <f t="shared" si="1"/>
        <v>7.5</v>
      </c>
      <c r="K16" s="7">
        <f t="shared" si="1"/>
        <v>6</v>
      </c>
    </row>
    <row r="17" spans="1:11">
      <c r="K17"/>
    </row>
    <row r="18" spans="1:11">
      <c r="K18"/>
    </row>
    <row r="19" spans="1:11">
      <c r="K19"/>
    </row>
    <row r="20" spans="1:11">
      <c r="K20"/>
    </row>
    <row r="21" spans="1:11">
      <c r="K21"/>
    </row>
    <row r="23" spans="1:11">
      <c r="A23" s="3" t="s">
        <v>10</v>
      </c>
    </row>
    <row r="24" spans="1:11" ht="16" thickBot="1">
      <c r="A24" s="6" t="s">
        <v>15</v>
      </c>
    </row>
    <row r="25" spans="1:11">
      <c r="A25" s="51" t="s">
        <v>23</v>
      </c>
      <c r="B25" s="10"/>
      <c r="C25" s="10">
        <v>2020</v>
      </c>
      <c r="D25" s="10">
        <v>2025</v>
      </c>
      <c r="E25" s="10">
        <v>2030</v>
      </c>
      <c r="F25" s="10">
        <v>2035</v>
      </c>
      <c r="G25" s="10">
        <v>2040</v>
      </c>
      <c r="H25" s="10">
        <v>2045</v>
      </c>
      <c r="I25" s="10">
        <v>2050</v>
      </c>
      <c r="J25" s="10">
        <v>2055</v>
      </c>
      <c r="K25" s="10">
        <v>2060</v>
      </c>
    </row>
    <row r="26" spans="1:11">
      <c r="A26" s="51"/>
      <c r="B26" s="10"/>
      <c r="C26" s="11"/>
      <c r="D26" s="11"/>
      <c r="E26" s="11"/>
      <c r="F26" s="11"/>
      <c r="G26" s="11"/>
      <c r="H26" s="11"/>
      <c r="I26" s="11"/>
      <c r="J26" s="11"/>
      <c r="K26" s="11"/>
    </row>
    <row r="27" spans="1:11">
      <c r="A27" s="51"/>
      <c r="B27" s="10"/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51"/>
      <c r="B28" s="10"/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51"/>
      <c r="B29" s="10"/>
      <c r="C29" s="11"/>
      <c r="D29" s="11"/>
      <c r="E29" s="11"/>
      <c r="F29" s="12"/>
      <c r="G29" s="12"/>
      <c r="H29" s="12"/>
      <c r="I29" s="12"/>
      <c r="J29" s="12"/>
      <c r="K29" s="12"/>
    </row>
    <row r="30" spans="1:11">
      <c r="A30" s="51"/>
      <c r="B30" s="10" t="s">
        <v>22</v>
      </c>
      <c r="C30" s="11">
        <v>10.55770308891627</v>
      </c>
      <c r="D30" s="13">
        <v>9.7089612748258745</v>
      </c>
      <c r="E30" s="13">
        <v>8.7985650656548522</v>
      </c>
      <c r="F30" s="14">
        <v>7.6984888957823294</v>
      </c>
      <c r="G30" s="14">
        <v>6.4369860250291051</v>
      </c>
      <c r="H30" s="14">
        <v>5.127639210646648</v>
      </c>
      <c r="I30" s="14">
        <v>3.3883598270638497</v>
      </c>
      <c r="J30" s="14">
        <v>2.1718858441627176</v>
      </c>
      <c r="K30" s="14">
        <v>0.91859190427259574</v>
      </c>
    </row>
    <row r="31" spans="1:11">
      <c r="A31" s="51"/>
      <c r="B31" s="9" t="s">
        <v>17</v>
      </c>
      <c r="C31" s="15">
        <f>C30</f>
        <v>10.55770308891627</v>
      </c>
      <c r="D31" s="16">
        <v>10.5</v>
      </c>
      <c r="E31" s="16">
        <v>9.5</v>
      </c>
      <c r="F31" s="16">
        <f>F32+1.5</f>
        <v>8.3000000000000007</v>
      </c>
      <c r="G31" s="16">
        <f t="shared" ref="G31:J31" si="2">G32+1.5</f>
        <v>6.8</v>
      </c>
      <c r="H31" s="16">
        <f t="shared" si="2"/>
        <v>5.4</v>
      </c>
      <c r="I31" s="16">
        <f t="shared" si="2"/>
        <v>4</v>
      </c>
      <c r="J31" s="16">
        <f t="shared" si="2"/>
        <v>2.8</v>
      </c>
      <c r="K31" s="16">
        <v>1.5</v>
      </c>
    </row>
    <row r="32" spans="1:11">
      <c r="A32" s="51"/>
      <c r="B32" s="9" t="s">
        <v>18</v>
      </c>
      <c r="C32" s="15">
        <f>C31</f>
        <v>10.55770308891627</v>
      </c>
      <c r="D32" s="16">
        <v>9.5</v>
      </c>
      <c r="E32" s="16">
        <v>8.1999999999999993</v>
      </c>
      <c r="F32" s="16">
        <v>6.8</v>
      </c>
      <c r="G32" s="16">
        <v>5.3</v>
      </c>
      <c r="H32" s="16">
        <v>3.9</v>
      </c>
      <c r="I32" s="16">
        <v>2.5</v>
      </c>
      <c r="J32" s="16">
        <v>1.3</v>
      </c>
      <c r="K32" s="16">
        <v>0.2</v>
      </c>
    </row>
    <row r="33" spans="1:11" ht="30">
      <c r="D33" s="8" t="str">
        <f>D32&amp;D34&amp;D31</f>
        <v>9.5 ~ 10.5</v>
      </c>
      <c r="E33" s="8" t="str">
        <f t="shared" ref="E33:K33" si="3">E32&amp;E34&amp;E31</f>
        <v>8.2 ~ 9.5</v>
      </c>
      <c r="F33" s="8" t="str">
        <f t="shared" si="3"/>
        <v>6.8 ~ 8.3</v>
      </c>
      <c r="G33" s="8" t="str">
        <f t="shared" si="3"/>
        <v>5.3 ~ 6.8</v>
      </c>
      <c r="H33" s="8" t="str">
        <f t="shared" si="3"/>
        <v>3.9 ~ 5.4</v>
      </c>
      <c r="I33" s="8" t="str">
        <f t="shared" si="3"/>
        <v>2.5 ~ 4</v>
      </c>
      <c r="J33" s="8" t="str">
        <f t="shared" si="3"/>
        <v>1.3 ~ 2.8</v>
      </c>
      <c r="K33" s="8" t="str">
        <f t="shared" si="3"/>
        <v>0.2 ~ 1.5</v>
      </c>
    </row>
    <row r="34" spans="1:11">
      <c r="D34" s="3" t="s">
        <v>87</v>
      </c>
      <c r="E34" s="3" t="s">
        <v>87</v>
      </c>
      <c r="F34" s="3" t="s">
        <v>87</v>
      </c>
      <c r="G34" s="3" t="s">
        <v>87</v>
      </c>
      <c r="H34" s="3" t="s">
        <v>87</v>
      </c>
      <c r="I34" s="3" t="s">
        <v>87</v>
      </c>
      <c r="J34" s="3" t="s">
        <v>87</v>
      </c>
      <c r="K34" s="3" t="s">
        <v>87</v>
      </c>
    </row>
    <row r="35" spans="1:11">
      <c r="D35" s="7">
        <f>D31-D32</f>
        <v>1</v>
      </c>
      <c r="E35" s="7">
        <f t="shared" ref="E35:K35" si="4">E31-E32</f>
        <v>1.3000000000000007</v>
      </c>
      <c r="F35" s="7">
        <f t="shared" si="4"/>
        <v>1.5000000000000009</v>
      </c>
      <c r="G35" s="7">
        <f t="shared" si="4"/>
        <v>1.5</v>
      </c>
      <c r="H35" s="7">
        <f t="shared" si="4"/>
        <v>1.5000000000000004</v>
      </c>
      <c r="I35" s="7">
        <f t="shared" si="4"/>
        <v>1.5</v>
      </c>
      <c r="J35" s="7">
        <f t="shared" si="4"/>
        <v>1.4999999999999998</v>
      </c>
      <c r="K35" s="7">
        <f t="shared" si="4"/>
        <v>1.3</v>
      </c>
    </row>
    <row r="36" spans="1:11">
      <c r="E36" s="7">
        <f>D32-E32</f>
        <v>1.3000000000000007</v>
      </c>
      <c r="F36" s="7">
        <f t="shared" ref="F36:K36" si="5">E32-F32</f>
        <v>1.3999999999999995</v>
      </c>
      <c r="G36" s="7">
        <f t="shared" si="5"/>
        <v>1.5</v>
      </c>
      <c r="H36" s="7">
        <f t="shared" si="5"/>
        <v>1.4</v>
      </c>
      <c r="I36" s="7">
        <f t="shared" si="5"/>
        <v>1.4</v>
      </c>
      <c r="J36" s="7">
        <f t="shared" si="5"/>
        <v>1.2</v>
      </c>
      <c r="K36" s="7">
        <f t="shared" si="5"/>
        <v>1.1000000000000001</v>
      </c>
    </row>
    <row r="42" spans="1:11">
      <c r="A42" s="3" t="s">
        <v>10</v>
      </c>
    </row>
    <row r="43" spans="1:11">
      <c r="A43" s="3" t="s">
        <v>15</v>
      </c>
    </row>
    <row r="44" spans="1:11">
      <c r="A44" s="51" t="s">
        <v>21</v>
      </c>
      <c r="B44" s="10"/>
      <c r="C44" s="10">
        <v>2020</v>
      </c>
      <c r="D44" s="10">
        <v>2025</v>
      </c>
      <c r="E44" s="10">
        <v>2030</v>
      </c>
      <c r="F44" s="10">
        <v>2035</v>
      </c>
      <c r="G44" s="10">
        <v>2040</v>
      </c>
      <c r="H44" s="10">
        <v>2045</v>
      </c>
      <c r="I44" s="10">
        <v>2050</v>
      </c>
      <c r="J44" s="10">
        <v>2055</v>
      </c>
      <c r="K44" s="10">
        <v>2060</v>
      </c>
    </row>
    <row r="45" spans="1:11">
      <c r="A45" s="51"/>
      <c r="B45" s="10"/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51"/>
      <c r="B46" s="10"/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51"/>
      <c r="B47" s="10"/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51"/>
      <c r="B48" s="10"/>
      <c r="C48" s="11"/>
      <c r="D48" s="11"/>
      <c r="E48" s="11"/>
      <c r="F48" s="12"/>
      <c r="G48" s="12"/>
      <c r="H48" s="12"/>
      <c r="I48" s="12"/>
      <c r="J48" s="12"/>
      <c r="K48" s="12"/>
    </row>
    <row r="49" spans="1:11">
      <c r="A49" s="51"/>
      <c r="B49" s="20" t="s">
        <v>78</v>
      </c>
      <c r="C49" s="11">
        <v>10.271202814728065</v>
      </c>
      <c r="D49" s="13">
        <v>11.031723024996518</v>
      </c>
      <c r="E49" s="13">
        <v>11.602252691914087</v>
      </c>
      <c r="F49" s="14">
        <v>10.732091580184596</v>
      </c>
      <c r="G49" s="14">
        <v>8.9572308235972251</v>
      </c>
      <c r="H49" s="14">
        <v>7.0995361452806929</v>
      </c>
      <c r="I49" s="14">
        <v>4.7422299565738104</v>
      </c>
      <c r="J49" s="14">
        <v>2.9187386895165308</v>
      </c>
      <c r="K49" s="14">
        <v>1.4746360317459377</v>
      </c>
    </row>
    <row r="50" spans="1:11">
      <c r="A50" s="51"/>
      <c r="B50" s="9" t="s">
        <v>17</v>
      </c>
      <c r="C50" s="15">
        <f>C49</f>
        <v>10.271202814728065</v>
      </c>
      <c r="D50" s="16">
        <v>11.6</v>
      </c>
      <c r="E50" s="16">
        <v>12</v>
      </c>
      <c r="F50" s="17">
        <f>F51+1.7</f>
        <v>11.299999999999999</v>
      </c>
      <c r="G50" s="17">
        <f>G51+2</f>
        <v>9.8000000000000007</v>
      </c>
      <c r="H50" s="17">
        <f t="shared" ref="H50:I50" si="6">H51+2</f>
        <v>8</v>
      </c>
      <c r="I50" s="17">
        <f t="shared" si="6"/>
        <v>5.8</v>
      </c>
      <c r="J50" s="17">
        <f>J51+1.8</f>
        <v>3.6</v>
      </c>
      <c r="K50" s="17">
        <v>1.5</v>
      </c>
    </row>
    <row r="51" spans="1:11">
      <c r="A51" s="51"/>
      <c r="B51" s="9" t="s">
        <v>18</v>
      </c>
      <c r="C51" s="15">
        <f>C50</f>
        <v>10.271202814728065</v>
      </c>
      <c r="D51" s="16">
        <v>10.6</v>
      </c>
      <c r="E51" s="16">
        <v>10.5</v>
      </c>
      <c r="F51" s="17">
        <v>9.6</v>
      </c>
      <c r="G51" s="17">
        <v>7.8</v>
      </c>
      <c r="H51" s="17">
        <v>6</v>
      </c>
      <c r="I51" s="17">
        <v>3.8</v>
      </c>
      <c r="J51" s="17">
        <v>1.8</v>
      </c>
      <c r="K51" s="17">
        <v>0.1</v>
      </c>
    </row>
    <row r="52" spans="1:11" ht="30">
      <c r="D52" s="8" t="str">
        <f>D51&amp;D53&amp;D50</f>
        <v>10.6 ~ 11.6</v>
      </c>
      <c r="E52" s="8" t="str">
        <f t="shared" ref="E52:K52" si="7">E51&amp;E53&amp;E50</f>
        <v>10.5 ~ 12</v>
      </c>
      <c r="F52" s="8" t="str">
        <f t="shared" si="7"/>
        <v>9.6 ~ 11.3</v>
      </c>
      <c r="G52" s="8" t="str">
        <f t="shared" si="7"/>
        <v>7.8 ~ 9.8</v>
      </c>
      <c r="H52" s="8" t="str">
        <f t="shared" si="7"/>
        <v>6 ~ 8</v>
      </c>
      <c r="I52" s="8" t="str">
        <f t="shared" si="7"/>
        <v>3.8 ~ 5.8</v>
      </c>
      <c r="J52" s="8" t="str">
        <f t="shared" si="7"/>
        <v>1.8 ~ 3.6</v>
      </c>
      <c r="K52" s="8" t="str">
        <f t="shared" si="7"/>
        <v>0.1 ~ 1.5</v>
      </c>
    </row>
    <row r="53" spans="1:11">
      <c r="D53" s="3" t="s">
        <v>87</v>
      </c>
      <c r="E53" s="3" t="s">
        <v>87</v>
      </c>
      <c r="F53" s="3" t="s">
        <v>87</v>
      </c>
      <c r="G53" s="3" t="s">
        <v>87</v>
      </c>
      <c r="H53" s="3" t="s">
        <v>87</v>
      </c>
      <c r="I53" s="3" t="s">
        <v>87</v>
      </c>
      <c r="J53" s="3" t="s">
        <v>87</v>
      </c>
      <c r="K53" s="3" t="s">
        <v>87</v>
      </c>
    </row>
    <row r="54" spans="1:11">
      <c r="C54" s="7">
        <f>C50-C51</f>
        <v>0</v>
      </c>
      <c r="D54" s="7">
        <f t="shared" ref="D54:K54" si="8">D50-D51</f>
        <v>1</v>
      </c>
      <c r="E54" s="7">
        <f t="shared" si="8"/>
        <v>1.5</v>
      </c>
      <c r="F54" s="7">
        <f t="shared" si="8"/>
        <v>1.6999999999999993</v>
      </c>
      <c r="G54" s="7">
        <f t="shared" si="8"/>
        <v>2.0000000000000009</v>
      </c>
      <c r="H54" s="7">
        <f t="shared" si="8"/>
        <v>2</v>
      </c>
      <c r="I54" s="7">
        <f t="shared" si="8"/>
        <v>2</v>
      </c>
      <c r="J54" s="7">
        <f t="shared" si="8"/>
        <v>1.8</v>
      </c>
      <c r="K54" s="7">
        <f t="shared" si="8"/>
        <v>1.4</v>
      </c>
    </row>
    <row r="61" spans="1:11">
      <c r="A61" s="3" t="s">
        <v>10</v>
      </c>
    </row>
    <row r="62" spans="1:11">
      <c r="A62" s="3" t="s">
        <v>15</v>
      </c>
    </row>
    <row r="63" spans="1:11">
      <c r="A63" s="60" t="s">
        <v>20</v>
      </c>
      <c r="B63" s="10"/>
      <c r="C63" s="10">
        <v>2020</v>
      </c>
      <c r="D63" s="10">
        <v>2025</v>
      </c>
      <c r="E63" s="10">
        <v>2030</v>
      </c>
      <c r="F63" s="10">
        <v>2035</v>
      </c>
      <c r="G63" s="10">
        <v>2040</v>
      </c>
      <c r="H63" s="10">
        <v>2045</v>
      </c>
      <c r="I63" s="10">
        <v>2050</v>
      </c>
      <c r="J63" s="10">
        <v>2055</v>
      </c>
      <c r="K63" s="10">
        <v>2060</v>
      </c>
    </row>
    <row r="64" spans="1:11">
      <c r="A64" s="58"/>
      <c r="B64" s="10"/>
      <c r="C64" s="11"/>
      <c r="D64" s="11"/>
      <c r="E64" s="11"/>
      <c r="F64" s="11"/>
      <c r="G64" s="11"/>
      <c r="H64" s="11"/>
      <c r="I64" s="11"/>
      <c r="J64" s="11"/>
      <c r="K64" s="11"/>
    </row>
    <row r="65" spans="1:11">
      <c r="A65" s="58"/>
      <c r="B65" s="10"/>
      <c r="C65" s="11"/>
      <c r="D65" s="11"/>
      <c r="E65" s="11"/>
      <c r="F65" s="11"/>
      <c r="G65" s="11"/>
      <c r="H65" s="11"/>
      <c r="I65" s="11"/>
      <c r="J65" s="11"/>
      <c r="K65" s="11"/>
    </row>
    <row r="66" spans="1:11">
      <c r="A66" s="58"/>
      <c r="B66" s="10"/>
      <c r="C66" s="11"/>
      <c r="D66" s="11"/>
      <c r="E66" s="11"/>
      <c r="F66" s="11"/>
      <c r="G66" s="11"/>
      <c r="H66" s="11"/>
      <c r="I66" s="11"/>
      <c r="J66" s="11"/>
      <c r="K66" s="11"/>
    </row>
    <row r="67" spans="1:11">
      <c r="A67" s="58"/>
      <c r="B67" s="10"/>
      <c r="C67" s="11"/>
      <c r="D67" s="11"/>
      <c r="E67" s="11"/>
      <c r="F67" s="12"/>
      <c r="G67" s="12"/>
      <c r="H67" s="12"/>
      <c r="I67" s="12"/>
      <c r="J67" s="12"/>
      <c r="K67" s="12"/>
    </row>
    <row r="68" spans="1:11">
      <c r="A68" s="58"/>
      <c r="B68" s="20" t="s">
        <v>78</v>
      </c>
      <c r="C68" s="11">
        <v>40.192465864643914</v>
      </c>
      <c r="D68" s="13">
        <v>40.569478686253063</v>
      </c>
      <c r="E68" s="13">
        <v>39.005660204458088</v>
      </c>
      <c r="F68" s="14">
        <v>27.953576573923641</v>
      </c>
      <c r="G68" s="14">
        <v>14.008937844365112</v>
      </c>
      <c r="H68" s="14">
        <v>3.0817254974769632</v>
      </c>
      <c r="I68" s="14">
        <v>-1.0897224243322023</v>
      </c>
      <c r="J68" s="14">
        <v>-4.2045092381392148</v>
      </c>
      <c r="K68" s="14">
        <v>-5.6347113111612703</v>
      </c>
    </row>
    <row r="69" spans="1:11">
      <c r="A69" s="58"/>
      <c r="B69" s="9" t="s">
        <v>17</v>
      </c>
      <c r="C69" s="38">
        <f>C68</f>
        <v>40.192465864643914</v>
      </c>
      <c r="D69" s="39">
        <v>42</v>
      </c>
      <c r="E69" s="39">
        <v>39.6</v>
      </c>
      <c r="F69" s="39">
        <v>28</v>
      </c>
      <c r="G69" s="39">
        <v>15</v>
      </c>
      <c r="H69" s="39">
        <v>6</v>
      </c>
      <c r="I69" s="39">
        <v>0</v>
      </c>
      <c r="J69" s="39">
        <v>-2</v>
      </c>
      <c r="K69" s="39">
        <v>-2</v>
      </c>
    </row>
    <row r="70" spans="1:11">
      <c r="A70" s="58"/>
      <c r="B70" s="9"/>
      <c r="C70" s="38"/>
      <c r="D70" s="39"/>
      <c r="E70" s="39"/>
      <c r="F70" s="39"/>
      <c r="G70" s="39"/>
      <c r="H70" s="39"/>
      <c r="I70" s="39">
        <v>0</v>
      </c>
      <c r="J70" s="39">
        <v>-2</v>
      </c>
      <c r="K70" s="39">
        <v>-2</v>
      </c>
    </row>
    <row r="71" spans="1:11">
      <c r="A71" s="59"/>
      <c r="B71" s="18" t="s">
        <v>18</v>
      </c>
      <c r="C71" s="40">
        <f>C69</f>
        <v>40.192465864643914</v>
      </c>
      <c r="D71" s="41">
        <v>39</v>
      </c>
      <c r="E71" s="41">
        <v>35.5</v>
      </c>
      <c r="F71" s="41">
        <v>23</v>
      </c>
      <c r="G71" s="41">
        <v>10</v>
      </c>
      <c r="H71" s="41">
        <v>1</v>
      </c>
      <c r="I71" s="41">
        <v>-4</v>
      </c>
      <c r="J71" s="41">
        <v>-6</v>
      </c>
      <c r="K71" s="41">
        <v>-7</v>
      </c>
    </row>
    <row r="72" spans="1:11">
      <c r="B72" s="9"/>
      <c r="C72" s="38"/>
      <c r="D72" s="39"/>
      <c r="E72" s="39"/>
      <c r="F72" s="39"/>
      <c r="G72" s="39"/>
      <c r="H72" s="39">
        <v>0</v>
      </c>
      <c r="I72" s="41">
        <v>-4</v>
      </c>
      <c r="J72" s="41">
        <v>-6</v>
      </c>
      <c r="K72" s="41">
        <v>-7</v>
      </c>
    </row>
    <row r="73" spans="1:11">
      <c r="B73"/>
      <c r="C73"/>
      <c r="D73"/>
      <c r="E73"/>
      <c r="F73"/>
      <c r="G73"/>
      <c r="H73"/>
      <c r="I73"/>
      <c r="J73"/>
      <c r="K73"/>
    </row>
    <row r="74" spans="1:11">
      <c r="B74"/>
      <c r="C74"/>
      <c r="D74"/>
      <c r="E74"/>
      <c r="F74"/>
      <c r="G74"/>
      <c r="H74"/>
      <c r="I74"/>
      <c r="J74"/>
      <c r="K74"/>
    </row>
    <row r="75" spans="1:11">
      <c r="B75"/>
      <c r="C75"/>
      <c r="D75"/>
      <c r="E75"/>
      <c r="F75"/>
      <c r="G75"/>
      <c r="H75"/>
      <c r="I75"/>
      <c r="J75"/>
      <c r="K75"/>
    </row>
    <row r="76" spans="1:11">
      <c r="B76"/>
      <c r="C76" s="64">
        <f>C68*100</f>
        <v>4019.2465864643914</v>
      </c>
      <c r="D76" s="64">
        <f t="shared" ref="D76:K76" si="9">D68*100</f>
        <v>4056.9478686253065</v>
      </c>
      <c r="E76" s="64">
        <f t="shared" si="9"/>
        <v>3900.566020445809</v>
      </c>
      <c r="F76" s="64">
        <f t="shared" si="9"/>
        <v>2795.3576573923642</v>
      </c>
      <c r="G76" s="64">
        <f t="shared" si="9"/>
        <v>1400.8937844365112</v>
      </c>
      <c r="H76" s="64">
        <f t="shared" si="9"/>
        <v>308.17254974769634</v>
      </c>
      <c r="I76" s="64">
        <f t="shared" si="9"/>
        <v>-108.97224243322023</v>
      </c>
      <c r="J76" s="64">
        <f t="shared" si="9"/>
        <v>-420.45092381392146</v>
      </c>
      <c r="K76" s="64">
        <f t="shared" si="9"/>
        <v>-563.47113111612703</v>
      </c>
    </row>
    <row r="77" spans="1:11">
      <c r="B77"/>
      <c r="C77" s="64">
        <f>C71*100</f>
        <v>4019.2465864643914</v>
      </c>
      <c r="D77" s="64">
        <f t="shared" ref="D77:K77" si="10">D71*100</f>
        <v>3900</v>
      </c>
      <c r="E77" s="64">
        <f t="shared" si="10"/>
        <v>3550</v>
      </c>
      <c r="F77" s="64">
        <f t="shared" si="10"/>
        <v>2300</v>
      </c>
      <c r="G77" s="64">
        <f t="shared" si="10"/>
        <v>1000</v>
      </c>
      <c r="H77" s="64">
        <f t="shared" si="10"/>
        <v>100</v>
      </c>
      <c r="I77" s="64">
        <f t="shared" si="10"/>
        <v>-400</v>
      </c>
      <c r="J77" s="64">
        <f t="shared" si="10"/>
        <v>-600</v>
      </c>
      <c r="K77" s="64">
        <f t="shared" si="10"/>
        <v>-700</v>
      </c>
    </row>
    <row r="78" spans="1:11">
      <c r="B78"/>
      <c r="C78"/>
      <c r="D78"/>
      <c r="E78"/>
      <c r="F78"/>
      <c r="G78"/>
      <c r="H78"/>
      <c r="I78"/>
      <c r="J78"/>
      <c r="K78"/>
    </row>
    <row r="79" spans="1:11">
      <c r="A79"/>
      <c r="B79"/>
      <c r="C79">
        <v>4019.2465864643914</v>
      </c>
      <c r="D79">
        <v>4056.9478686253065</v>
      </c>
      <c r="E79">
        <v>3900.566020445809</v>
      </c>
      <c r="F79">
        <v>2795.3576573923642</v>
      </c>
      <c r="G79">
        <v>1400.8937844365112</v>
      </c>
      <c r="H79">
        <v>308.17254974769634</v>
      </c>
      <c r="I79">
        <v>-108.97224243322023</v>
      </c>
      <c r="J79">
        <v>-420.45092381392146</v>
      </c>
      <c r="K79">
        <v>-563.47113111612703</v>
      </c>
    </row>
    <row r="80" spans="1:11">
      <c r="A80"/>
      <c r="B80"/>
      <c r="C80">
        <v>4019.2465864643914</v>
      </c>
      <c r="D80">
        <v>3900</v>
      </c>
      <c r="E80">
        <v>3550</v>
      </c>
      <c r="F80">
        <v>2300</v>
      </c>
      <c r="G80">
        <v>1000</v>
      </c>
      <c r="H80">
        <v>100</v>
      </c>
      <c r="I80">
        <v>-400</v>
      </c>
      <c r="J80">
        <v>-600</v>
      </c>
      <c r="K80">
        <v>-700</v>
      </c>
    </row>
    <row r="81" customFormat="1"/>
    <row r="82" customFormat="1"/>
    <row r="83" customFormat="1"/>
    <row r="84" customFormat="1"/>
    <row r="85" customFormat="1"/>
    <row r="86" customFormat="1"/>
    <row r="87" customFormat="1"/>
  </sheetData>
  <mergeCells count="4">
    <mergeCell ref="A25:A32"/>
    <mergeCell ref="A44:A51"/>
    <mergeCell ref="A63:A71"/>
    <mergeCell ref="A6:A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2-新电力</vt:lpstr>
      <vt:lpstr>2-汇报图片碳价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2023-08-23T05:23:17Z</dcterms:modified>
</cp:coreProperties>
</file>