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china-re-pathways/LinearOpt_UCSD/data_csv/vre_installations/"/>
    </mc:Choice>
  </mc:AlternateContent>
  <xr:revisionPtr revIDLastSave="0" documentId="13_ncr:1_{57964D59-81FA-2946-B777-3CDD8C772564}" xr6:coauthVersionLast="47" xr6:coauthVersionMax="47" xr10:uidLastSave="{00000000-0000-0000-0000-000000000000}"/>
  <bookViews>
    <workbookView xWindow="39300" yWindow="-13400" windowWidth="37980" windowHeight="27260" xr2:uid="{00000000-000D-0000-FFFF-FFFF00000000}"/>
  </bookViews>
  <sheets>
    <sheet name="vre_provincial_2023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Y3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2" i="1"/>
  <c r="I35" i="1" l="1"/>
  <c r="G35" i="1"/>
  <c r="S35" i="1"/>
  <c r="K35" i="1"/>
  <c r="C35" i="1"/>
  <c r="F35" i="1"/>
  <c r="H7" i="1"/>
  <c r="D35" i="1"/>
  <c r="T35" i="1"/>
  <c r="L35" i="1"/>
  <c r="P35" i="1"/>
  <c r="W35" i="1"/>
  <c r="U35" i="1"/>
  <c r="N35" i="1"/>
  <c r="V4" i="1"/>
  <c r="V35" i="1" s="1"/>
  <c r="O2" i="1"/>
  <c r="X2" i="1" s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AE10" i="1"/>
  <c r="AC10" i="1"/>
  <c r="AB10" i="1"/>
  <c r="O16" i="1"/>
  <c r="X16" i="1" s="1"/>
  <c r="O17" i="1"/>
  <c r="X17" i="1" s="1"/>
  <c r="O18" i="1"/>
  <c r="X18" i="1" s="1"/>
  <c r="O19" i="1"/>
  <c r="X19" i="1" s="1"/>
  <c r="O20" i="1"/>
  <c r="X20" i="1" s="1"/>
  <c r="O21" i="1"/>
  <c r="X21" i="1" s="1"/>
  <c r="O22" i="1"/>
  <c r="X22" i="1" s="1"/>
  <c r="O23" i="1"/>
  <c r="X23" i="1" s="1"/>
  <c r="O24" i="1"/>
  <c r="X24" i="1" s="1"/>
  <c r="O25" i="1"/>
  <c r="X25" i="1" s="1"/>
  <c r="O26" i="1"/>
  <c r="X26" i="1" s="1"/>
  <c r="O27" i="1"/>
  <c r="X27" i="1" s="1"/>
  <c r="O28" i="1"/>
  <c r="X28" i="1" s="1"/>
  <c r="O29" i="1"/>
  <c r="X29" i="1" s="1"/>
  <c r="O30" i="1"/>
  <c r="X30" i="1" s="1"/>
  <c r="O31" i="1"/>
  <c r="X31" i="1" s="1"/>
  <c r="O32" i="1"/>
  <c r="X32" i="1" s="1"/>
  <c r="O3" i="1"/>
  <c r="X3" i="1" s="1"/>
  <c r="O4" i="1"/>
  <c r="X4" i="1" s="1"/>
  <c r="O5" i="1"/>
  <c r="X5" i="1" s="1"/>
  <c r="O6" i="1"/>
  <c r="X6" i="1" s="1"/>
  <c r="O7" i="1"/>
  <c r="X7" i="1" s="1"/>
  <c r="O8" i="1"/>
  <c r="X8" i="1" s="1"/>
  <c r="O9" i="1"/>
  <c r="X9" i="1" s="1"/>
  <c r="O10" i="1"/>
  <c r="X10" i="1" s="1"/>
  <c r="O11" i="1"/>
  <c r="X11" i="1" s="1"/>
  <c r="O12" i="1"/>
  <c r="X12" i="1" s="1"/>
  <c r="O13" i="1"/>
  <c r="X13" i="1" s="1"/>
  <c r="O14" i="1"/>
  <c r="X14" i="1" s="1"/>
  <c r="O15" i="1"/>
  <c r="X15" i="1" s="1"/>
  <c r="AB11" i="1"/>
  <c r="AE11" i="1"/>
  <c r="AC11" i="1"/>
  <c r="X35" i="1" l="1"/>
  <c r="H35" i="1"/>
  <c r="O35" i="1"/>
</calcChain>
</file>

<file path=xl/sharedStrings.xml><?xml version="1.0" encoding="utf-8"?>
<sst xmlns="http://schemas.openxmlformats.org/spreadsheetml/2006/main" count="119" uniqueCount="85">
  <si>
    <t>provinces</t>
  </si>
  <si>
    <t>grid</t>
  </si>
  <si>
    <t>Anhui</t>
  </si>
  <si>
    <t>EC</t>
  </si>
  <si>
    <t>Beijing</t>
  </si>
  <si>
    <t>NC</t>
  </si>
  <si>
    <t>Chongqing</t>
  </si>
  <si>
    <t>CC</t>
  </si>
  <si>
    <t>NE</t>
  </si>
  <si>
    <t>Fujian</t>
  </si>
  <si>
    <t>Gansu</t>
  </si>
  <si>
    <t>NW</t>
  </si>
  <si>
    <t>Guangdong</t>
  </si>
  <si>
    <t>SC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</si>
  <si>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</si>
  <si>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</si>
  <si>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</si>
  <si>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</si>
  <si>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</si>
  <si>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</si>
  <si>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</si>
  <si>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</si>
  <si>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</si>
  <si>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</si>
  <si>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</si>
  <si>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</si>
  <si>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</si>
  <si>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</si>
  <si>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</si>
  <si>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</si>
  <si>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</si>
  <si>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</si>
  <si>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</si>
  <si>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</si>
  <si>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</t>
  </si>
  <si>
    <t>Xizang</t>
  </si>
  <si>
    <t>Yunnan</t>
  </si>
  <si>
    <t>Zhejiang</t>
  </si>
  <si>
    <t>InnerMongolia</t>
  </si>
  <si>
    <t>http://www.nea.gov.cn/2023-02/17/c_1310698128.htm</t>
  </si>
  <si>
    <t>Notes</t>
  </si>
  <si>
    <t>Row Labels</t>
  </si>
  <si>
    <t>Grand Total</t>
  </si>
  <si>
    <t>Sum of wind_gw</t>
  </si>
  <si>
    <t>Sum of solar_gw</t>
  </si>
  <si>
    <t>Three-North</t>
  </si>
  <si>
    <t>Three-North Ratio</t>
  </si>
  <si>
    <t>Sum of solar_gw_2023</t>
  </si>
  <si>
    <t>Sum of delta</t>
  </si>
  <si>
    <t>2021 Feb data</t>
  </si>
  <si>
    <t>2023 Feb data (unofficial)</t>
  </si>
  <si>
    <t>delta_2022</t>
  </si>
  <si>
    <t>wind_delta_2022</t>
  </si>
  <si>
    <t>delta in 2022 (2022年光伏新增容量)</t>
  </si>
  <si>
    <t>solar_gw_2022EOY</t>
  </si>
  <si>
    <t>solar_gw_2020EOY</t>
  </si>
  <si>
    <t>Utility_solar_GW_2022EOY</t>
  </si>
  <si>
    <t>Distributed_solar_GW_2022EOY</t>
  </si>
  <si>
    <t>https://www.nea.gov.cn/2022-03/09/c_1310508114.htm</t>
  </si>
  <si>
    <t>solar_gw_2021EOY</t>
  </si>
  <si>
    <t>delta_2021</t>
  </si>
  <si>
    <t>delta in 2022 (2021年光伏新增容量)</t>
  </si>
  <si>
    <t>solar_gw_2023EOY</t>
  </si>
  <si>
    <t>https://www.nea.gov.cn/2024-02/28/c_1310765696.htm</t>
  </si>
  <si>
    <t>delta_2023</t>
  </si>
  <si>
    <t>delta in 2022 (2023年光伏新增容量)</t>
  </si>
  <si>
    <t>https://www.nea.gov.cn/2020-02/28/c_138827923.htm</t>
  </si>
  <si>
    <t>solar_gw_2019EOY</t>
  </si>
  <si>
    <t>delta_2019</t>
  </si>
  <si>
    <t>wind_gw_2019EOY</t>
  </si>
  <si>
    <t>https://www.nea.gov.cn/2020-02/28/c_138827910.htm</t>
  </si>
  <si>
    <t>wind_gw_2020EOY</t>
  </si>
  <si>
    <t>wind_gw_2022EOY</t>
  </si>
  <si>
    <t>https://www.nea.gov.cn/2019-01/28/c_137780779.htm</t>
  </si>
  <si>
    <t>wind_gw_2018EOY</t>
  </si>
  <si>
    <t>solar_gw_2018EOY</t>
  </si>
  <si>
    <t>https://www.nea.gov.cn/2019-03/19/c_137907428.htm</t>
  </si>
  <si>
    <t>delta_2018</t>
  </si>
  <si>
    <t>delta in 2022 (2018年光伏新增容量)</t>
  </si>
  <si>
    <t>wind_gw_2023EOY</t>
  </si>
  <si>
    <t>TBD</t>
  </si>
  <si>
    <t>wind_delta_2019_2022</t>
  </si>
  <si>
    <t>solar_delta_2019_2022</t>
  </si>
  <si>
    <t>solar_delta_2019_2023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</si>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</sst>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42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0" fillId="33" borderId="0" xfId="0" applyFill="1"/>
    <xf numFmtId="2" fontId="0" fillId="0" borderId="0" xfId="0" applyNumberFormat="1"/>
    <xf numFmtId="0" fontId="0" fillId="33" borderId="0" xfId="0" applyFill="1" applyAlignment="1">
      <alignment wrapText="1"/>
    </xf>
    <xf numFmtId="0" fontId="0" fillId="0" borderId="0" xfId="0" pivotButton="1" applyAlignment="1">
      <alignment wrapText="1"/>
    </xf>
    <xf numFmtId="0" fontId="0" fillId="34" borderId="0" xfId="0" applyFill="1" applyAlignment="1">
      <alignment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hua Zhang" refreshedDate="45152.590092592596" createdVersion="8" refreshedVersion="8" minRefreshableVersion="3" recordCount="31" xr:uid="{C71CADF0-2E61-FB4B-8138-A1223C7AEE9C}">
  <cacheSource type="worksheet">
    <worksheetSource ref="B1:V32" sheet="vre_provincial_2023"/>
  </cacheSource>
  <cacheFields count="7">
    <cacheField name="grid" numFmtId="0">
      <sharedItems count="6">
        <s v="EC"/>
        <s v="NC"/>
        <s v="CC"/>
        <s v="NW"/>
        <s v="SC"/>
        <s v="NE"/>
      </sharedItems>
    </cacheField>
    <cacheField name="wind_gw" numFmtId="0">
      <sharedItems containsSemiMixedTypes="0" containsString="0" containsNumber="1" minValue="0" maxValue="37.289000000000001"/>
    </cacheField>
    <cacheField name="solar_gw" numFmtId="0">
      <sharedItems containsSemiMixedTypes="0" containsString="0" containsNumber="1" minValue="0.62002570000000001" maxValue="22.719203539999999"/>
    </cacheField>
    <cacheField name="solar_gw_2023" numFmtId="0">
      <sharedItems containsSemiMixedTypes="0" containsString="0" containsNumber="1" minValue="0.69300000000000006" maxValue="42.698999999999998"/>
    </cacheField>
    <cacheField name="Utility_solar_GW" numFmtId="0">
      <sharedItems containsSemiMixedTypes="0" containsString="0" containsNumber="1" minValue="5.0999999999999997E-2" maxValue="19.940999999999999"/>
    </cacheField>
    <cacheField name="Distributed_solar_GW" numFmtId="0">
      <sharedItems containsSemiMixedTypes="0" containsString="0" containsNumber="1" minValue="2.1999999999999999E-2" maxValue="30.202000000000002"/>
    </cacheField>
    <cacheField name="delta" numFmtId="0">
      <sharedItems containsSemiMixedTypes="0" containsString="0" containsNumber="1" minValue="7.0000000000000007E-2" maxValue="9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7.4918581230000001"/>
    <n v="13.770790079999999"/>
    <n v="21.541"/>
    <n v="10.638"/>
    <n v="10.903"/>
    <n v="4.47"/>
  </r>
  <r>
    <x v="1"/>
    <n v="0.19006909399999999"/>
    <n v="0.62002570000000001"/>
    <n v="0.95300000000000007"/>
    <n v="5.0999999999999997E-2"/>
    <n v="0.90200000000000002"/>
    <n v="0.152"/>
  </r>
  <r>
    <x v="2"/>
    <n v="0.97997474500000004"/>
    <n v="0.66995886999999998"/>
    <n v="0.69300000000000006"/>
    <n v="0.54200000000000004"/>
    <n v="0.151"/>
    <n v="7.0000000000000007E-2"/>
  </r>
  <r>
    <x v="0"/>
    <n v="3.0750523080000001"/>
    <n v="2.01993241"/>
    <n v="4.6500000000000004"/>
    <n v="0.39200000000000002"/>
    <n v="4.258"/>
    <n v="1.88"/>
  </r>
  <r>
    <x v="3"/>
    <n v="13.73013564"/>
    <n v="11.773331710000001"/>
    <n v="13.964"/>
    <n v="13.109"/>
    <n v="0.85499999999999998"/>
    <n v="2.7160000000000002"/>
  </r>
  <r>
    <x v="4"/>
    <n v="6.5501440669999997"/>
    <n v="7.9697718100000001"/>
    <n v="15.902000000000001"/>
    <n v="7.5339999999999998"/>
    <n v="8.3680000000000003"/>
    <n v="5.702"/>
  </r>
  <r>
    <x v="4"/>
    <n v="6.4299277650000004"/>
    <n v="2.89929696"/>
    <n v="5.2030000000000003"/>
    <n v="4.3730000000000002"/>
    <n v="0.83"/>
    <n v="2.0830000000000002"/>
  </r>
  <r>
    <x v="4"/>
    <n v="5.8001063149999998"/>
    <n v="10.57048451"/>
    <n v="14.202999999999999"/>
    <n v="13.965999999999999"/>
    <n v="0.23699999999999999"/>
    <n v="2.8340000000000001"/>
  </r>
  <r>
    <x v="4"/>
    <n v="0.92007699799999998"/>
    <n v="1.3998649299999999"/>
    <n v="2.4580000000000002"/>
    <n v="1.9970000000000001"/>
    <n v="0.46100000000000002"/>
    <n v="1.0189999999999999"/>
  </r>
  <r>
    <x v="1"/>
    <n v="22.739837600000001"/>
    <n v="21.899438289999999"/>
    <n v="38.552999999999997"/>
    <n v="19.940999999999999"/>
    <n v="18.611999999999998"/>
    <n v="9.34"/>
  </r>
  <r>
    <x v="5"/>
    <n v="6.8600223089999997"/>
    <n v="3.1802693999999998"/>
    <n v="4.7530000000000001"/>
    <n v="3.669"/>
    <n v="1.0840000000000001"/>
    <n v="0.56200000000000006"/>
  </r>
  <r>
    <x v="2"/>
    <n v="15.17982647"/>
    <n v="11.74982911"/>
    <n v="23.330000000000002"/>
    <n v="6.2880000000000003"/>
    <n v="17.042000000000002"/>
    <n v="7.7750000000000004"/>
  </r>
  <r>
    <x v="2"/>
    <n v="5.0200486130000002"/>
    <n v="6.9800027599999996"/>
    <n v="13.157"/>
    <n v="9.7560000000000002"/>
    <n v="3.4009999999999998"/>
    <n v="3.944"/>
  </r>
  <r>
    <x v="2"/>
    <n v="6.4699112909999998"/>
    <n v="3.9102360699999998"/>
    <n v="6.359"/>
    <n v="2.8610000000000002"/>
    <n v="3.4980000000000002"/>
    <n v="1.8380000000000001"/>
  </r>
  <r>
    <x v="1"/>
    <n v="37.289000000000001"/>
    <n v="18.838000000000001"/>
    <n v="15.507999999999999"/>
    <n v="14.295999999999999"/>
    <n v="1.212"/>
    <n v="1.444"/>
  </r>
  <r>
    <x v="0"/>
    <n v="15.46998537"/>
    <n v="16.840490750000001"/>
    <n v="25.085000000000001"/>
    <n v="9.5329999999999995"/>
    <n v="15.552"/>
    <n v="5.9249999999999998"/>
  </r>
  <r>
    <x v="2"/>
    <n v="5.099974016"/>
    <n v="7.75923155"/>
    <n v="12.018000000000001"/>
    <n v="6.9509999999999996"/>
    <n v="5.0670000000000002"/>
    <n v="3.1059999999999999"/>
  </r>
  <r>
    <x v="5"/>
    <n v="5.7700030590000004"/>
    <n v="3.37941958"/>
    <n v="3.8660000000000001"/>
    <n v="2.9460000000000002"/>
    <n v="0.92"/>
    <n v="0.40799999999999997"/>
  </r>
  <r>
    <x v="5"/>
    <n v="9.8100711"/>
    <n v="3.9999643900000001"/>
    <n v="6.0060000000000002"/>
    <n v="3.8130000000000002"/>
    <n v="2.1930000000000001"/>
    <n v="1.6180000000000001"/>
  </r>
  <r>
    <x v="3"/>
    <n v="13.77015025"/>
    <n v="11.971163089999999"/>
    <n v="15.838000000000001"/>
    <n v="14.916"/>
    <n v="0.92200000000000004"/>
    <n v="1.998"/>
  </r>
  <r>
    <x v="3"/>
    <n v="8.430091526"/>
    <n v="15.80151276"/>
    <n v="18.212"/>
    <n v="18.055"/>
    <n v="0.157"/>
    <n v="2.2240000000000002"/>
  </r>
  <r>
    <x v="3"/>
    <n v="8.80988316"/>
    <n v="10.892250130000001"/>
    <n v="15.161999999999999"/>
    <n v="11.936999999999999"/>
    <n v="3.2250000000000001"/>
    <n v="2.1339999999999999"/>
  </r>
  <r>
    <x v="1"/>
    <n v="17.45688509"/>
    <n v="22.719203539999999"/>
    <n v="42.698999999999998"/>
    <n v="12.497"/>
    <n v="30.202000000000002"/>
    <n v="9.26"/>
  </r>
  <r>
    <x v="0"/>
    <n v="0.82005636699999995"/>
    <n v="1.3696055899999999"/>
    <n v="1.9490000000000001"/>
    <n v="0.24"/>
    <n v="1.7090000000000001"/>
    <n v="0.26500000000000001"/>
  </r>
  <r>
    <x v="1"/>
    <n v="19.560054239999999"/>
    <n v="20.80181928"/>
    <n v="16.957000000000001"/>
    <n v="12.57"/>
    <n v="4.3869999999999996"/>
    <n v="2.38"/>
  </r>
  <r>
    <x v="2"/>
    <n v="4.2600595649999997"/>
    <n v="5.6111063000000003"/>
    <n v="2.0619999999999998"/>
    <n v="1.73"/>
    <n v="0.33200000000000002"/>
    <n v="0.13600000000000001"/>
  </r>
  <r>
    <x v="1"/>
    <n v="0.849980552"/>
    <n v="2.18408749"/>
    <n v="2.206"/>
    <n v="1.2170000000000001"/>
    <n v="0.98899999999999999"/>
    <n v="0.57699999999999996"/>
  </r>
  <r>
    <x v="3"/>
    <n v="23.37001858"/>
    <n v="12.611730530000001"/>
    <n v="15.73"/>
    <n v="15.461"/>
    <n v="0.26900000000000002"/>
    <n v="1.978"/>
  </r>
  <r>
    <x v="3"/>
    <n v="0"/>
    <n v="1.37048075"/>
    <n v="1.7809999999999999"/>
    <n v="1.7589999999999999"/>
    <n v="2.1999999999999999E-2"/>
    <n v="0.40600000000000003"/>
  </r>
  <r>
    <x v="4"/>
    <n v="8.8099681820000004"/>
    <n v="7.4670416099999999"/>
    <n v="5.8529999999999998"/>
    <n v="5.2519999999999998"/>
    <n v="0.60099999999999998"/>
    <n v="2.1920000000000002"/>
  </r>
  <r>
    <x v="0"/>
    <n v="1.7898170840000001"/>
    <n v="15.16967328"/>
    <n v="25.388999999999999"/>
    <n v="6.1340000000000003"/>
    <n v="19.254999999999999"/>
    <n v="6.972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E056D-1A55-BA46-BED7-21EFAF2703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A1:AE8" firstHeaderRow="0" firstDataRow="1" firstDataCol="1"/>
  <pivotFields count="7">
    <pivotField axis="axisRow" showAll="0">
      <items count="7">
        <item x="2"/>
        <item x="0"/>
        <item x="1"/>
        <item x="5"/>
        <item x="3"/>
        <item x="4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ind_gw" fld="1" baseField="0" baseItem="0"/>
    <dataField name="Sum of solar_gw" fld="2" baseField="0" baseItem="0"/>
    <dataField name="Sum of solar_gw_2023" fld="3" baseField="0" baseItem="0"/>
    <dataField name="Sum of delta" fld="6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a.gov.cn/2020-02/28/c_138827910.htm" TargetMode="External"/><Relationship Id="rId3" Type="http://schemas.openxmlformats.org/officeDocument/2006/relationships/hyperlink" Target="http://www.nea.gov.cn/2023-02/17/c_1310698128.htm" TargetMode="External"/><Relationship Id="rId7" Type="http://schemas.openxmlformats.org/officeDocument/2006/relationships/hyperlink" Target="https://www.nea.gov.cn/2020-02/28/c_138827923.htm" TargetMode="External"/><Relationship Id="rId2" Type="http://schemas.openxmlformats.org/officeDocument/2006/relationships/hyperlink" Target="http://www.nea.gov.cn/2023-02/17/c_1310698128.htm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nea.gov.cn/2024-02/28/c_1310765696.htm" TargetMode="External"/><Relationship Id="rId11" Type="http://schemas.openxmlformats.org/officeDocument/2006/relationships/hyperlink" Target="https://news.bjx.com.cn/html/20230406/1299328.shtml" TargetMode="External"/><Relationship Id="rId5" Type="http://schemas.openxmlformats.org/officeDocument/2006/relationships/hyperlink" Target="http://www.nea.gov.cn/2023-02/17/c_1310698128.htm" TargetMode="External"/><Relationship Id="rId10" Type="http://schemas.openxmlformats.org/officeDocument/2006/relationships/hyperlink" Target="https://www.nea.gov.cn/2019-03/19/c_137907428.htm" TargetMode="External"/><Relationship Id="rId4" Type="http://schemas.openxmlformats.org/officeDocument/2006/relationships/hyperlink" Target="https://www.nea.gov.cn/2022-03/09/c_1310508114.htm" TargetMode="External"/><Relationship Id="rId9" Type="http://schemas.openxmlformats.org/officeDocument/2006/relationships/hyperlink" Target="https://www.nea.gov.cn/2019-01/28/c_13778077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zoomScale="125" workbookViewId="0">
      <selection activeCell="Y23" sqref="Y23"/>
    </sheetView>
  </sheetViews>
  <sheetFormatPr baseColWidth="10" defaultRowHeight="16" x14ac:dyDescent="0.2"/>
  <cols>
    <col min="2" max="2" width="10.83203125" customWidth="1"/>
    <col min="3" max="7" width="8.83203125" customWidth="1"/>
    <col min="8" max="8" width="11.33203125" customWidth="1"/>
    <col min="9" max="9" width="10.83203125" customWidth="1"/>
    <col min="10" max="10" width="3.33203125" customWidth="1"/>
    <col min="11" max="16" width="8.83203125" customWidth="1"/>
    <col min="27" max="27" width="16.83203125" customWidth="1"/>
    <col min="28" max="29" width="15" bestFit="1" customWidth="1"/>
    <col min="30" max="30" width="20.1640625" bestFit="1" customWidth="1"/>
    <col min="31" max="31" width="11.6640625" bestFit="1" customWidth="1"/>
    <col min="32" max="39" width="12.1640625" bestFit="1" customWidth="1"/>
    <col min="40" max="40" width="10.1640625" bestFit="1" customWidth="1"/>
    <col min="41" max="45" width="12.1640625" bestFit="1" customWidth="1"/>
    <col min="46" max="46" width="11.1640625" bestFit="1" customWidth="1"/>
    <col min="47" max="47" width="7.1640625" bestFit="1" customWidth="1"/>
    <col min="48" max="56" width="12.1640625" bestFit="1" customWidth="1"/>
    <col min="57" max="57" width="11.1640625" bestFit="1" customWidth="1"/>
    <col min="58" max="59" width="12.1640625" bestFit="1" customWidth="1"/>
    <col min="60" max="60" width="14.33203125" bestFit="1" customWidth="1"/>
    <col min="61" max="61" width="16.5" bestFit="1" customWidth="1"/>
    <col min="62" max="62" width="14.33203125" bestFit="1" customWidth="1"/>
    <col min="63" max="63" width="16.5" bestFit="1" customWidth="1"/>
    <col min="64" max="64" width="14.33203125" bestFit="1" customWidth="1"/>
    <col min="65" max="65" width="16.5" bestFit="1" customWidth="1"/>
    <col min="66" max="66" width="13.33203125" bestFit="1" customWidth="1"/>
    <col min="67" max="67" width="15.33203125" bestFit="1" customWidth="1"/>
    <col min="68" max="68" width="14.33203125" bestFit="1" customWidth="1"/>
    <col min="69" max="69" width="16.5" bestFit="1" customWidth="1"/>
    <col min="70" max="70" width="12.33203125" bestFit="1" customWidth="1"/>
    <col min="71" max="72" width="14.33203125" bestFit="1" customWidth="1"/>
    <col min="73" max="73" width="16.5" bestFit="1" customWidth="1"/>
    <col min="74" max="74" width="14.33203125" bestFit="1" customWidth="1"/>
    <col min="75" max="75" width="16.5" bestFit="1" customWidth="1"/>
    <col min="76" max="76" width="14.33203125" bestFit="1" customWidth="1"/>
    <col min="77" max="77" width="16.5" bestFit="1" customWidth="1"/>
    <col min="78" max="78" width="14.33203125" bestFit="1" customWidth="1"/>
    <col min="79" max="79" width="16.5" bestFit="1" customWidth="1"/>
    <col min="80" max="80" width="14.33203125" bestFit="1" customWidth="1"/>
    <col min="81" max="81" width="16.5" bestFit="1" customWidth="1"/>
    <col min="82" max="82" width="14.33203125" bestFit="1" customWidth="1"/>
    <col min="83" max="83" width="16.5" bestFit="1" customWidth="1"/>
    <col min="84" max="84" width="13.33203125" bestFit="1" customWidth="1"/>
    <col min="85" max="85" width="15.33203125" bestFit="1" customWidth="1"/>
    <col min="86" max="86" width="14.33203125" bestFit="1" customWidth="1"/>
    <col min="87" max="87" width="16.5" bestFit="1" customWidth="1"/>
    <col min="88" max="88" width="9.33203125" bestFit="1" customWidth="1"/>
    <col min="89" max="89" width="11.33203125" bestFit="1" customWidth="1"/>
  </cols>
  <sheetData>
    <row r="1" spans="1:31" s="4" customFormat="1" ht="51" x14ac:dyDescent="0.2">
      <c r="A1" s="4" t="s">
        <v>0</v>
      </c>
      <c r="B1" s="4" t="s">
        <v>1</v>
      </c>
      <c r="C1" s="10" t="s">
        <v>74</v>
      </c>
      <c r="D1" s="10" t="s">
        <v>69</v>
      </c>
      <c r="E1" s="10" t="s">
        <v>71</v>
      </c>
      <c r="F1" s="10" t="s">
        <v>72</v>
      </c>
      <c r="G1" s="10" t="s">
        <v>79</v>
      </c>
      <c r="H1" s="4" t="s">
        <v>52</v>
      </c>
      <c r="I1" s="4" t="s">
        <v>81</v>
      </c>
      <c r="K1" s="8" t="s">
        <v>75</v>
      </c>
      <c r="L1" s="8" t="s">
        <v>67</v>
      </c>
      <c r="M1" s="8" t="s">
        <v>55</v>
      </c>
      <c r="N1" s="8" t="s">
        <v>59</v>
      </c>
      <c r="O1" s="8" t="s">
        <v>54</v>
      </c>
      <c r="P1" s="8" t="s">
        <v>62</v>
      </c>
      <c r="Q1" s="4" t="s">
        <v>56</v>
      </c>
      <c r="R1" s="4" t="s">
        <v>57</v>
      </c>
      <c r="S1" s="8" t="s">
        <v>77</v>
      </c>
      <c r="T1" s="8" t="s">
        <v>68</v>
      </c>
      <c r="U1" s="8" t="s">
        <v>60</v>
      </c>
      <c r="V1" s="8" t="s">
        <v>51</v>
      </c>
      <c r="W1" s="8" t="s">
        <v>64</v>
      </c>
      <c r="X1" s="4" t="s">
        <v>82</v>
      </c>
      <c r="Y1" s="4" t="s">
        <v>83</v>
      </c>
      <c r="AA1" s="9" t="s">
        <v>41</v>
      </c>
      <c r="AB1" s="4" t="s">
        <v>43</v>
      </c>
      <c r="AC1" s="4" t="s">
        <v>44</v>
      </c>
      <c r="AD1" s="4" t="s">
        <v>47</v>
      </c>
      <c r="AE1" s="4" t="s">
        <v>48</v>
      </c>
    </row>
    <row r="2" spans="1:31" x14ac:dyDescent="0.2">
      <c r="A2" t="s">
        <v>2</v>
      </c>
      <c r="B2" t="s">
        <v>3</v>
      </c>
      <c r="C2" s="11">
        <v>2.46</v>
      </c>
      <c r="D2" s="11">
        <v>2.74</v>
      </c>
      <c r="E2" s="11">
        <v>7.4918581230000001</v>
      </c>
      <c r="F2" s="11">
        <v>7.4918581230000001</v>
      </c>
      <c r="G2" s="11"/>
      <c r="H2" s="7">
        <f t="shared" ref="H2:H32" si="0">F2-E2</f>
        <v>0</v>
      </c>
      <c r="I2" s="7">
        <f>(F2-C2)/4</f>
        <v>1.25796453075</v>
      </c>
      <c r="K2" s="6">
        <v>11.18</v>
      </c>
      <c r="L2" s="6">
        <v>12.54</v>
      </c>
      <c r="M2" s="6">
        <v>13.770790079999999</v>
      </c>
      <c r="N2" s="6">
        <v>17.068000000000001</v>
      </c>
      <c r="O2" s="6">
        <f>Q2+R2</f>
        <v>21.541</v>
      </c>
      <c r="P2" s="6">
        <v>32.231000000000002</v>
      </c>
      <c r="Q2">
        <v>10.638</v>
      </c>
      <c r="R2">
        <v>10.903</v>
      </c>
      <c r="S2" s="6">
        <v>2.2999999999999998</v>
      </c>
      <c r="T2" s="6">
        <v>1.36</v>
      </c>
      <c r="U2" s="6">
        <v>3.3719999999999999</v>
      </c>
      <c r="V2" s="6">
        <v>4.4720000000000004</v>
      </c>
      <c r="W2" s="6">
        <v>10.691000000000001</v>
      </c>
      <c r="X2" s="7">
        <f>(O2-K2)/4</f>
        <v>2.5902500000000002</v>
      </c>
      <c r="Y2" s="7">
        <f>(P2-K2)/5</f>
        <v>4.2102000000000004</v>
      </c>
      <c r="AA2" s="2" t="s">
        <v>7</v>
      </c>
      <c r="AB2">
        <v>37.0097947</v>
      </c>
      <c r="AC2">
        <v>36.680364660000002</v>
      </c>
      <c r="AD2">
        <v>57.619000000000007</v>
      </c>
      <c r="AE2">
        <v>16.869000000000003</v>
      </c>
    </row>
    <row r="3" spans="1:31" x14ac:dyDescent="0.2">
      <c r="A3" t="s">
        <v>4</v>
      </c>
      <c r="B3" t="s">
        <v>5</v>
      </c>
      <c r="C3" s="11">
        <v>0.19</v>
      </c>
      <c r="D3" s="11">
        <v>0.19</v>
      </c>
      <c r="E3" s="11">
        <v>0.19006909399999999</v>
      </c>
      <c r="F3" s="11">
        <v>0.34</v>
      </c>
      <c r="G3" s="11"/>
      <c r="H3" s="7">
        <f t="shared" si="0"/>
        <v>0.14993090600000003</v>
      </c>
      <c r="I3" s="7">
        <f t="shared" ref="I3:I32" si="1">(F3-C3)/4</f>
        <v>3.7500000000000006E-2</v>
      </c>
      <c r="K3" s="6">
        <v>0.4</v>
      </c>
      <c r="L3" s="6">
        <v>0.51</v>
      </c>
      <c r="M3" s="6">
        <v>0.62002570000000001</v>
      </c>
      <c r="N3" s="6">
        <v>0.80100000000000005</v>
      </c>
      <c r="O3" s="6">
        <f t="shared" ref="O3:O32" si="2">Q3+R3</f>
        <v>0.95300000000000007</v>
      </c>
      <c r="P3" s="6">
        <v>1.0840000000000001</v>
      </c>
      <c r="Q3">
        <v>5.0999999999999997E-2</v>
      </c>
      <c r="R3">
        <v>0.90200000000000002</v>
      </c>
      <c r="S3" s="6">
        <v>0.15</v>
      </c>
      <c r="T3" s="6">
        <v>0.11</v>
      </c>
      <c r="U3" s="6">
        <v>0.186</v>
      </c>
      <c r="V3" s="6">
        <v>0.152</v>
      </c>
      <c r="W3" s="6">
        <v>0.13100000000000001</v>
      </c>
      <c r="X3" s="7">
        <f t="shared" ref="X3:X32" si="3">(O3-K3)/4</f>
        <v>0.13825000000000001</v>
      </c>
      <c r="Y3" s="7">
        <f t="shared" ref="Y3:Y32" si="4">(P3-K3)/5</f>
        <v>0.1368</v>
      </c>
      <c r="AA3" s="2" t="s">
        <v>3</v>
      </c>
      <c r="AB3">
        <v>28.646769251999999</v>
      </c>
      <c r="AC3">
        <v>49.170492109999998</v>
      </c>
      <c r="AD3">
        <v>78.614000000000004</v>
      </c>
      <c r="AE3">
        <v>19.512</v>
      </c>
    </row>
    <row r="4" spans="1:31" x14ac:dyDescent="0.2">
      <c r="A4" t="s">
        <v>6</v>
      </c>
      <c r="B4" t="s">
        <v>7</v>
      </c>
      <c r="C4" s="11">
        <v>0.5</v>
      </c>
      <c r="D4" s="11">
        <v>0.64</v>
      </c>
      <c r="E4" s="11">
        <v>0.97997474500000004</v>
      </c>
      <c r="F4" s="11">
        <v>1.8149999999999999</v>
      </c>
      <c r="G4" s="11"/>
      <c r="H4" s="7">
        <f t="shared" si="0"/>
        <v>0.83502525499999991</v>
      </c>
      <c r="I4" s="7">
        <f t="shared" si="1"/>
        <v>0.32874999999999999</v>
      </c>
      <c r="K4" s="6">
        <v>0.43</v>
      </c>
      <c r="L4" s="6">
        <v>0.65</v>
      </c>
      <c r="M4" s="6">
        <v>0.66995886999999998</v>
      </c>
      <c r="N4" s="6">
        <v>0.63400000000000001</v>
      </c>
      <c r="O4" s="6">
        <f t="shared" si="2"/>
        <v>0.69300000000000006</v>
      </c>
      <c r="P4" s="6">
        <v>1.609</v>
      </c>
      <c r="Q4">
        <v>0.54200000000000004</v>
      </c>
      <c r="R4">
        <v>0.151</v>
      </c>
      <c r="S4" s="6">
        <v>0.3</v>
      </c>
      <c r="T4" s="6">
        <v>0.22</v>
      </c>
      <c r="U4" s="6">
        <v>6.8000000000000005E-2</v>
      </c>
      <c r="V4" s="6">
        <f>7/100</f>
        <v>7.0000000000000007E-2</v>
      </c>
      <c r="W4" s="6">
        <v>0.91200000000000003</v>
      </c>
      <c r="X4" s="7">
        <f t="shared" si="3"/>
        <v>6.5750000000000017E-2</v>
      </c>
      <c r="Y4" s="7">
        <f t="shared" si="4"/>
        <v>0.23580000000000001</v>
      </c>
      <c r="AA4" s="2" t="s">
        <v>5</v>
      </c>
      <c r="AB4">
        <v>98.085826576000002</v>
      </c>
      <c r="AC4">
        <v>87.062574299999994</v>
      </c>
      <c r="AD4">
        <v>116.87599999999999</v>
      </c>
      <c r="AE4">
        <v>23.152999999999999</v>
      </c>
    </row>
    <row r="5" spans="1:31" x14ac:dyDescent="0.2">
      <c r="A5" t="s">
        <v>9</v>
      </c>
      <c r="B5" t="s">
        <v>3</v>
      </c>
      <c r="C5" s="11">
        <v>3</v>
      </c>
      <c r="D5" s="11">
        <v>3.76</v>
      </c>
      <c r="E5" s="11">
        <v>3.0750523080000001</v>
      </c>
      <c r="F5" s="11">
        <v>7.42</v>
      </c>
      <c r="G5" s="11"/>
      <c r="H5" s="7">
        <f t="shared" si="0"/>
        <v>4.3449476919999999</v>
      </c>
      <c r="I5" s="7">
        <f t="shared" si="1"/>
        <v>1.105</v>
      </c>
      <c r="K5" s="6">
        <v>1.48</v>
      </c>
      <c r="L5" s="6">
        <v>1.69</v>
      </c>
      <c r="M5" s="6">
        <v>2.01993241</v>
      </c>
      <c r="N5" s="6">
        <v>2.77</v>
      </c>
      <c r="O5" s="6">
        <f t="shared" si="2"/>
        <v>4.6500000000000004</v>
      </c>
      <c r="P5" s="6">
        <v>8.7449999999999992</v>
      </c>
      <c r="Q5">
        <v>0.39200000000000002</v>
      </c>
      <c r="R5">
        <v>4.258</v>
      </c>
      <c r="S5" s="6">
        <v>0.55000000000000004</v>
      </c>
      <c r="T5" s="6">
        <v>0.21</v>
      </c>
      <c r="U5" s="6">
        <v>0.75</v>
      </c>
      <c r="V5" s="6">
        <v>1.88</v>
      </c>
      <c r="W5" s="6">
        <v>4.0960000000000001</v>
      </c>
      <c r="X5" s="7">
        <f t="shared" si="3"/>
        <v>0.79250000000000009</v>
      </c>
      <c r="Y5" s="7">
        <f t="shared" si="4"/>
        <v>1.4529999999999998</v>
      </c>
      <c r="AA5" s="2" t="s">
        <v>8</v>
      </c>
      <c r="AB5">
        <v>22.440096468</v>
      </c>
      <c r="AC5">
        <v>10.559653369999999</v>
      </c>
      <c r="AD5">
        <v>14.625</v>
      </c>
      <c r="AE5">
        <v>2.5880000000000001</v>
      </c>
    </row>
    <row r="6" spans="1:31" x14ac:dyDescent="0.2">
      <c r="A6" t="s">
        <v>10</v>
      </c>
      <c r="B6" t="s">
        <v>11</v>
      </c>
      <c r="C6" s="11">
        <v>12.82</v>
      </c>
      <c r="D6" s="11">
        <v>12.97</v>
      </c>
      <c r="E6" s="11">
        <v>13.73013564</v>
      </c>
      <c r="F6" s="11">
        <v>20.73</v>
      </c>
      <c r="G6" s="11"/>
      <c r="H6" s="7">
        <f t="shared" si="0"/>
        <v>6.9998643600000001</v>
      </c>
      <c r="I6" s="7">
        <f t="shared" si="1"/>
        <v>1.9775</v>
      </c>
      <c r="K6" s="6">
        <v>8.2799999999999994</v>
      </c>
      <c r="L6" s="6">
        <v>9.08</v>
      </c>
      <c r="M6" s="6">
        <v>11.773331710000001</v>
      </c>
      <c r="N6" s="6">
        <v>11.247999999999999</v>
      </c>
      <c r="O6" s="6">
        <f t="shared" si="2"/>
        <v>13.964</v>
      </c>
      <c r="P6" s="6">
        <v>25.187999999999999</v>
      </c>
      <c r="Q6">
        <v>13.109</v>
      </c>
      <c r="R6">
        <v>0.85499999999999998</v>
      </c>
      <c r="S6" s="6">
        <v>0.44</v>
      </c>
      <c r="T6" s="6">
        <v>0.79</v>
      </c>
      <c r="U6" s="6">
        <v>1.595</v>
      </c>
      <c r="V6" s="6">
        <v>2.7160000000000002</v>
      </c>
      <c r="W6" s="6">
        <v>11.221</v>
      </c>
      <c r="X6" s="7">
        <f t="shared" si="3"/>
        <v>1.4210000000000003</v>
      </c>
      <c r="Y6" s="7">
        <f t="shared" si="4"/>
        <v>3.3816000000000002</v>
      </c>
      <c r="AA6" s="2" t="s">
        <v>11</v>
      </c>
      <c r="AB6">
        <v>68.11027915599999</v>
      </c>
      <c r="AC6">
        <v>64.420468970000002</v>
      </c>
      <c r="AD6">
        <v>80.686999999999998</v>
      </c>
      <c r="AE6">
        <v>11.456000000000001</v>
      </c>
    </row>
    <row r="7" spans="1:31" x14ac:dyDescent="0.2">
      <c r="A7" t="s">
        <v>12</v>
      </c>
      <c r="B7" t="s">
        <v>13</v>
      </c>
      <c r="C7" s="11">
        <v>3.57</v>
      </c>
      <c r="D7" s="11">
        <v>4.43</v>
      </c>
      <c r="E7" s="11">
        <v>6.5501440669999997</v>
      </c>
      <c r="F7" s="11">
        <v>13.57</v>
      </c>
      <c r="G7" s="11"/>
      <c r="H7" s="7">
        <f t="shared" si="0"/>
        <v>7.0198559330000005</v>
      </c>
      <c r="I7" s="7">
        <f t="shared" si="1"/>
        <v>2.5</v>
      </c>
      <c r="K7" s="6">
        <v>5.27</v>
      </c>
      <c r="L7" s="6">
        <v>6.1</v>
      </c>
      <c r="M7" s="6">
        <v>7.9697718100000001</v>
      </c>
      <c r="N7" s="6">
        <v>10.201000000000001</v>
      </c>
      <c r="O7" s="6">
        <f t="shared" si="2"/>
        <v>15.902000000000001</v>
      </c>
      <c r="P7" s="6">
        <v>25.222999999999999</v>
      </c>
      <c r="Q7">
        <v>7.5339999999999998</v>
      </c>
      <c r="R7">
        <v>8.3680000000000003</v>
      </c>
      <c r="S7" s="6">
        <v>1.96</v>
      </c>
      <c r="T7" s="6">
        <v>0.83</v>
      </c>
      <c r="U7" s="6">
        <v>2.2639999999999998</v>
      </c>
      <c r="V7" s="6">
        <v>5.702</v>
      </c>
      <c r="W7" s="6">
        <v>9.3239999999999998</v>
      </c>
      <c r="X7" s="7">
        <f t="shared" si="3"/>
        <v>2.6580000000000004</v>
      </c>
      <c r="Y7" s="7">
        <f t="shared" si="4"/>
        <v>3.9905999999999997</v>
      </c>
      <c r="AA7" s="2" t="s">
        <v>13</v>
      </c>
      <c r="AB7">
        <v>28.510223326999999</v>
      </c>
      <c r="AC7">
        <v>30.306459819999997</v>
      </c>
      <c r="AD7">
        <v>43.619</v>
      </c>
      <c r="AE7">
        <v>13.83</v>
      </c>
    </row>
    <row r="8" spans="1:31" x14ac:dyDescent="0.2">
      <c r="A8" t="s">
        <v>14</v>
      </c>
      <c r="B8" t="s">
        <v>13</v>
      </c>
      <c r="C8" s="11">
        <v>2.08</v>
      </c>
      <c r="D8" s="11">
        <v>2.87</v>
      </c>
      <c r="E8" s="11">
        <v>6.4299277650000004</v>
      </c>
      <c r="F8" s="11">
        <v>9.4589999999999996</v>
      </c>
      <c r="G8" s="11"/>
      <c r="H8" s="7">
        <f t="shared" si="0"/>
        <v>3.0290722349999992</v>
      </c>
      <c r="I8" s="7">
        <f t="shared" si="1"/>
        <v>1.8447499999999999</v>
      </c>
      <c r="K8" s="6">
        <v>1.24</v>
      </c>
      <c r="L8" s="6">
        <v>1.35</v>
      </c>
      <c r="M8" s="6">
        <v>2.89929696</v>
      </c>
      <c r="N8" s="6">
        <v>3.117</v>
      </c>
      <c r="O8" s="6">
        <f t="shared" si="2"/>
        <v>5.2030000000000003</v>
      </c>
      <c r="P8" s="6">
        <v>10.897</v>
      </c>
      <c r="Q8">
        <v>4.3730000000000002</v>
      </c>
      <c r="R8">
        <v>0.83</v>
      </c>
      <c r="S8" s="6">
        <v>0.55000000000000004</v>
      </c>
      <c r="T8" s="6">
        <v>0.12</v>
      </c>
      <c r="U8" s="6">
        <v>1.0660000000000001</v>
      </c>
      <c r="V8" s="6">
        <v>2.0830000000000002</v>
      </c>
      <c r="W8" s="6">
        <v>5.702</v>
      </c>
      <c r="X8" s="7">
        <f t="shared" si="3"/>
        <v>0.99075000000000002</v>
      </c>
      <c r="Y8" s="7">
        <f t="shared" si="4"/>
        <v>1.9314</v>
      </c>
      <c r="AA8" s="2" t="s">
        <v>42</v>
      </c>
      <c r="AB8">
        <v>282.80298947899996</v>
      </c>
      <c r="AC8">
        <v>278.20001323000002</v>
      </c>
      <c r="AD8">
        <v>392.03999999999996</v>
      </c>
      <c r="AE8">
        <v>87.408000000000001</v>
      </c>
    </row>
    <row r="9" spans="1:31" x14ac:dyDescent="0.2">
      <c r="A9" t="s">
        <v>15</v>
      </c>
      <c r="B9" t="s">
        <v>13</v>
      </c>
      <c r="C9" s="11">
        <v>3.86</v>
      </c>
      <c r="D9" s="11">
        <v>4.57</v>
      </c>
      <c r="E9" s="11">
        <v>5.8001063149999998</v>
      </c>
      <c r="F9" s="11">
        <v>5.92</v>
      </c>
      <c r="G9" s="11"/>
      <c r="H9" s="7">
        <f t="shared" si="0"/>
        <v>0.11989368500000008</v>
      </c>
      <c r="I9" s="7">
        <f t="shared" si="1"/>
        <v>0.51500000000000001</v>
      </c>
      <c r="K9" s="6">
        <v>1.78</v>
      </c>
      <c r="L9" s="6">
        <v>5.0999999999999996</v>
      </c>
      <c r="M9" s="6">
        <v>10.57048451</v>
      </c>
      <c r="N9" s="6">
        <v>11.37</v>
      </c>
      <c r="O9" s="6">
        <f t="shared" si="2"/>
        <v>14.202999999999999</v>
      </c>
      <c r="P9" s="6">
        <v>16.437000000000001</v>
      </c>
      <c r="Q9">
        <v>13.965999999999999</v>
      </c>
      <c r="R9">
        <v>0.23699999999999999</v>
      </c>
      <c r="S9" s="6">
        <v>0.41</v>
      </c>
      <c r="T9" s="6">
        <v>3.4</v>
      </c>
      <c r="U9" s="6">
        <v>1.4730000000000001</v>
      </c>
      <c r="V9" s="6">
        <v>2.8340000000000001</v>
      </c>
      <c r="W9" s="6">
        <v>2.2320000000000002</v>
      </c>
      <c r="X9" s="7">
        <f t="shared" si="3"/>
        <v>3.10575</v>
      </c>
      <c r="Y9" s="7">
        <f t="shared" si="4"/>
        <v>2.9314000000000004</v>
      </c>
    </row>
    <row r="10" spans="1:31" x14ac:dyDescent="0.2">
      <c r="A10" t="s">
        <v>16</v>
      </c>
      <c r="B10" t="s">
        <v>13</v>
      </c>
      <c r="C10" s="11">
        <v>0.34</v>
      </c>
      <c r="D10" s="11">
        <v>0.28999999999999998</v>
      </c>
      <c r="E10" s="11">
        <v>0.92007699799999998</v>
      </c>
      <c r="F10" s="11">
        <v>0.92007699799999998</v>
      </c>
      <c r="G10" s="11"/>
      <c r="H10" s="7">
        <f t="shared" si="0"/>
        <v>0</v>
      </c>
      <c r="I10" s="7">
        <f t="shared" si="1"/>
        <v>0.1450192495</v>
      </c>
      <c r="K10" s="6">
        <v>1.36</v>
      </c>
      <c r="L10" s="6">
        <v>1.4</v>
      </c>
      <c r="M10" s="6">
        <v>1.3998649299999999</v>
      </c>
      <c r="N10" s="6">
        <v>1.4650000000000001</v>
      </c>
      <c r="O10" s="6">
        <f t="shared" si="2"/>
        <v>2.4580000000000002</v>
      </c>
      <c r="P10" s="6">
        <v>4.7240000000000002</v>
      </c>
      <c r="Q10">
        <v>1.9970000000000001</v>
      </c>
      <c r="R10">
        <v>0.46100000000000002</v>
      </c>
      <c r="S10" s="6">
        <v>1.03</v>
      </c>
      <c r="T10" s="6">
        <v>0.04</v>
      </c>
      <c r="U10" s="6">
        <v>0.25900000000000001</v>
      </c>
      <c r="V10" s="6">
        <v>1.0189999999999999</v>
      </c>
      <c r="W10" s="6">
        <v>2.266</v>
      </c>
      <c r="X10" s="7">
        <f t="shared" si="3"/>
        <v>0.27450000000000002</v>
      </c>
      <c r="Y10" s="7">
        <f t="shared" si="4"/>
        <v>0.67279999999999995</v>
      </c>
      <c r="AA10" s="2" t="s">
        <v>45</v>
      </c>
      <c r="AB10">
        <f>SUM(AB4:AB6)</f>
        <v>188.63620219999999</v>
      </c>
      <c r="AC10">
        <f>SUM(AC4:AC6)</f>
        <v>162.04269664</v>
      </c>
      <c r="AE10">
        <f>SUM(AE4:AE6)</f>
        <v>37.197000000000003</v>
      </c>
    </row>
    <row r="11" spans="1:31" x14ac:dyDescent="0.2">
      <c r="A11" t="s">
        <v>17</v>
      </c>
      <c r="B11" t="s">
        <v>5</v>
      </c>
      <c r="C11" s="11">
        <v>13.91</v>
      </c>
      <c r="D11" s="11">
        <v>16.39</v>
      </c>
      <c r="E11" s="11">
        <v>22.739837600000001</v>
      </c>
      <c r="F11" s="11">
        <v>27.97</v>
      </c>
      <c r="G11" s="11"/>
      <c r="H11" s="7">
        <f t="shared" si="0"/>
        <v>5.2301623999999975</v>
      </c>
      <c r="I11" s="7">
        <f t="shared" si="1"/>
        <v>3.5149999999999997</v>
      </c>
      <c r="K11" s="6">
        <v>12.34</v>
      </c>
      <c r="L11" s="6">
        <v>14.74</v>
      </c>
      <c r="M11" s="6">
        <v>21.899438289999999</v>
      </c>
      <c r="N11" s="6">
        <v>29.213000000000001</v>
      </c>
      <c r="O11" s="6">
        <f t="shared" si="2"/>
        <v>38.552999999999997</v>
      </c>
      <c r="P11" s="6">
        <v>54.164000000000001</v>
      </c>
      <c r="Q11">
        <v>19.940999999999999</v>
      </c>
      <c r="R11">
        <v>18.611999999999998</v>
      </c>
      <c r="S11" s="6">
        <v>3.66</v>
      </c>
      <c r="T11" s="6">
        <v>2.4</v>
      </c>
      <c r="U11" s="6">
        <v>7.3</v>
      </c>
      <c r="V11" s="6">
        <v>9.34</v>
      </c>
      <c r="W11" s="6">
        <v>15.611000000000001</v>
      </c>
      <c r="X11" s="7">
        <f t="shared" si="3"/>
        <v>6.5532499999999994</v>
      </c>
      <c r="Y11" s="7">
        <f t="shared" si="4"/>
        <v>8.3647999999999989</v>
      </c>
      <c r="AA11" s="2" t="s">
        <v>46</v>
      </c>
      <c r="AB11">
        <f>AB10/GETPIVOTDATA("Sum of wind_gw",$AA$1)</f>
        <v>0.66702336685874219</v>
      </c>
      <c r="AC11">
        <f>AC10/GETPIVOTDATA("Sum of solar_gw",$AA$1)</f>
        <v>0.58246832830317763</v>
      </c>
      <c r="AE11">
        <f>AE10/GETPIVOTDATA("Sum of delta",$AA$1)</f>
        <v>0.4255560131795717</v>
      </c>
    </row>
    <row r="12" spans="1:31" x14ac:dyDescent="0.2">
      <c r="A12" t="s">
        <v>18</v>
      </c>
      <c r="B12" t="s">
        <v>8</v>
      </c>
      <c r="C12" s="11">
        <v>5.98</v>
      </c>
      <c r="D12" s="11">
        <v>6.11</v>
      </c>
      <c r="E12" s="11">
        <v>6.8600223089999997</v>
      </c>
      <c r="F12" s="11">
        <v>9.4130000000000003</v>
      </c>
      <c r="G12" s="11"/>
      <c r="H12" s="7">
        <f t="shared" si="0"/>
        <v>2.5529776910000006</v>
      </c>
      <c r="I12" s="7">
        <f t="shared" si="1"/>
        <v>0.85824999999999996</v>
      </c>
      <c r="K12" s="6">
        <v>2.15</v>
      </c>
      <c r="L12" s="6">
        <v>2.74</v>
      </c>
      <c r="M12" s="6">
        <v>3.1802693999999998</v>
      </c>
      <c r="N12" s="6">
        <v>4.1980000000000004</v>
      </c>
      <c r="O12" s="6">
        <f t="shared" si="2"/>
        <v>4.7530000000000001</v>
      </c>
      <c r="P12" s="6">
        <v>5.649</v>
      </c>
      <c r="Q12">
        <v>3.669</v>
      </c>
      <c r="R12">
        <v>1.0840000000000001</v>
      </c>
      <c r="S12" s="6">
        <v>1.21</v>
      </c>
      <c r="T12" s="6">
        <v>0.59</v>
      </c>
      <c r="U12" s="6">
        <v>1.0209999999999999</v>
      </c>
      <c r="V12" s="6">
        <v>0.56200000000000006</v>
      </c>
      <c r="W12" s="6">
        <v>0.89600000000000002</v>
      </c>
      <c r="X12" s="7">
        <f t="shared" si="3"/>
        <v>0.65075000000000005</v>
      </c>
      <c r="Y12" s="7">
        <f t="shared" si="4"/>
        <v>0.69979999999999998</v>
      </c>
    </row>
    <row r="13" spans="1:31" x14ac:dyDescent="0.2">
      <c r="A13" t="s">
        <v>19</v>
      </c>
      <c r="B13" t="s">
        <v>7</v>
      </c>
      <c r="C13" s="11">
        <v>4.68</v>
      </c>
      <c r="D13" s="11">
        <v>7.94</v>
      </c>
      <c r="E13" s="11">
        <v>15.17982647</v>
      </c>
      <c r="F13" s="11">
        <v>19.02</v>
      </c>
      <c r="G13" s="11"/>
      <c r="H13" s="7">
        <f t="shared" si="0"/>
        <v>3.8401735299999995</v>
      </c>
      <c r="I13" s="7">
        <f t="shared" si="1"/>
        <v>3.585</v>
      </c>
      <c r="K13" s="6">
        <v>9.91</v>
      </c>
      <c r="L13" s="6">
        <v>10.54</v>
      </c>
      <c r="M13" s="6">
        <v>11.74982911</v>
      </c>
      <c r="N13" s="6">
        <v>15.555999999999999</v>
      </c>
      <c r="O13" s="6">
        <f t="shared" si="2"/>
        <v>23.330000000000002</v>
      </c>
      <c r="P13" s="6">
        <v>37.314</v>
      </c>
      <c r="Q13">
        <v>6.2880000000000003</v>
      </c>
      <c r="R13">
        <v>17.042000000000002</v>
      </c>
      <c r="S13" s="6">
        <v>2.87</v>
      </c>
      <c r="T13" s="6">
        <v>0.63</v>
      </c>
      <c r="U13" s="6">
        <v>3.81</v>
      </c>
      <c r="V13" s="6">
        <v>7.7750000000000004</v>
      </c>
      <c r="W13" s="6">
        <v>13.986000000000001</v>
      </c>
      <c r="X13" s="7">
        <f t="shared" si="3"/>
        <v>3.3550000000000004</v>
      </c>
      <c r="Y13" s="7">
        <f t="shared" si="4"/>
        <v>5.4808000000000003</v>
      </c>
    </row>
    <row r="14" spans="1:31" x14ac:dyDescent="0.2">
      <c r="A14" t="s">
        <v>20</v>
      </c>
      <c r="B14" t="s">
        <v>7</v>
      </c>
      <c r="C14" s="11">
        <v>3.31</v>
      </c>
      <c r="D14" s="11">
        <v>4.05</v>
      </c>
      <c r="E14" s="11">
        <v>5.0200486130000002</v>
      </c>
      <c r="F14" s="11">
        <v>7.78</v>
      </c>
      <c r="G14" s="11"/>
      <c r="H14" s="7">
        <f t="shared" si="0"/>
        <v>2.7599513870000001</v>
      </c>
      <c r="I14" s="7">
        <f t="shared" si="1"/>
        <v>1.1175000000000002</v>
      </c>
      <c r="K14" s="6">
        <v>5.0999999999999996</v>
      </c>
      <c r="L14" s="6">
        <v>6.21</v>
      </c>
      <c r="M14" s="6">
        <v>6.9800027599999996</v>
      </c>
      <c r="N14" s="6">
        <v>9.5259999999999998</v>
      </c>
      <c r="O14" s="6">
        <f t="shared" si="2"/>
        <v>13.157</v>
      </c>
      <c r="P14" s="6">
        <v>24.873000000000001</v>
      </c>
      <c r="Q14">
        <v>9.7560000000000002</v>
      </c>
      <c r="R14">
        <v>3.4009999999999998</v>
      </c>
      <c r="S14" s="6">
        <v>0.97</v>
      </c>
      <c r="T14" s="6">
        <v>1.1100000000000001</v>
      </c>
      <c r="U14" s="6">
        <v>2.5499999999999998</v>
      </c>
      <c r="V14" s="6">
        <v>3.944</v>
      </c>
      <c r="W14" s="6">
        <v>11.712</v>
      </c>
      <c r="X14" s="7">
        <f t="shared" si="3"/>
        <v>2.0142500000000001</v>
      </c>
      <c r="Y14" s="7">
        <f t="shared" si="4"/>
        <v>3.9546000000000006</v>
      </c>
    </row>
    <row r="15" spans="1:31" x14ac:dyDescent="0.2">
      <c r="A15" t="s">
        <v>21</v>
      </c>
      <c r="B15" t="s">
        <v>7</v>
      </c>
      <c r="C15" s="11">
        <v>3.48</v>
      </c>
      <c r="D15" s="11">
        <v>4.2699999999999996</v>
      </c>
      <c r="E15" s="11">
        <v>6.4699112909999998</v>
      </c>
      <c r="F15" s="11">
        <v>9</v>
      </c>
      <c r="G15" s="11"/>
      <c r="H15" s="7">
        <f t="shared" si="0"/>
        <v>2.5300887090000002</v>
      </c>
      <c r="I15" s="7">
        <f t="shared" si="1"/>
        <v>1.38</v>
      </c>
      <c r="K15" s="6">
        <v>2.92</v>
      </c>
      <c r="L15" s="6">
        <v>3.44</v>
      </c>
      <c r="M15" s="6">
        <v>3.9102360699999998</v>
      </c>
      <c r="N15" s="6">
        <v>4.5110000000000001</v>
      </c>
      <c r="O15" s="6">
        <f t="shared" si="2"/>
        <v>6.359</v>
      </c>
      <c r="P15" s="6">
        <v>12.518000000000001</v>
      </c>
      <c r="Q15">
        <v>2.8610000000000002</v>
      </c>
      <c r="R15">
        <v>3.4980000000000002</v>
      </c>
      <c r="S15" s="6">
        <v>1.17</v>
      </c>
      <c r="T15" s="6">
        <v>0.52</v>
      </c>
      <c r="U15" s="6">
        <v>0.60499999999999998</v>
      </c>
      <c r="V15" s="6">
        <v>1.8380000000000001</v>
      </c>
      <c r="W15" s="6">
        <v>6.1580000000000004</v>
      </c>
      <c r="X15" s="7">
        <f t="shared" si="3"/>
        <v>0.85975000000000001</v>
      </c>
      <c r="Y15" s="7">
        <f t="shared" si="4"/>
        <v>1.9196000000000002</v>
      </c>
    </row>
    <row r="16" spans="1:31" x14ac:dyDescent="0.2">
      <c r="A16" t="s">
        <v>38</v>
      </c>
      <c r="B16" t="s">
        <v>5</v>
      </c>
      <c r="C16" s="11">
        <v>28.69</v>
      </c>
      <c r="D16" s="11">
        <v>30.07</v>
      </c>
      <c r="E16" s="11">
        <v>37.289000000000001</v>
      </c>
      <c r="F16" s="11">
        <v>45.48</v>
      </c>
      <c r="G16" s="11"/>
      <c r="H16" s="7">
        <f t="shared" si="0"/>
        <v>8.1909999999999954</v>
      </c>
      <c r="I16" s="7">
        <f t="shared" si="1"/>
        <v>4.1974999999999989</v>
      </c>
      <c r="K16" s="6">
        <v>9.4499999999999993</v>
      </c>
      <c r="L16" s="6">
        <v>10.81</v>
      </c>
      <c r="M16" s="6">
        <v>18.838000000000001</v>
      </c>
      <c r="N16" s="6">
        <v>14.02</v>
      </c>
      <c r="O16" s="6">
        <f t="shared" si="2"/>
        <v>15.507999999999999</v>
      </c>
      <c r="P16" s="6">
        <v>22.963999999999999</v>
      </c>
      <c r="Q16">
        <v>14.295999999999999</v>
      </c>
      <c r="R16">
        <v>1.212</v>
      </c>
      <c r="S16" s="6">
        <v>2.02</v>
      </c>
      <c r="T16" s="6">
        <v>1.53</v>
      </c>
      <c r="U16" s="6">
        <v>1.7390000000000001</v>
      </c>
      <c r="V16" s="6">
        <v>1.444</v>
      </c>
      <c r="W16" s="6">
        <v>6.21</v>
      </c>
      <c r="X16" s="7">
        <f t="shared" si="3"/>
        <v>1.5145</v>
      </c>
      <c r="Y16" s="7">
        <f t="shared" si="4"/>
        <v>2.7027999999999999</v>
      </c>
    </row>
    <row r="17" spans="1:25" x14ac:dyDescent="0.2">
      <c r="A17" t="s">
        <v>22</v>
      </c>
      <c r="B17" t="s">
        <v>3</v>
      </c>
      <c r="C17" s="11">
        <v>8.65</v>
      </c>
      <c r="D17" s="11">
        <v>10.41</v>
      </c>
      <c r="E17" s="11">
        <v>15.46998537</v>
      </c>
      <c r="F17" s="11">
        <v>22.54</v>
      </c>
      <c r="G17" s="11"/>
      <c r="H17" s="7">
        <f t="shared" si="0"/>
        <v>7.0700146299999993</v>
      </c>
      <c r="I17" s="7">
        <f t="shared" si="1"/>
        <v>3.4724999999999997</v>
      </c>
      <c r="K17" s="6">
        <v>13.32</v>
      </c>
      <c r="L17" s="6">
        <v>14.86</v>
      </c>
      <c r="M17" s="6">
        <v>16.840490750000001</v>
      </c>
      <c r="N17" s="6">
        <v>19.16</v>
      </c>
      <c r="O17" s="6">
        <f t="shared" si="2"/>
        <v>25.085000000000001</v>
      </c>
      <c r="P17" s="6">
        <v>39.28</v>
      </c>
      <c r="Q17">
        <v>9.5329999999999995</v>
      </c>
      <c r="R17">
        <v>15.552</v>
      </c>
      <c r="S17" s="6">
        <v>4.25</v>
      </c>
      <c r="T17" s="6">
        <v>1.53</v>
      </c>
      <c r="U17" s="6">
        <v>2.3199999999999998</v>
      </c>
      <c r="V17" s="6">
        <v>5.9249999999999998</v>
      </c>
      <c r="W17" s="6">
        <v>14.196</v>
      </c>
      <c r="X17" s="7">
        <f t="shared" si="3"/>
        <v>2.9412500000000001</v>
      </c>
      <c r="Y17" s="7">
        <f t="shared" si="4"/>
        <v>5.1920000000000002</v>
      </c>
    </row>
    <row r="18" spans="1:25" x14ac:dyDescent="0.2">
      <c r="A18" t="s">
        <v>23</v>
      </c>
      <c r="B18" t="s">
        <v>7</v>
      </c>
      <c r="C18" s="11">
        <v>2.25</v>
      </c>
      <c r="D18" s="11">
        <v>2.86</v>
      </c>
      <c r="E18" s="11">
        <v>5.099974016</v>
      </c>
      <c r="F18" s="11">
        <v>5.5549999999999997</v>
      </c>
      <c r="G18" s="11"/>
      <c r="H18" s="7">
        <f t="shared" si="0"/>
        <v>0.45502598399999972</v>
      </c>
      <c r="I18" s="7">
        <f t="shared" si="1"/>
        <v>0.82624999999999993</v>
      </c>
      <c r="K18" s="6">
        <v>5.36</v>
      </c>
      <c r="L18" s="6">
        <v>6.3</v>
      </c>
      <c r="M18" s="6">
        <v>7.75923155</v>
      </c>
      <c r="N18" s="6">
        <v>9.1110000000000007</v>
      </c>
      <c r="O18" s="6">
        <f t="shared" si="2"/>
        <v>12.018000000000001</v>
      </c>
      <c r="P18" s="6">
        <v>19.931000000000001</v>
      </c>
      <c r="Q18">
        <v>6.9509999999999996</v>
      </c>
      <c r="R18">
        <v>5.0670000000000002</v>
      </c>
      <c r="S18" s="6">
        <v>0.87</v>
      </c>
      <c r="T18" s="6">
        <v>0.93</v>
      </c>
      <c r="U18" s="6">
        <v>1.353</v>
      </c>
      <c r="V18" s="6">
        <v>3.1059999999999999</v>
      </c>
      <c r="W18" s="6">
        <v>7.907</v>
      </c>
      <c r="X18" s="7">
        <f t="shared" si="3"/>
        <v>1.6645000000000001</v>
      </c>
      <c r="Y18" s="7">
        <f t="shared" si="4"/>
        <v>2.9142000000000001</v>
      </c>
    </row>
    <row r="19" spans="1:25" x14ac:dyDescent="0.2">
      <c r="A19" t="s">
        <v>24</v>
      </c>
      <c r="B19" t="s">
        <v>8</v>
      </c>
      <c r="C19" s="11">
        <v>5.14</v>
      </c>
      <c r="D19" s="11">
        <v>5.57</v>
      </c>
      <c r="E19" s="11">
        <v>5.7700030590000004</v>
      </c>
      <c r="F19" s="11">
        <v>11.427</v>
      </c>
      <c r="G19" s="11"/>
      <c r="H19" s="7">
        <f t="shared" si="0"/>
        <v>5.6569969409999992</v>
      </c>
      <c r="I19" s="7">
        <f t="shared" si="1"/>
        <v>1.57175</v>
      </c>
      <c r="K19" s="6">
        <v>2.65</v>
      </c>
      <c r="L19" s="6">
        <v>2.74</v>
      </c>
      <c r="M19" s="6">
        <v>3.37941958</v>
      </c>
      <c r="N19" s="6">
        <v>3.4590000000000001</v>
      </c>
      <c r="O19" s="6">
        <f t="shared" si="2"/>
        <v>3.8660000000000001</v>
      </c>
      <c r="P19" s="6">
        <v>4.5979999999999999</v>
      </c>
      <c r="Q19">
        <v>2.9460000000000002</v>
      </c>
      <c r="R19">
        <v>0.92</v>
      </c>
      <c r="S19" s="6">
        <v>1.06</v>
      </c>
      <c r="T19" s="6">
        <v>0.09</v>
      </c>
      <c r="U19" s="6">
        <v>0.09</v>
      </c>
      <c r="V19" s="6">
        <v>0.40799999999999997</v>
      </c>
      <c r="W19" s="6">
        <v>0.73199999999999998</v>
      </c>
      <c r="X19" s="7">
        <f t="shared" si="3"/>
        <v>0.30400000000000005</v>
      </c>
      <c r="Y19" s="7">
        <f t="shared" si="4"/>
        <v>0.3896</v>
      </c>
    </row>
    <row r="20" spans="1:25" x14ac:dyDescent="0.2">
      <c r="A20" t="s">
        <v>25</v>
      </c>
      <c r="B20" t="s">
        <v>8</v>
      </c>
      <c r="C20" s="11">
        <v>7.61</v>
      </c>
      <c r="D20" s="11">
        <v>8.32</v>
      </c>
      <c r="E20" s="11">
        <v>9.8100711</v>
      </c>
      <c r="F20" s="11">
        <v>11.73</v>
      </c>
      <c r="G20" s="11"/>
      <c r="H20" s="7">
        <f t="shared" si="0"/>
        <v>1.9199289000000004</v>
      </c>
      <c r="I20" s="7">
        <f t="shared" si="1"/>
        <v>1.03</v>
      </c>
      <c r="K20" s="6">
        <v>3.02</v>
      </c>
      <c r="L20" s="6">
        <v>3.43</v>
      </c>
      <c r="M20" s="6">
        <v>3.9999643900000001</v>
      </c>
      <c r="N20" s="6">
        <v>4.7750000000000004</v>
      </c>
      <c r="O20" s="6">
        <f t="shared" si="2"/>
        <v>6.0060000000000002</v>
      </c>
      <c r="P20" s="6">
        <v>9.577</v>
      </c>
      <c r="Q20">
        <v>3.8130000000000002</v>
      </c>
      <c r="R20">
        <v>2.1930000000000001</v>
      </c>
      <c r="S20" s="6">
        <v>0.79</v>
      </c>
      <c r="T20" s="6">
        <v>0.41</v>
      </c>
      <c r="U20" s="6">
        <v>0.77700000000000002</v>
      </c>
      <c r="V20" s="6">
        <v>1.6180000000000001</v>
      </c>
      <c r="W20" s="6">
        <v>3.5720000000000001</v>
      </c>
      <c r="X20" s="7">
        <f t="shared" si="3"/>
        <v>0.74650000000000005</v>
      </c>
      <c r="Y20" s="7">
        <f t="shared" si="4"/>
        <v>1.3114000000000001</v>
      </c>
    </row>
    <row r="21" spans="1:25" x14ac:dyDescent="0.2">
      <c r="A21" t="s">
        <v>26</v>
      </c>
      <c r="B21" t="s">
        <v>11</v>
      </c>
      <c r="C21" s="11">
        <v>10.11</v>
      </c>
      <c r="D21" s="11">
        <v>11.16</v>
      </c>
      <c r="E21" s="11">
        <v>13.77015025</v>
      </c>
      <c r="F21" s="11">
        <v>14.57</v>
      </c>
      <c r="G21" s="11"/>
      <c r="H21" s="7">
        <f t="shared" si="0"/>
        <v>0.79984974999999991</v>
      </c>
      <c r="I21" s="7">
        <f t="shared" si="1"/>
        <v>1.1150000000000002</v>
      </c>
      <c r="K21" s="6">
        <v>8.16</v>
      </c>
      <c r="L21" s="6">
        <v>9.18</v>
      </c>
      <c r="M21" s="6">
        <v>11.971163089999999</v>
      </c>
      <c r="N21" s="6">
        <v>13.84</v>
      </c>
      <c r="O21" s="6">
        <f t="shared" si="2"/>
        <v>15.838000000000001</v>
      </c>
      <c r="P21" s="6">
        <v>21.366</v>
      </c>
      <c r="Q21">
        <v>14.916</v>
      </c>
      <c r="R21">
        <v>0.92200000000000004</v>
      </c>
      <c r="S21" s="6">
        <v>1.96</v>
      </c>
      <c r="T21" s="6">
        <v>1.02</v>
      </c>
      <c r="U21" s="6">
        <v>1.8680000000000001</v>
      </c>
      <c r="V21" s="6">
        <v>1.998</v>
      </c>
      <c r="W21" s="6">
        <v>5.5270000000000001</v>
      </c>
      <c r="X21" s="7">
        <f t="shared" si="3"/>
        <v>1.9195000000000002</v>
      </c>
      <c r="Y21" s="7">
        <f t="shared" si="4"/>
        <v>2.6412</v>
      </c>
    </row>
    <row r="22" spans="1:25" x14ac:dyDescent="0.2">
      <c r="A22" t="s">
        <v>27</v>
      </c>
      <c r="B22" t="s">
        <v>11</v>
      </c>
      <c r="C22" s="11">
        <v>2.67</v>
      </c>
      <c r="D22" s="11">
        <v>4.62</v>
      </c>
      <c r="E22" s="11">
        <v>8.430091526</v>
      </c>
      <c r="F22" s="11">
        <v>9.7170000000000005</v>
      </c>
      <c r="G22" s="11"/>
      <c r="H22" s="7">
        <f t="shared" si="0"/>
        <v>1.2869084740000005</v>
      </c>
      <c r="I22" s="7">
        <f t="shared" si="1"/>
        <v>1.7617500000000001</v>
      </c>
      <c r="K22" s="6">
        <v>9.56</v>
      </c>
      <c r="L22" s="6">
        <v>11.01</v>
      </c>
      <c r="M22" s="6">
        <v>15.80151276</v>
      </c>
      <c r="N22" s="6">
        <v>16.108000000000001</v>
      </c>
      <c r="O22" s="6">
        <f t="shared" si="2"/>
        <v>18.212</v>
      </c>
      <c r="P22" s="6">
        <v>25.402000000000001</v>
      </c>
      <c r="Q22">
        <v>18.055</v>
      </c>
      <c r="R22">
        <v>0.157</v>
      </c>
      <c r="S22" s="6">
        <v>1.66</v>
      </c>
      <c r="T22" s="6">
        <v>1.45</v>
      </c>
      <c r="U22" s="6">
        <v>0.63</v>
      </c>
      <c r="V22" s="6">
        <v>2.2240000000000002</v>
      </c>
      <c r="W22" s="6">
        <v>7.1909999999999998</v>
      </c>
      <c r="X22" s="7">
        <f t="shared" si="3"/>
        <v>2.1629999999999998</v>
      </c>
      <c r="Y22" s="7">
        <f t="shared" si="4"/>
        <v>3.1684000000000001</v>
      </c>
    </row>
    <row r="23" spans="1:25" x14ac:dyDescent="0.2">
      <c r="A23" t="s">
        <v>28</v>
      </c>
      <c r="B23" t="s">
        <v>11</v>
      </c>
      <c r="C23" s="11">
        <v>4.05</v>
      </c>
      <c r="D23" s="11">
        <v>5.32</v>
      </c>
      <c r="E23" s="11">
        <v>8.80988316</v>
      </c>
      <c r="F23" s="11">
        <v>11.64</v>
      </c>
      <c r="G23" s="11"/>
      <c r="H23" s="7">
        <f t="shared" si="0"/>
        <v>2.8301168400000005</v>
      </c>
      <c r="I23" s="7">
        <f t="shared" si="1"/>
        <v>1.8975000000000002</v>
      </c>
      <c r="K23" s="6">
        <v>7.16</v>
      </c>
      <c r="L23" s="6">
        <v>9.39</v>
      </c>
      <c r="M23" s="6">
        <v>10.892250130000001</v>
      </c>
      <c r="N23" s="6">
        <v>13.137</v>
      </c>
      <c r="O23" s="6">
        <f t="shared" si="2"/>
        <v>15.161999999999999</v>
      </c>
      <c r="P23" s="6">
        <v>22.920999999999999</v>
      </c>
      <c r="Q23">
        <v>11.936999999999999</v>
      </c>
      <c r="R23">
        <v>3.2250000000000001</v>
      </c>
      <c r="S23" s="6">
        <v>1.92</v>
      </c>
      <c r="T23" s="6">
        <v>2.23</v>
      </c>
      <c r="U23" s="6">
        <v>2.2959999999999998</v>
      </c>
      <c r="V23" s="6">
        <v>2.1339999999999999</v>
      </c>
      <c r="W23" s="6">
        <v>7.76</v>
      </c>
      <c r="X23" s="7">
        <f t="shared" si="3"/>
        <v>2.0004999999999997</v>
      </c>
      <c r="Y23" s="7">
        <f t="shared" si="4"/>
        <v>3.1521999999999997</v>
      </c>
    </row>
    <row r="24" spans="1:25" x14ac:dyDescent="0.2">
      <c r="A24" t="s">
        <v>29</v>
      </c>
      <c r="B24" t="s">
        <v>5</v>
      </c>
      <c r="C24" s="11">
        <v>11.46</v>
      </c>
      <c r="D24" s="11">
        <v>13.54</v>
      </c>
      <c r="E24" s="11">
        <v>17.45688509</v>
      </c>
      <c r="F24" s="11">
        <v>23.02</v>
      </c>
      <c r="G24" s="11"/>
      <c r="H24" s="7">
        <f t="shared" si="0"/>
        <v>5.5631149099999995</v>
      </c>
      <c r="I24" s="7">
        <f t="shared" si="1"/>
        <v>2.8899999999999997</v>
      </c>
      <c r="K24" s="6">
        <v>13.61</v>
      </c>
      <c r="L24" s="6">
        <v>16.190000000000001</v>
      </c>
      <c r="M24" s="6">
        <v>22.719203539999999</v>
      </c>
      <c r="N24" s="6">
        <v>33.433999999999997</v>
      </c>
      <c r="O24" s="6">
        <f t="shared" si="2"/>
        <v>42.698999999999998</v>
      </c>
      <c r="P24" s="6">
        <v>56.924999999999997</v>
      </c>
      <c r="Q24">
        <v>12.497</v>
      </c>
      <c r="R24">
        <v>30.202000000000002</v>
      </c>
      <c r="S24" s="6">
        <v>3.09</v>
      </c>
      <c r="T24" s="6">
        <v>2.58</v>
      </c>
      <c r="U24" s="6">
        <v>10.709</v>
      </c>
      <c r="V24" s="6">
        <v>9.26</v>
      </c>
      <c r="W24" s="6">
        <v>14.226000000000001</v>
      </c>
      <c r="X24" s="7">
        <f t="shared" si="3"/>
        <v>7.2722499999999997</v>
      </c>
      <c r="Y24" s="7">
        <f t="shared" si="4"/>
        <v>8.6630000000000003</v>
      </c>
    </row>
    <row r="25" spans="1:25" x14ac:dyDescent="0.2">
      <c r="A25" t="s">
        <v>30</v>
      </c>
      <c r="B25" t="s">
        <v>3</v>
      </c>
      <c r="C25" s="11">
        <v>0.71</v>
      </c>
      <c r="D25" s="11">
        <v>0.81</v>
      </c>
      <c r="E25" s="11">
        <v>0.82005636699999995</v>
      </c>
      <c r="F25" s="11">
        <v>1.83</v>
      </c>
      <c r="G25" s="11"/>
      <c r="H25" s="7">
        <f t="shared" si="0"/>
        <v>1.0099436330000002</v>
      </c>
      <c r="I25" s="7">
        <f t="shared" si="1"/>
        <v>0.28000000000000003</v>
      </c>
      <c r="K25" s="6">
        <v>0.89</v>
      </c>
      <c r="L25" s="6">
        <v>1.0900000000000001</v>
      </c>
      <c r="M25" s="6">
        <v>1.3696055899999999</v>
      </c>
      <c r="N25" s="6">
        <v>1.6830000000000001</v>
      </c>
      <c r="O25" s="6">
        <f t="shared" si="2"/>
        <v>1.9490000000000001</v>
      </c>
      <c r="P25" s="6">
        <v>2.8940000000000001</v>
      </c>
      <c r="Q25">
        <v>0.24</v>
      </c>
      <c r="R25">
        <v>1.7090000000000001</v>
      </c>
      <c r="S25" s="6">
        <v>0.31</v>
      </c>
      <c r="T25" s="6">
        <v>0.2</v>
      </c>
      <c r="U25" s="6">
        <v>0.317</v>
      </c>
      <c r="V25" s="6">
        <v>0.26500000000000001</v>
      </c>
      <c r="W25" s="6">
        <v>0.94599999999999995</v>
      </c>
      <c r="X25" s="7">
        <f t="shared" si="3"/>
        <v>0.26475000000000004</v>
      </c>
      <c r="Y25" s="7">
        <f t="shared" si="4"/>
        <v>0.40079999999999999</v>
      </c>
    </row>
    <row r="26" spans="1:25" x14ac:dyDescent="0.2">
      <c r="A26" t="s">
        <v>31</v>
      </c>
      <c r="B26" t="s">
        <v>5</v>
      </c>
      <c r="C26" s="11">
        <v>10.43</v>
      </c>
      <c r="D26" s="11">
        <v>12.51</v>
      </c>
      <c r="E26" s="11">
        <v>19.560054239999999</v>
      </c>
      <c r="F26" s="11">
        <v>23.17</v>
      </c>
      <c r="G26" s="11"/>
      <c r="H26" s="7">
        <f t="shared" si="0"/>
        <v>3.6099457600000022</v>
      </c>
      <c r="I26" s="7">
        <f t="shared" si="1"/>
        <v>3.1850000000000005</v>
      </c>
      <c r="K26" s="6">
        <v>8.64</v>
      </c>
      <c r="L26" s="6">
        <v>10.88</v>
      </c>
      <c r="M26" s="6">
        <v>20.80181928</v>
      </c>
      <c r="N26" s="6">
        <v>14.577</v>
      </c>
      <c r="O26" s="6">
        <f t="shared" si="2"/>
        <v>16.957000000000001</v>
      </c>
      <c r="P26" s="6">
        <v>24.905000000000001</v>
      </c>
      <c r="Q26">
        <v>12.57</v>
      </c>
      <c r="R26">
        <v>4.3869999999999996</v>
      </c>
      <c r="S26" s="6">
        <v>2.74</v>
      </c>
      <c r="T26" s="6">
        <v>2.2400000000000002</v>
      </c>
      <c r="U26" s="6">
        <v>1.492</v>
      </c>
      <c r="V26" s="6">
        <v>2.38</v>
      </c>
      <c r="W26" s="6">
        <v>7.95</v>
      </c>
      <c r="X26" s="7">
        <f t="shared" si="3"/>
        <v>2.07925</v>
      </c>
      <c r="Y26" s="7">
        <f t="shared" si="4"/>
        <v>3.2530000000000001</v>
      </c>
    </row>
    <row r="27" spans="1:25" x14ac:dyDescent="0.2">
      <c r="A27" t="s">
        <v>32</v>
      </c>
      <c r="B27" t="s">
        <v>7</v>
      </c>
      <c r="C27" s="11">
        <v>2.5299999999999998</v>
      </c>
      <c r="D27" s="11">
        <v>3.25</v>
      </c>
      <c r="E27" s="11">
        <v>4.2600595649999997</v>
      </c>
      <c r="F27" s="11">
        <v>5.98</v>
      </c>
      <c r="G27" s="11"/>
      <c r="H27" s="7">
        <f t="shared" si="0"/>
        <v>1.7199404350000007</v>
      </c>
      <c r="I27" s="7">
        <f t="shared" si="1"/>
        <v>0.86250000000000016</v>
      </c>
      <c r="K27" s="6">
        <v>1.81</v>
      </c>
      <c r="L27" s="6">
        <v>1.88</v>
      </c>
      <c r="M27" s="6">
        <v>5.6111063000000003</v>
      </c>
      <c r="N27" s="6">
        <v>1.9590000000000001</v>
      </c>
      <c r="O27" s="6">
        <f t="shared" si="2"/>
        <v>2.0619999999999998</v>
      </c>
      <c r="P27" s="6">
        <v>5.7359999999999998</v>
      </c>
      <c r="Q27">
        <v>1.73</v>
      </c>
      <c r="R27">
        <v>0.33200000000000002</v>
      </c>
      <c r="S27" s="6">
        <v>0.46</v>
      </c>
      <c r="T27" s="6">
        <v>7.0000000000000007E-2</v>
      </c>
      <c r="U27" s="6">
        <v>4.8000000000000001E-2</v>
      </c>
      <c r="V27" s="6">
        <v>0.13600000000000001</v>
      </c>
      <c r="W27" s="6">
        <v>3.677</v>
      </c>
      <c r="X27" s="7">
        <f t="shared" si="3"/>
        <v>6.2999999999999945E-2</v>
      </c>
      <c r="Y27" s="7">
        <f t="shared" si="4"/>
        <v>0.7851999999999999</v>
      </c>
    </row>
    <row r="28" spans="1:25" x14ac:dyDescent="0.2">
      <c r="A28" t="s">
        <v>33</v>
      </c>
      <c r="B28" t="s">
        <v>5</v>
      </c>
      <c r="C28" s="11">
        <v>0.52</v>
      </c>
      <c r="D28" s="11">
        <v>0.6</v>
      </c>
      <c r="E28" s="11">
        <v>0.849980552</v>
      </c>
      <c r="F28" s="11">
        <v>1.4510000000000001</v>
      </c>
      <c r="G28" s="11"/>
      <c r="H28" s="7">
        <f t="shared" si="0"/>
        <v>0.60101944800000007</v>
      </c>
      <c r="I28" s="7">
        <f t="shared" si="1"/>
        <v>0.23275000000000001</v>
      </c>
      <c r="K28" s="6">
        <v>1.28</v>
      </c>
      <c r="L28" s="6">
        <v>1.43</v>
      </c>
      <c r="M28" s="6">
        <v>2.18408749</v>
      </c>
      <c r="N28" s="6">
        <v>1.778</v>
      </c>
      <c r="O28" s="6">
        <f t="shared" si="2"/>
        <v>2.206</v>
      </c>
      <c r="P28" s="6">
        <v>4.8949999999999996</v>
      </c>
      <c r="Q28">
        <v>1.2170000000000001</v>
      </c>
      <c r="R28">
        <v>0.98899999999999999</v>
      </c>
      <c r="S28" s="6">
        <v>0.6</v>
      </c>
      <c r="T28" s="6">
        <v>0.15</v>
      </c>
      <c r="U28" s="6">
        <v>0.14199999999999999</v>
      </c>
      <c r="V28" s="6">
        <v>0.57699999999999996</v>
      </c>
      <c r="W28" s="6">
        <v>2.6890000000000001</v>
      </c>
      <c r="X28" s="7">
        <f t="shared" si="3"/>
        <v>0.23149999999999998</v>
      </c>
      <c r="Y28" s="7">
        <f t="shared" si="4"/>
        <v>0.72299999999999986</v>
      </c>
    </row>
    <row r="29" spans="1:25" x14ac:dyDescent="0.2">
      <c r="A29" t="s">
        <v>34</v>
      </c>
      <c r="B29" t="s">
        <v>11</v>
      </c>
      <c r="C29" s="11">
        <v>19.21</v>
      </c>
      <c r="D29" s="11">
        <v>19.559999999999999</v>
      </c>
      <c r="E29" s="11">
        <v>23.37001858</v>
      </c>
      <c r="F29" s="11">
        <v>26.14</v>
      </c>
      <c r="G29" s="11"/>
      <c r="H29" s="7">
        <f t="shared" si="0"/>
        <v>2.7699814200000006</v>
      </c>
      <c r="I29" s="7">
        <f t="shared" si="1"/>
        <v>1.7324999999999999</v>
      </c>
      <c r="K29" s="6">
        <v>9.92</v>
      </c>
      <c r="L29" s="6">
        <v>10.8</v>
      </c>
      <c r="M29" s="6">
        <v>12.611730530000001</v>
      </c>
      <c r="N29" s="6">
        <v>13.492000000000001</v>
      </c>
      <c r="O29" s="6">
        <f t="shared" si="2"/>
        <v>15.73</v>
      </c>
      <c r="P29" s="6">
        <v>29.84</v>
      </c>
      <c r="Q29">
        <v>15.461</v>
      </c>
      <c r="R29">
        <v>0.26900000000000002</v>
      </c>
      <c r="S29" s="6">
        <v>0.45</v>
      </c>
      <c r="T29" s="6">
        <v>0.88</v>
      </c>
      <c r="U29" s="6">
        <v>0.498</v>
      </c>
      <c r="V29" s="6">
        <v>1.978</v>
      </c>
      <c r="W29" s="6">
        <v>14.287000000000001</v>
      </c>
      <c r="X29" s="7">
        <f t="shared" si="3"/>
        <v>1.4525000000000001</v>
      </c>
      <c r="Y29" s="7">
        <f t="shared" si="4"/>
        <v>3.9840000000000004</v>
      </c>
    </row>
    <row r="30" spans="1:25" x14ac:dyDescent="0.2">
      <c r="A30" t="s">
        <v>35</v>
      </c>
      <c r="B30" t="s">
        <v>11</v>
      </c>
      <c r="C30" s="11">
        <v>0</v>
      </c>
      <c r="D30" s="11">
        <v>0</v>
      </c>
      <c r="E30" s="11">
        <v>0</v>
      </c>
      <c r="F30" s="11">
        <v>3</v>
      </c>
      <c r="G30" s="11"/>
      <c r="H30" s="7">
        <f t="shared" si="0"/>
        <v>3</v>
      </c>
      <c r="I30" s="7">
        <f t="shared" si="1"/>
        <v>0.75</v>
      </c>
      <c r="K30" s="6">
        <v>0.98</v>
      </c>
      <c r="L30" s="6">
        <v>1.1000000000000001</v>
      </c>
      <c r="M30" s="6">
        <v>1.37048075</v>
      </c>
      <c r="N30" s="6">
        <v>1.387</v>
      </c>
      <c r="O30" s="6">
        <f t="shared" si="2"/>
        <v>1.7809999999999999</v>
      </c>
      <c r="P30" s="6">
        <v>2.5659999999999998</v>
      </c>
      <c r="Q30">
        <v>1.7589999999999999</v>
      </c>
      <c r="R30">
        <v>2.1999999999999999E-2</v>
      </c>
      <c r="S30" s="6">
        <v>0.18</v>
      </c>
      <c r="T30" s="6">
        <v>0.12</v>
      </c>
      <c r="U30" s="6">
        <v>2.4E-2</v>
      </c>
      <c r="V30" s="6">
        <v>0.40600000000000003</v>
      </c>
      <c r="W30" s="6">
        <v>1.17</v>
      </c>
      <c r="X30" s="7">
        <f t="shared" si="3"/>
        <v>0.20024999999999998</v>
      </c>
      <c r="Y30" s="7">
        <f t="shared" si="4"/>
        <v>0.31719999999999998</v>
      </c>
    </row>
    <row r="31" spans="1:25" x14ac:dyDescent="0.2">
      <c r="A31" t="s">
        <v>36</v>
      </c>
      <c r="B31" t="s">
        <v>13</v>
      </c>
      <c r="C31" s="11">
        <v>8.57</v>
      </c>
      <c r="D31" s="11">
        <v>8.6300000000000008</v>
      </c>
      <c r="E31" s="11">
        <v>8.8099681820000004</v>
      </c>
      <c r="F31" s="11">
        <v>9.1240000000000006</v>
      </c>
      <c r="G31" s="11"/>
      <c r="H31" s="7">
        <f t="shared" si="0"/>
        <v>0.31403181800000013</v>
      </c>
      <c r="I31" s="7">
        <f t="shared" si="1"/>
        <v>0.13850000000000007</v>
      </c>
      <c r="K31" s="6">
        <v>3.43</v>
      </c>
      <c r="L31" s="6">
        <v>3.75</v>
      </c>
      <c r="M31" s="6">
        <v>7.4670416099999999</v>
      </c>
      <c r="N31" s="6">
        <v>3.9710000000000001</v>
      </c>
      <c r="O31" s="6">
        <f t="shared" si="2"/>
        <v>5.8529999999999998</v>
      </c>
      <c r="P31" s="6">
        <v>20.716999999999999</v>
      </c>
      <c r="Q31">
        <v>5.2519999999999998</v>
      </c>
      <c r="R31">
        <v>0.60099999999999998</v>
      </c>
      <c r="S31" s="6">
        <v>1.0900000000000001</v>
      </c>
      <c r="T31" s="6">
        <v>0.33</v>
      </c>
      <c r="U31" s="6">
        <v>0.63300000000000001</v>
      </c>
      <c r="V31" s="6">
        <v>2.1920000000000002</v>
      </c>
      <c r="W31" s="6">
        <v>15.144</v>
      </c>
      <c r="X31" s="7">
        <f t="shared" si="3"/>
        <v>0.6057499999999999</v>
      </c>
      <c r="Y31" s="7">
        <f t="shared" si="4"/>
        <v>3.4573999999999998</v>
      </c>
    </row>
    <row r="32" spans="1:25" x14ac:dyDescent="0.2">
      <c r="A32" t="s">
        <v>37</v>
      </c>
      <c r="B32" t="s">
        <v>3</v>
      </c>
      <c r="C32" s="11">
        <v>1.48</v>
      </c>
      <c r="D32" s="11">
        <v>1.6</v>
      </c>
      <c r="E32" s="11">
        <v>1.7898170840000001</v>
      </c>
      <c r="F32" s="11">
        <v>4.234</v>
      </c>
      <c r="G32" s="11"/>
      <c r="H32" s="7">
        <f t="shared" si="0"/>
        <v>2.4441829159999999</v>
      </c>
      <c r="I32" s="7">
        <f t="shared" si="1"/>
        <v>0.6885</v>
      </c>
      <c r="K32" s="6">
        <v>11.38</v>
      </c>
      <c r="L32" s="6">
        <v>13.39</v>
      </c>
      <c r="M32" s="6">
        <v>15.16967328</v>
      </c>
      <c r="N32" s="6">
        <v>18.417999999999999</v>
      </c>
      <c r="O32" s="6">
        <f t="shared" si="2"/>
        <v>25.388999999999999</v>
      </c>
      <c r="P32" s="6">
        <v>33.566000000000003</v>
      </c>
      <c r="Q32">
        <v>6.1340000000000003</v>
      </c>
      <c r="R32">
        <v>19.254999999999999</v>
      </c>
      <c r="S32" s="6">
        <v>3.24</v>
      </c>
      <c r="T32" s="6">
        <v>2.0099999999999998</v>
      </c>
      <c r="U32" s="6">
        <v>3.625</v>
      </c>
      <c r="V32" s="6">
        <v>6.9720000000000004</v>
      </c>
      <c r="W32" s="6">
        <v>8.1769999999999996</v>
      </c>
      <c r="X32" s="7">
        <f t="shared" si="3"/>
        <v>3.5022499999999996</v>
      </c>
      <c r="Y32" s="7">
        <f t="shared" si="4"/>
        <v>4.4371999999999998</v>
      </c>
    </row>
    <row r="34" spans="1:25" s="4" customFormat="1" ht="119" x14ac:dyDescent="0.2">
      <c r="A34" s="3" t="s">
        <v>40</v>
      </c>
      <c r="C34" s="5" t="s">
        <v>73</v>
      </c>
      <c r="D34" s="5" t="s">
        <v>70</v>
      </c>
      <c r="E34" s="4" t="s">
        <v>49</v>
      </c>
      <c r="F34" s="5" t="s">
        <v>50</v>
      </c>
      <c r="G34" s="4" t="s">
        <v>80</v>
      </c>
      <c r="K34" s="5" t="s">
        <v>76</v>
      </c>
      <c r="L34" s="5" t="s">
        <v>66</v>
      </c>
      <c r="M34" s="4" t="s">
        <v>49</v>
      </c>
      <c r="N34" s="5" t="s">
        <v>58</v>
      </c>
      <c r="O34" s="5" t="s">
        <v>39</v>
      </c>
      <c r="P34" s="5" t="s">
        <v>63</v>
      </c>
      <c r="Q34" s="5" t="s">
        <v>39</v>
      </c>
      <c r="R34" s="5" t="s">
        <v>39</v>
      </c>
      <c r="S34" s="4" t="s">
        <v>78</v>
      </c>
      <c r="T34" s="5"/>
      <c r="U34" s="4" t="s">
        <v>61</v>
      </c>
      <c r="V34" s="4" t="s">
        <v>53</v>
      </c>
      <c r="W34" s="4" t="s">
        <v>65</v>
      </c>
    </row>
    <row r="35" spans="1:25" x14ac:dyDescent="0.2">
      <c r="B35" t="s">
        <v>84</v>
      </c>
      <c r="C35" s="7">
        <f t="shared" ref="C35:I35" si="5">SUM(C2:C32)</f>
        <v>184.26000000000002</v>
      </c>
      <c r="D35" s="7">
        <f t="shared" si="5"/>
        <v>210.04999999999995</v>
      </c>
      <c r="E35" s="7">
        <f t="shared" si="5"/>
        <v>282.80298947899996</v>
      </c>
      <c r="F35" s="7">
        <f t="shared" si="5"/>
        <v>371.45693512099996</v>
      </c>
      <c r="G35" s="7">
        <f t="shared" si="5"/>
        <v>0</v>
      </c>
      <c r="H35" s="7">
        <f t="shared" si="5"/>
        <v>88.653945641999996</v>
      </c>
      <c r="I35" s="7">
        <f t="shared" si="5"/>
        <v>46.799233780250006</v>
      </c>
      <c r="J35" s="7"/>
      <c r="K35" s="7">
        <f>SUM(K2:K32)</f>
        <v>174.45999999999995</v>
      </c>
      <c r="L35" s="7">
        <f>SUM(L2:L32)</f>
        <v>204.32</v>
      </c>
      <c r="M35" s="7"/>
      <c r="N35" s="7">
        <f>SUM(N2:N32)</f>
        <v>305.98700000000008</v>
      </c>
      <c r="O35" s="7">
        <f>SUM(O2:O32)</f>
        <v>392.04000000000013</v>
      </c>
      <c r="P35" s="7">
        <f>SUM(P2:P32)</f>
        <v>608.73900000000003</v>
      </c>
      <c r="Q35" s="7"/>
      <c r="R35" s="7"/>
      <c r="S35" s="7">
        <f t="shared" ref="S35:Y35" si="6">SUM(S2:S32)</f>
        <v>44.260000000000012</v>
      </c>
      <c r="T35" s="7">
        <f t="shared" si="6"/>
        <v>30.099999999999994</v>
      </c>
      <c r="U35" s="7">
        <f t="shared" si="6"/>
        <v>54.880000000000017</v>
      </c>
      <c r="V35" s="7">
        <f t="shared" si="6"/>
        <v>87.410000000000011</v>
      </c>
      <c r="W35" s="7">
        <f t="shared" si="6"/>
        <v>216.29899999999995</v>
      </c>
      <c r="X35" s="7">
        <f t="shared" si="6"/>
        <v>54.394999999999989</v>
      </c>
      <c r="Y35" s="7">
        <f t="shared" si="6"/>
        <v>86.855800000000002</v>
      </c>
    </row>
    <row r="36" spans="1:25" x14ac:dyDescent="0.2">
      <c r="F36" s="1"/>
      <c r="G36" s="1"/>
    </row>
  </sheetData>
  <hyperlinks>
    <hyperlink ref="Q34" r:id="rId2" xr:uid="{0A9B7A55-375B-F040-93D9-FEB1EC6D829E}"/>
    <hyperlink ref="R34" r:id="rId3" xr:uid="{468286CE-0813-9E47-B339-78A0F0E74197}"/>
    <hyperlink ref="N34" r:id="rId4" xr:uid="{47DFB9F6-4AE8-064B-91E8-C75BB4D09780}"/>
    <hyperlink ref="O34" r:id="rId5" xr:uid="{B0E41BA1-DC7F-324D-AB0E-875A7493308C}"/>
    <hyperlink ref="P34" r:id="rId6" xr:uid="{5403A8B0-A8CA-4644-A74A-6BDF1F2F19A4}"/>
    <hyperlink ref="L34" r:id="rId7" xr:uid="{6685A658-D020-0741-85EE-ED6DAB83E56F}"/>
    <hyperlink ref="D34" r:id="rId8" xr:uid="{3A646A7E-B8AE-A544-A4B9-C9FD276A0314}"/>
    <hyperlink ref="C34" r:id="rId9" xr:uid="{BD7774D1-577C-654A-A842-2B95F6134FE0}"/>
    <hyperlink ref="K34" r:id="rId10" xr:uid="{19C786FB-C9E7-FE41-B6F6-56ED74C1C8CE}"/>
    <hyperlink ref="F34" r:id="rId11" xr:uid="{1D2AC03E-3D5A-DD49-9FCD-AF353B49527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vre_provincial_2023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2023-08-14T05:38:01Z</dcterms:created>
  <dcterms:modified xsi:type="dcterms:W3CDTF">2024-03-11T04:34:06Z</dcterms:modified>
</cp:coreProperties>
</file>