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enhua/Documents/power-lab-china-re-repo/CellReports_NDC_submission/CellReports_NDC_2025/figures_for_papers/"/>
    </mc:Choice>
  </mc:AlternateContent>
  <xr:revisionPtr revIDLastSave="0" documentId="13_ncr:1_{E4B2FDF1-9DCE-734B-A7D7-349E2486689C}" xr6:coauthVersionLast="47" xr6:coauthVersionMax="47" xr10:uidLastSave="{00000000-0000-0000-0000-000000000000}"/>
  <bookViews>
    <workbookView xWindow="47880" yWindow="-8660" windowWidth="33560" windowHeight="28300" activeTab="2" xr2:uid="{28077EE6-475A-744A-9BAA-38C2B949F03D}"/>
  </bookViews>
  <sheets>
    <sheet name="Cap_GW" sheetId="7" r:id="rId1"/>
    <sheet name="Gen_mix" sheetId="8" r:id="rId2"/>
    <sheet name="Cap_GW_stats" sheetId="6" r:id="rId3"/>
    <sheet name="Gen_mix_st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6" l="1"/>
  <c r="E41" i="6"/>
  <c r="E43" i="6" s="1"/>
  <c r="G41" i="6"/>
  <c r="G43" i="6" s="1"/>
  <c r="I41" i="6"/>
  <c r="K41" i="6"/>
  <c r="M41" i="6"/>
  <c r="O41" i="6"/>
  <c r="Q41" i="6"/>
  <c r="S41" i="6"/>
  <c r="S43" i="6" s="1"/>
  <c r="U41" i="6"/>
  <c r="W41" i="6"/>
  <c r="Y41" i="6"/>
  <c r="AA41" i="6"/>
  <c r="AA43" i="6" s="1"/>
  <c r="AC41" i="6"/>
  <c r="AE41" i="6"/>
  <c r="AH41" i="6"/>
  <c r="AJ41" i="6"/>
  <c r="AL41" i="6"/>
  <c r="AN41" i="6"/>
  <c r="AP41" i="6"/>
  <c r="AR41" i="6"/>
  <c r="AT41" i="6"/>
  <c r="C42" i="6"/>
  <c r="C43" i="6" s="1"/>
  <c r="E42" i="6"/>
  <c r="G42" i="6"/>
  <c r="I42" i="6"/>
  <c r="K42" i="6"/>
  <c r="M42" i="6"/>
  <c r="O42" i="6"/>
  <c r="Q42" i="6"/>
  <c r="Q43" i="6" s="1"/>
  <c r="S42" i="6"/>
  <c r="U42" i="6"/>
  <c r="U43" i="6" s="1"/>
  <c r="W42" i="6"/>
  <c r="W43" i="6" s="1"/>
  <c r="Y42" i="6"/>
  <c r="AA42" i="6"/>
  <c r="AC42" i="6"/>
  <c r="AE42" i="6"/>
  <c r="AH42" i="6"/>
  <c r="AJ42" i="6"/>
  <c r="AL42" i="6"/>
  <c r="AL43" i="6" s="1"/>
  <c r="AN42" i="6"/>
  <c r="AP42" i="6"/>
  <c r="AR42" i="6"/>
  <c r="AR43" i="6" s="1"/>
  <c r="AT42" i="6"/>
  <c r="I43" i="6"/>
  <c r="K43" i="6"/>
  <c r="M43" i="6"/>
  <c r="O43" i="6"/>
  <c r="Y43" i="6"/>
  <c r="AC43" i="6"/>
  <c r="AE43" i="6"/>
  <c r="AH43" i="6"/>
  <c r="AJ43" i="6"/>
  <c r="AN43" i="6"/>
  <c r="AP43" i="6"/>
  <c r="AT43" i="6"/>
  <c r="AP40" i="6" l="1"/>
  <c r="AO39" i="6"/>
  <c r="AN40" i="6"/>
  <c r="AM39" i="6"/>
  <c r="AL40" i="6"/>
  <c r="AK39" i="6"/>
  <c r="AJ40" i="6"/>
  <c r="AI39" i="6"/>
  <c r="AT40" i="6"/>
  <c r="AS39" i="6"/>
  <c r="AR40" i="6"/>
  <c r="AQ39" i="6"/>
  <c r="AH40" i="6"/>
  <c r="AG39" i="6"/>
  <c r="D49" i="6"/>
  <c r="AD11" i="8"/>
  <c r="C53" i="6"/>
  <c r="B53" i="6"/>
  <c r="X7" i="8"/>
  <c r="Q7" i="8"/>
  <c r="J7" i="8"/>
  <c r="O7" i="7"/>
  <c r="AD13" i="7"/>
  <c r="AC13" i="7"/>
  <c r="AD12" i="7"/>
  <c r="AC12" i="7"/>
  <c r="AD11" i="7"/>
  <c r="AC11" i="7"/>
  <c r="W7" i="7"/>
  <c r="V7" i="7"/>
  <c r="P7" i="7"/>
  <c r="I7" i="7"/>
  <c r="W7" i="8" l="1"/>
  <c r="P7" i="8"/>
  <c r="I7" i="8"/>
  <c r="H7" i="7"/>
  <c r="D4" i="7"/>
  <c r="C4" i="7"/>
  <c r="F5" i="7"/>
  <c r="E5" i="7"/>
  <c r="D5" i="7"/>
  <c r="C5" i="7"/>
  <c r="B47" i="6"/>
  <c r="B50" i="6"/>
  <c r="B2" i="8"/>
  <c r="AD13" i="8"/>
  <c r="AD12" i="8"/>
  <c r="B49" i="6" l="1"/>
  <c r="E51" i="6"/>
  <c r="D51" i="6"/>
  <c r="C51" i="6"/>
  <c r="B51" i="6"/>
  <c r="C48" i="6"/>
  <c r="D48" i="6"/>
  <c r="E48" i="6"/>
  <c r="C49" i="6"/>
  <c r="E49" i="6"/>
  <c r="C50" i="6"/>
  <c r="D50" i="6"/>
  <c r="E50" i="6"/>
  <c r="E47" i="6"/>
  <c r="D47" i="6"/>
  <c r="C47" i="6"/>
  <c r="B48" i="6"/>
  <c r="AE13" i="8"/>
  <c r="AE12" i="8"/>
  <c r="AE11" i="8"/>
  <c r="AE40" i="6"/>
  <c r="AC40" i="6"/>
  <c r="AA40" i="6"/>
  <c r="Y40" i="6"/>
  <c r="W40" i="6"/>
  <c r="U40" i="6"/>
  <c r="S40" i="6"/>
  <c r="Q40" i="6"/>
  <c r="O40" i="6"/>
  <c r="M40" i="6"/>
  <c r="K40" i="6"/>
  <c r="I40" i="6"/>
  <c r="G40" i="6"/>
  <c r="E40" i="6"/>
  <c r="C40" i="6"/>
  <c r="D39" i="6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B39" i="6"/>
  <c r="B52" i="6" l="1"/>
  <c r="C52" i="6"/>
  <c r="E52" i="6"/>
  <c r="D52" i="6"/>
</calcChain>
</file>

<file path=xl/sharedStrings.xml><?xml version="1.0" encoding="utf-8"?>
<sst xmlns="http://schemas.openxmlformats.org/spreadsheetml/2006/main" count="406" uniqueCount="118">
  <si>
    <t xml:space="preserve"> </t>
  </si>
  <si>
    <t>Historical</t>
  </si>
  <si>
    <t>Onshore Wind</t>
  </si>
  <si>
    <t>Offshore Wind</t>
  </si>
  <si>
    <t>Utility-scale Solar</t>
  </si>
  <si>
    <t>Distributed Solar</t>
  </si>
  <si>
    <t>Wind</t>
  </si>
  <si>
    <t>Solar</t>
  </si>
  <si>
    <t>Hydro</t>
  </si>
  <si>
    <t>Nuclear</t>
  </si>
  <si>
    <t>Biomass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</si>
  <si>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</si>
  <si>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</si>
  <si>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</si>
  <si>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</si>
  <si>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</si>
  <si>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</si>
  <si>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</si>
  <si>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</si>
  <si>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</si>
  <si>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b6</t>
  </si>
  <si>
    <t>c1</t>
  </si>
  <si>
    <t>c2</t>
  </si>
  <si>
    <t>c3</t>
  </si>
  <si>
    <t>c4</t>
  </si>
  <si>
    <t>c5</t>
  </si>
  <si>
    <t>l1_ccs</t>
  </si>
  <si>
    <t>l1_chp</t>
  </si>
  <si>
    <t>l1_unabated</t>
  </si>
  <si>
    <t>l4_ccs</t>
  </si>
  <si>
    <t>l4_unabated</t>
  </si>
  <si>
    <t>l2</t>
  </si>
  <si>
    <t>l3</t>
  </si>
  <si>
    <t>wind</t>
  </si>
  <si>
    <t>solar</t>
  </si>
  <si>
    <t>bio</t>
  </si>
  <si>
    <t>re_share</t>
  </si>
  <si>
    <t>clean_share</t>
  </si>
  <si>
    <t>wind_curtail</t>
  </si>
  <si>
    <t>solar_curtail</t>
  </si>
  <si>
    <t>total_gen</t>
  </si>
  <si>
    <t>total_demand</t>
  </si>
  <si>
    <t>resource</t>
  </si>
  <si>
    <t>gen_pwh</t>
  </si>
  <si>
    <t>gen_share</t>
  </si>
  <si>
    <t>A5: 2035+10% Demand</t>
  </si>
  <si>
    <t>C5: 2035+10% Demand</t>
  </si>
  <si>
    <t>Lower</t>
  </si>
  <si>
    <t>item</t>
  </si>
  <si>
    <t>demand_pwh</t>
  </si>
  <si>
    <t>--------</t>
  </si>
  <si>
    <t>coal_unabated_pwh</t>
  </si>
  <si>
    <t>coal_ccs_pwh</t>
  </si>
  <si>
    <t>chp_ccs_pwh</t>
  </si>
  <si>
    <t>gas_unabated_pwh</t>
  </si>
  <si>
    <t>gas_ccs_pwh</t>
  </si>
  <si>
    <t>coal_unabated_gw</t>
  </si>
  <si>
    <t>coal_ccs_gw</t>
  </si>
  <si>
    <t>chp_ccs_gw</t>
  </si>
  <si>
    <t>gas_unabated_gw</t>
  </si>
  <si>
    <t>gas_ccs_gw</t>
  </si>
  <si>
    <t>beccs_gw</t>
  </si>
  <si>
    <t>bio_gw</t>
  </si>
  <si>
    <t>hydro_gw</t>
  </si>
  <si>
    <t>nuclear_gw</t>
  </si>
  <si>
    <t>onshore_gw</t>
  </si>
  <si>
    <t>offshore_gw</t>
  </si>
  <si>
    <t>utility_gw</t>
  </si>
  <si>
    <t>distributed_gw</t>
  </si>
  <si>
    <t>cap_phs_gw</t>
  </si>
  <si>
    <t>cap_bat_gw</t>
  </si>
  <si>
    <t>cap_caes_gw</t>
  </si>
  <si>
    <t>cap_vrb_gw</t>
  </si>
  <si>
    <t>old_trans_cap</t>
  </si>
  <si>
    <t>add_trans_cap</t>
  </si>
  <si>
    <t>tot_trans_cap</t>
  </si>
  <si>
    <t>fossil_share</t>
  </si>
  <si>
    <t>renewable_gw</t>
  </si>
  <si>
    <t>storage_gw</t>
  </si>
  <si>
    <t>solar_gw</t>
  </si>
  <si>
    <t>wind_gw</t>
  </si>
  <si>
    <t>fossil GW%</t>
  </si>
  <si>
    <t>A3: Low Wind Costs</t>
  </si>
  <si>
    <t>A4: Low Battery Costs</t>
  </si>
  <si>
    <t>A2: Conservative Renewable Costs</t>
  </si>
  <si>
    <t>Baseline A -- 2C, 12.5 PWh@2030</t>
  </si>
  <si>
    <t>Baseline B -- 2C, 13.5 PWh@2030</t>
  </si>
  <si>
    <t>B2: Conservative Renewable Costs</t>
  </si>
  <si>
    <t>B3: Low Wind Costs</t>
  </si>
  <si>
    <t>B4: Low Battery Costs</t>
  </si>
  <si>
    <t>C2: Conservative Renewable Costs</t>
  </si>
  <si>
    <t>C3: Low Wind Costs</t>
  </si>
  <si>
    <t>C4: Low Battery Costs</t>
  </si>
  <si>
    <t>B5: 2035-3.3% Demand</t>
  </si>
  <si>
    <t>min</t>
  </si>
  <si>
    <t>max</t>
  </si>
  <si>
    <t>Upper</t>
  </si>
  <si>
    <t>W+S GW</t>
  </si>
  <si>
    <t>renewable GW</t>
  </si>
  <si>
    <t>W+S gen%</t>
  </si>
  <si>
    <t>Baseline C -- More Ambitious 2C, 12.5 PWh@2030</t>
  </si>
  <si>
    <t>Summary</t>
  </si>
  <si>
    <t>coal GW</t>
  </si>
  <si>
    <t>A1: Reference Renewable Costs</t>
  </si>
  <si>
    <t>B1: Reference Renewable Costs</t>
  </si>
  <si>
    <t>C1: Reference Renewable Costs</t>
  </si>
  <si>
    <t>fossil GW% 2030</t>
  </si>
  <si>
    <t>fossil GW% 2035</t>
  </si>
  <si>
    <t>a1_wy19</t>
  </si>
  <si>
    <t>a2_wy19</t>
  </si>
  <si>
    <t>a3_wy19</t>
  </si>
  <si>
    <t>a4_wy19</t>
  </si>
  <si>
    <t>a5_wy19</t>
  </si>
  <si>
    <t>b1_wy19</t>
  </si>
  <si>
    <t>c1_wy19</t>
  </si>
  <si>
    <t>coal_run_hrs_2035</t>
  </si>
  <si>
    <t>coal_gw_2035</t>
  </si>
  <si>
    <t>coal_gen_twh_2035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</si>
</sst>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7030A0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2" fillId="0" borderId="0" xfId="0" applyFont="1"/>
    <xf numFmtId="1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1" fontId="4" fillId="0" borderId="0" xfId="0" applyNumberFormat="1" applyFont="1"/>
    <xf numFmtId="0" fontId="5" fillId="0" borderId="0" xfId="0" applyFont="1"/>
    <xf numFmtId="10" fontId="5" fillId="0" borderId="0" xfId="1" applyNumberFormat="1" applyFont="1" applyFill="1"/>
    <xf numFmtId="0" fontId="6" fillId="0" borderId="0" xfId="0" applyFont="1"/>
    <xf numFmtId="164" fontId="0" fillId="0" borderId="0" xfId="0" applyNumberFormat="1"/>
    <xf numFmtId="166" fontId="0" fillId="0" borderId="0" xfId="1" applyNumberFormat="1" applyFont="1"/>
    <xf numFmtId="164" fontId="5" fillId="0" borderId="0" xfId="1" applyNumberFormat="1" applyFont="1"/>
    <xf numFmtId="1" fontId="5" fillId="0" borderId="0" xfId="0" applyNumberFormat="1" applyFont="1"/>
    <xf numFmtId="164" fontId="5" fillId="0" borderId="0" xfId="0" applyNumberFormat="1" applyFont="1"/>
    <xf numFmtId="0" fontId="7" fillId="0" borderId="0" xfId="0" applyFont="1"/>
    <xf numFmtId="10" fontId="2" fillId="0" borderId="0" xfId="1" applyNumberFormat="1" applyFont="1" applyFill="1"/>
    <xf numFmtId="10" fontId="0" fillId="0" borderId="0" xfId="1" applyNumberFormat="1" applyFont="1" applyFill="1"/>
    <xf numFmtId="0" fontId="3" fillId="0" borderId="0" xfId="0" applyFont="1"/>
    <xf numFmtId="10" fontId="3" fillId="0" borderId="0" xfId="1" applyNumberFormat="1" applyFont="1" applyFill="1"/>
    <xf numFmtId="0" fontId="2" fillId="0" borderId="0" xfId="0" applyFont="1" applyAlignment="1">
      <alignment wrapText="1"/>
    </xf>
    <xf numFmtId="10" fontId="2" fillId="0" borderId="0" xfId="1" applyNumberFormat="1" applyFont="1"/>
    <xf numFmtId="10" fontId="5" fillId="0" borderId="0" xfId="1" applyNumberFormat="1" applyFont="1"/>
    <xf numFmtId="1" fontId="5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7B89-7A64-3340-AB9B-A101A81CBA80}">
  <dimension ref="A1:AD16"/>
  <sheetViews>
    <sheetView zoomScale="150" workbookViewId="0">
      <selection activeCell="AC11" sqref="AC11"/>
    </sheetView>
  </sheetViews>
  <sheetFormatPr baseColWidth="10" defaultRowHeight="16" x14ac:dyDescent="0.2"/>
  <cols>
    <col min="8" max="8" width="13.1640625" customWidth="1"/>
    <col min="9" max="9" width="11.83203125" customWidth="1"/>
  </cols>
  <sheetData>
    <row r="1" spans="1:30" s="20" customFormat="1" ht="85" x14ac:dyDescent="0.2">
      <c r="A1" s="20" t="s">
        <v>97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H1" s="20" t="s">
        <v>85</v>
      </c>
      <c r="I1" s="20" t="s">
        <v>103</v>
      </c>
      <c r="J1" s="20" t="s">
        <v>84</v>
      </c>
      <c r="K1" s="20" t="s">
        <v>82</v>
      </c>
      <c r="L1" s="20" t="s">
        <v>83</v>
      </c>
      <c r="M1" s="20" t="s">
        <v>45</v>
      </c>
      <c r="O1" s="20" t="s">
        <v>86</v>
      </c>
      <c r="P1" s="20" t="s">
        <v>104</v>
      </c>
      <c r="Q1" s="20" t="s">
        <v>87</v>
      </c>
      <c r="R1" s="20" t="s">
        <v>88</v>
      </c>
      <c r="S1" s="20" t="s">
        <v>89</v>
      </c>
      <c r="T1" s="20" t="s">
        <v>93</v>
      </c>
      <c r="V1" s="20" t="s">
        <v>100</v>
      </c>
      <c r="W1" s="20" t="s">
        <v>105</v>
      </c>
      <c r="X1" s="20" t="s">
        <v>90</v>
      </c>
      <c r="Y1" s="20" t="s">
        <v>91</v>
      </c>
      <c r="Z1" s="20" t="s">
        <v>92</v>
      </c>
      <c r="AA1" s="20" t="s">
        <v>46</v>
      </c>
      <c r="AC1" s="20" t="s">
        <v>47</v>
      </c>
      <c r="AD1" s="20" t="s">
        <v>96</v>
      </c>
    </row>
    <row r="2" spans="1:30" x14ac:dyDescent="0.2">
      <c r="A2">
        <v>2020</v>
      </c>
      <c r="B2">
        <v>560</v>
      </c>
    </row>
    <row r="3" spans="1:30" x14ac:dyDescent="0.2">
      <c r="A3">
        <v>2021</v>
      </c>
      <c r="B3">
        <v>635</v>
      </c>
      <c r="C3">
        <v>302</v>
      </c>
      <c r="D3">
        <v>26.39</v>
      </c>
      <c r="E3">
        <v>198.48</v>
      </c>
      <c r="F3">
        <v>107.51</v>
      </c>
    </row>
    <row r="4" spans="1:30" x14ac:dyDescent="0.2">
      <c r="A4">
        <v>2022</v>
      </c>
      <c r="B4">
        <v>758</v>
      </c>
      <c r="C4">
        <f>C3+44.67</f>
        <v>346.67</v>
      </c>
      <c r="D4">
        <f>D3+5.16</f>
        <v>31.55</v>
      </c>
      <c r="E4">
        <v>234.42</v>
      </c>
      <c r="F4">
        <v>157.62</v>
      </c>
    </row>
    <row r="5" spans="1:30" x14ac:dyDescent="0.2">
      <c r="A5">
        <v>2023</v>
      </c>
      <c r="B5">
        <v>1050</v>
      </c>
      <c r="C5">
        <f>C6-75.79</f>
        <v>404.21</v>
      </c>
      <c r="D5">
        <f>D6-4.04</f>
        <v>37.230000000000004</v>
      </c>
      <c r="E5">
        <f>E6-159</f>
        <v>352</v>
      </c>
      <c r="F5">
        <f>F6-118</f>
        <v>257</v>
      </c>
    </row>
    <row r="6" spans="1:30" x14ac:dyDescent="0.2">
      <c r="A6">
        <v>2024</v>
      </c>
      <c r="B6">
        <v>1407</v>
      </c>
      <c r="C6">
        <v>480</v>
      </c>
      <c r="D6">
        <v>41.27</v>
      </c>
      <c r="E6">
        <v>511</v>
      </c>
      <c r="F6">
        <v>375</v>
      </c>
      <c r="H6">
        <v>1407</v>
      </c>
      <c r="I6">
        <v>1407</v>
      </c>
      <c r="O6">
        <v>1407</v>
      </c>
      <c r="P6">
        <v>1407</v>
      </c>
      <c r="V6">
        <v>1407</v>
      </c>
      <c r="W6">
        <v>1407</v>
      </c>
    </row>
    <row r="7" spans="1:30" x14ac:dyDescent="0.2">
      <c r="H7">
        <f>(H6+H8)/2</f>
        <v>1876.5324502655601</v>
      </c>
      <c r="I7">
        <f>(I6+I8)/2</f>
        <v>1876.5324502655601</v>
      </c>
      <c r="O7">
        <f>(O6+O8)/2</f>
        <v>2091.8029887025</v>
      </c>
      <c r="P7">
        <f>(P6+P8)/2</f>
        <v>2091.8029887025</v>
      </c>
      <c r="V7">
        <f>(V6+V8)/2</f>
        <v>1918.4134552477799</v>
      </c>
      <c r="W7">
        <f>(W6+W8)/2</f>
        <v>1918.4134552477799</v>
      </c>
    </row>
    <row r="8" spans="1:30" x14ac:dyDescent="0.2">
      <c r="A8">
        <v>2030</v>
      </c>
      <c r="C8" s="3">
        <v>896</v>
      </c>
      <c r="D8" s="3">
        <v>109</v>
      </c>
      <c r="E8" s="3">
        <v>873</v>
      </c>
      <c r="F8" s="3">
        <v>468</v>
      </c>
      <c r="G8" s="3"/>
      <c r="H8">
        <v>2346.0649005311202</v>
      </c>
      <c r="I8">
        <v>2346.0649005311202</v>
      </c>
      <c r="J8">
        <v>2346.0649005311202</v>
      </c>
      <c r="K8">
        <v>2346.0649005311202</v>
      </c>
      <c r="L8">
        <v>2346.0649005311202</v>
      </c>
      <c r="M8">
        <v>2346.0649005311202</v>
      </c>
      <c r="O8">
        <v>2776.605977405</v>
      </c>
      <c r="P8">
        <v>2776.605977405</v>
      </c>
      <c r="Q8">
        <v>2776.605977405</v>
      </c>
      <c r="R8">
        <v>2776.605977405</v>
      </c>
      <c r="S8">
        <v>2776.605977405</v>
      </c>
      <c r="T8">
        <v>2776.605977405</v>
      </c>
      <c r="V8">
        <v>2429.8269104955598</v>
      </c>
      <c r="W8">
        <v>2429.8269104955598</v>
      </c>
      <c r="X8">
        <v>2430.6907663510601</v>
      </c>
      <c r="Y8">
        <v>2430.6907663510601</v>
      </c>
      <c r="Z8">
        <v>2430.6907663510601</v>
      </c>
      <c r="AA8">
        <v>2430.6907663510601</v>
      </c>
    </row>
    <row r="9" spans="1:30" x14ac:dyDescent="0.2">
      <c r="A9">
        <v>2035</v>
      </c>
      <c r="C9" s="3">
        <v>1338</v>
      </c>
      <c r="D9" s="3">
        <v>110</v>
      </c>
      <c r="E9" s="3">
        <v>1060</v>
      </c>
      <c r="F9" s="3">
        <v>468</v>
      </c>
      <c r="G9" s="3"/>
      <c r="I9">
        <v>2975.7168747154401</v>
      </c>
      <c r="J9">
        <v>2913.35179780614</v>
      </c>
      <c r="K9">
        <v>2921.08219956946</v>
      </c>
      <c r="L9">
        <v>2975.7173793500401</v>
      </c>
      <c r="M9">
        <v>3611.8372921104601</v>
      </c>
      <c r="P9">
        <v>3686.14810718946</v>
      </c>
      <c r="Q9">
        <v>3615.2768933121401</v>
      </c>
      <c r="R9">
        <v>3616.3320312805899</v>
      </c>
      <c r="S9">
        <v>3686.1537216165698</v>
      </c>
      <c r="T9">
        <v>3440.3924330985501</v>
      </c>
      <c r="W9">
        <v>3140.7391028235502</v>
      </c>
      <c r="X9">
        <v>3072.18906493028</v>
      </c>
      <c r="Y9">
        <v>3089.3625178838201</v>
      </c>
      <c r="Z9">
        <v>3141.0924890311499</v>
      </c>
      <c r="AA9">
        <v>3801.0626721383501</v>
      </c>
    </row>
    <row r="11" spans="1:30" x14ac:dyDescent="0.2">
      <c r="AC11">
        <f>MIN(I9:M9)</f>
        <v>2913.35179780614</v>
      </c>
      <c r="AD11">
        <f>MAX(I9:M9)</f>
        <v>3611.8372921104601</v>
      </c>
    </row>
    <row r="12" spans="1:30" x14ac:dyDescent="0.2">
      <c r="AC12">
        <f>MIN(P9:T9)</f>
        <v>3440.3924330985501</v>
      </c>
      <c r="AD12">
        <f>MAX(P9:T9)</f>
        <v>3686.1537216165698</v>
      </c>
    </row>
    <row r="13" spans="1:30" x14ac:dyDescent="0.2">
      <c r="A13" s="2"/>
      <c r="I13" s="2"/>
      <c r="AC13">
        <f>MIN(W9:AA9)</f>
        <v>3072.18906493028</v>
      </c>
      <c r="AD13">
        <f>MAX(W9:AA9)</f>
        <v>3801.0626721383501</v>
      </c>
    </row>
    <row r="15" spans="1:30" x14ac:dyDescent="0.2">
      <c r="I15" s="3"/>
    </row>
    <row r="16" spans="1:30" x14ac:dyDescent="0.2">
      <c r="I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EABB8-9849-EF4D-A56B-4E8E34C64905}">
  <dimension ref="A1:AE16"/>
  <sheetViews>
    <sheetView topLeftCell="F1" zoomScale="135" workbookViewId="0">
      <selection activeCell="E6" sqref="E6"/>
    </sheetView>
  </sheetViews>
  <sheetFormatPr baseColWidth="10" defaultRowHeight="16" x14ac:dyDescent="0.2"/>
  <cols>
    <col min="3" max="7" width="11.6640625" bestFit="1" customWidth="1"/>
    <col min="8" max="8" width="11.6640625" customWidth="1"/>
    <col min="9" max="9" width="13.1640625" customWidth="1"/>
  </cols>
  <sheetData>
    <row r="1" spans="1:31" s="20" customFormat="1" ht="85" x14ac:dyDescent="0.2">
      <c r="A1" s="20" t="s">
        <v>99</v>
      </c>
      <c r="B1" s="20" t="s">
        <v>1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  <c r="I1" s="20" t="s">
        <v>85</v>
      </c>
      <c r="J1" s="20" t="s">
        <v>103</v>
      </c>
      <c r="K1" s="20" t="s">
        <v>84</v>
      </c>
      <c r="L1" s="20" t="s">
        <v>82</v>
      </c>
      <c r="M1" s="20" t="s">
        <v>83</v>
      </c>
      <c r="N1" s="20" t="s">
        <v>45</v>
      </c>
      <c r="P1" s="20" t="s">
        <v>86</v>
      </c>
      <c r="Q1" s="20" t="s">
        <v>104</v>
      </c>
      <c r="R1" s="20" t="s">
        <v>87</v>
      </c>
      <c r="S1" s="20" t="s">
        <v>88</v>
      </c>
      <c r="T1" s="20" t="s">
        <v>89</v>
      </c>
      <c r="U1" s="20" t="s">
        <v>93</v>
      </c>
      <c r="W1" s="20" t="s">
        <v>100</v>
      </c>
      <c r="X1" s="20" t="s">
        <v>105</v>
      </c>
      <c r="Y1" s="20" t="s">
        <v>90</v>
      </c>
      <c r="Z1" s="20" t="s">
        <v>91</v>
      </c>
      <c r="AA1" s="20" t="s">
        <v>92</v>
      </c>
      <c r="AB1" s="20" t="s">
        <v>46</v>
      </c>
      <c r="AD1" s="20" t="s">
        <v>47</v>
      </c>
      <c r="AE1" s="20" t="s">
        <v>96</v>
      </c>
    </row>
    <row r="2" spans="1:31" x14ac:dyDescent="0.2">
      <c r="A2">
        <v>2020</v>
      </c>
      <c r="B2" s="1">
        <f>(4665+2611)/76264</f>
        <v>9.5405433756425045E-2</v>
      </c>
    </row>
    <row r="3" spans="1:31" x14ac:dyDescent="0.2">
      <c r="A3">
        <v>2021</v>
      </c>
      <c r="B3" s="1">
        <v>0.11700000000000001</v>
      </c>
    </row>
    <row r="4" spans="1:31" x14ac:dyDescent="0.2">
      <c r="A4">
        <v>2022</v>
      </c>
      <c r="B4" s="1">
        <v>0.13800000000000001</v>
      </c>
    </row>
    <row r="5" spans="1:31" x14ac:dyDescent="0.2">
      <c r="A5">
        <v>2023</v>
      </c>
      <c r="B5">
        <v>0.156</v>
      </c>
      <c r="I5" s="4"/>
      <c r="P5" s="4"/>
      <c r="Q5" s="4"/>
      <c r="R5" s="4"/>
      <c r="S5" s="4"/>
      <c r="T5" s="4"/>
      <c r="U5" s="4"/>
      <c r="V5" s="4"/>
      <c r="W5" s="4"/>
    </row>
    <row r="6" spans="1:31" x14ac:dyDescent="0.2">
      <c r="A6">
        <v>2024</v>
      </c>
      <c r="B6" s="1">
        <v>0.17849999999999999</v>
      </c>
      <c r="I6" s="4">
        <v>0.17849999999999999</v>
      </c>
      <c r="J6" s="4">
        <v>0.17849999999999999</v>
      </c>
      <c r="P6" s="4">
        <v>0.17849999999999999</v>
      </c>
      <c r="Q6" s="4">
        <v>0.17849999999999999</v>
      </c>
      <c r="R6" s="4"/>
      <c r="S6" s="4"/>
      <c r="T6" s="4"/>
      <c r="U6" s="4"/>
      <c r="V6" s="4"/>
      <c r="W6" s="4">
        <v>0.17849999999999999</v>
      </c>
      <c r="X6" s="4">
        <v>0.17849999999999999</v>
      </c>
    </row>
    <row r="7" spans="1:31" x14ac:dyDescent="0.2">
      <c r="I7" s="4">
        <f>(I6+I8)/2</f>
        <v>0.29836944433242896</v>
      </c>
      <c r="J7" s="4">
        <f>(J6+J8)/2</f>
        <v>0.29836944433242896</v>
      </c>
      <c r="P7" s="4">
        <f>(P6+P8)/2</f>
        <v>0.32046247200146849</v>
      </c>
      <c r="Q7" s="4">
        <f>(Q6+Q8)/2</f>
        <v>0.32046247200146849</v>
      </c>
      <c r="R7" s="4"/>
      <c r="S7" s="4"/>
      <c r="T7" s="4"/>
      <c r="U7" s="4"/>
      <c r="V7" s="4"/>
      <c r="W7" s="4">
        <f>(W6+W8)/2</f>
        <v>0.30706700359713202</v>
      </c>
      <c r="X7" s="4">
        <f>(X6+X8)/2</f>
        <v>0.30706700359713202</v>
      </c>
    </row>
    <row r="8" spans="1:31" x14ac:dyDescent="0.2">
      <c r="A8">
        <v>2030</v>
      </c>
      <c r="C8" s="11">
        <v>0.24259536159814801</v>
      </c>
      <c r="D8" s="11">
        <v>0.17564352706670899</v>
      </c>
      <c r="E8" s="11">
        <v>0.123607646003492</v>
      </c>
      <c r="F8" s="11">
        <v>8.7428769736303397E-2</v>
      </c>
      <c r="G8" s="11">
        <v>1.9628006399999901E-2</v>
      </c>
      <c r="H8" s="5"/>
      <c r="I8" s="17">
        <v>0.41823888866485798</v>
      </c>
      <c r="J8" s="17">
        <v>0.41823888866485798</v>
      </c>
      <c r="K8" s="17">
        <v>0.41823888866485798</v>
      </c>
      <c r="L8" s="17">
        <v>0.41823888866485798</v>
      </c>
      <c r="M8" s="17">
        <v>0.41823888866485798</v>
      </c>
      <c r="N8" s="17">
        <v>0.41823888866485798</v>
      </c>
      <c r="P8" s="17">
        <v>0.46242494400293699</v>
      </c>
      <c r="Q8" s="17">
        <v>0.46242494400293699</v>
      </c>
      <c r="R8" s="17">
        <v>0.46242494400293699</v>
      </c>
      <c r="S8" s="17">
        <v>0.46242494400293699</v>
      </c>
      <c r="T8" s="17">
        <v>0.46242494400293699</v>
      </c>
      <c r="U8" s="17">
        <v>0.46242494400293699</v>
      </c>
      <c r="W8" s="17">
        <v>0.43563400719426398</v>
      </c>
      <c r="X8" s="17">
        <v>0.43563400719426398</v>
      </c>
      <c r="Y8" s="17">
        <v>0.43565685291599898</v>
      </c>
      <c r="Z8" s="17">
        <v>0.43565685291599898</v>
      </c>
      <c r="AA8" s="17">
        <v>0.43565685291599898</v>
      </c>
      <c r="AB8" s="17">
        <v>0.43565685291599898</v>
      </c>
    </row>
    <row r="9" spans="1:31" x14ac:dyDescent="0.2">
      <c r="A9">
        <v>2035</v>
      </c>
      <c r="C9" s="11">
        <v>0.31451604925013898</v>
      </c>
      <c r="D9" s="11">
        <v>0.18185974275606501</v>
      </c>
      <c r="E9" s="11">
        <v>0.12067071324967001</v>
      </c>
      <c r="F9" s="11">
        <v>0.11310199241809001</v>
      </c>
      <c r="G9" s="11">
        <v>1.8174079999999902E-2</v>
      </c>
      <c r="H9" s="5"/>
      <c r="J9" s="17">
        <v>0.49637579200620502</v>
      </c>
      <c r="K9" s="17">
        <v>0.49601582674729899</v>
      </c>
      <c r="L9" s="17">
        <v>0.49679796460627601</v>
      </c>
      <c r="M9" s="17">
        <v>0.49640099168513202</v>
      </c>
      <c r="N9" s="17">
        <v>0.54398646798044303</v>
      </c>
      <c r="Q9" s="17">
        <v>0.54889171553266403</v>
      </c>
      <c r="R9" s="17">
        <v>0.54872330239357503</v>
      </c>
      <c r="S9" s="17">
        <v>0.54885437364064005</v>
      </c>
      <c r="T9" s="17">
        <v>0.54892745717276403</v>
      </c>
      <c r="U9" s="17">
        <v>0.53254815749324302</v>
      </c>
      <c r="X9" s="17">
        <v>0.52359735752615799</v>
      </c>
      <c r="Y9" s="17">
        <v>0.52325897082961703</v>
      </c>
      <c r="Z9" s="17">
        <v>0.52386861693389397</v>
      </c>
      <c r="AA9" s="17">
        <v>0.52357383130434998</v>
      </c>
      <c r="AB9" s="17">
        <v>0.56971746916446697</v>
      </c>
    </row>
    <row r="11" spans="1:31" x14ac:dyDescent="0.2">
      <c r="AD11" s="4">
        <f>MIN(J9:N9)</f>
        <v>0.49601582674729899</v>
      </c>
      <c r="AE11" s="4">
        <f>MAX(J9:N9)</f>
        <v>0.54398646798044303</v>
      </c>
    </row>
    <row r="12" spans="1:31" x14ac:dyDescent="0.2">
      <c r="AD12" s="4">
        <f>MIN(Q9:U9)</f>
        <v>0.53254815749324302</v>
      </c>
      <c r="AE12" s="4">
        <f>MAX(Q9:U9)</f>
        <v>0.54892745717276403</v>
      </c>
    </row>
    <row r="13" spans="1:31" x14ac:dyDescent="0.2">
      <c r="A13" s="2"/>
      <c r="J13" s="2"/>
      <c r="AD13" s="4">
        <f>MIN(W9:AC9)</f>
        <v>0.52325897082961703</v>
      </c>
      <c r="AE13" s="4">
        <f>MAX(X9:AB9)</f>
        <v>0.56971746916446697</v>
      </c>
    </row>
    <row r="14" spans="1:31" x14ac:dyDescent="0.2">
      <c r="I14" s="9"/>
      <c r="J14" s="9"/>
      <c r="K14" s="9"/>
      <c r="L14" s="9"/>
      <c r="M14" s="9"/>
      <c r="N14" s="9"/>
    </row>
    <row r="15" spans="1:31" x14ac:dyDescent="0.2">
      <c r="I15" s="4"/>
      <c r="J15" s="4"/>
    </row>
    <row r="16" spans="1:31" x14ac:dyDescent="0.2">
      <c r="I16" s="4"/>
      <c r="J1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A3CF-99D4-BE4F-BA4E-8801D9AA3ED4}">
  <dimension ref="A1:AT61"/>
  <sheetViews>
    <sheetView tabSelected="1" topLeftCell="A12" zoomScale="143" workbookViewId="0">
      <selection activeCell="G52" sqref="G52"/>
    </sheetView>
  </sheetViews>
  <sheetFormatPr baseColWidth="10" defaultRowHeight="16" x14ac:dyDescent="0.2"/>
  <cols>
    <col min="1" max="1" width="14.83203125" customWidth="1"/>
  </cols>
  <sheetData>
    <row r="1" spans="1:46" x14ac:dyDescent="0.2">
      <c r="B1" s="2" t="s">
        <v>11</v>
      </c>
      <c r="D1" s="2" t="s">
        <v>12</v>
      </c>
      <c r="F1" s="2" t="s">
        <v>13</v>
      </c>
      <c r="H1" s="2" t="s">
        <v>14</v>
      </c>
      <c r="J1" s="2" t="s">
        <v>15</v>
      </c>
      <c r="L1" s="2" t="s">
        <v>16</v>
      </c>
      <c r="N1" s="2" t="s">
        <v>17</v>
      </c>
      <c r="P1" s="2" t="s">
        <v>18</v>
      </c>
      <c r="R1" s="2" t="s">
        <v>19</v>
      </c>
      <c r="T1" s="2" t="s">
        <v>20</v>
      </c>
      <c r="V1" s="2" t="s">
        <v>21</v>
      </c>
      <c r="X1" s="2" t="s">
        <v>22</v>
      </c>
      <c r="Z1" s="2" t="s">
        <v>23</v>
      </c>
      <c r="AB1" s="2" t="s">
        <v>24</v>
      </c>
      <c r="AD1" s="2" t="s">
        <v>25</v>
      </c>
      <c r="AG1" s="2" t="s">
        <v>108</v>
      </c>
      <c r="AH1" s="2"/>
      <c r="AI1" s="2" t="s">
        <v>109</v>
      </c>
      <c r="AJ1" s="2"/>
      <c r="AK1" s="2" t="s">
        <v>110</v>
      </c>
      <c r="AL1" s="2"/>
      <c r="AM1" s="2" t="s">
        <v>111</v>
      </c>
      <c r="AN1" s="2"/>
      <c r="AO1" s="2" t="s">
        <v>112</v>
      </c>
      <c r="AP1" s="2"/>
      <c r="AQ1" s="2" t="s">
        <v>113</v>
      </c>
      <c r="AR1" s="2"/>
      <c r="AS1" s="2" t="s">
        <v>114</v>
      </c>
    </row>
    <row r="2" spans="1:46" x14ac:dyDescent="0.2">
      <c r="A2" t="s">
        <v>48</v>
      </c>
      <c r="B2">
        <v>2030</v>
      </c>
      <c r="C2">
        <v>2035</v>
      </c>
      <c r="D2">
        <v>2030</v>
      </c>
      <c r="E2">
        <v>2035</v>
      </c>
      <c r="F2">
        <v>2030</v>
      </c>
      <c r="G2">
        <v>2035</v>
      </c>
      <c r="H2">
        <v>2030</v>
      </c>
      <c r="I2">
        <v>2035</v>
      </c>
      <c r="J2">
        <v>2030</v>
      </c>
      <c r="K2">
        <v>2035</v>
      </c>
      <c r="L2">
        <v>2030</v>
      </c>
      <c r="M2">
        <v>2035</v>
      </c>
      <c r="N2">
        <v>2030</v>
      </c>
      <c r="O2">
        <v>2035</v>
      </c>
      <c r="P2">
        <v>2030</v>
      </c>
      <c r="Q2">
        <v>2035</v>
      </c>
      <c r="R2">
        <v>2030</v>
      </c>
      <c r="S2">
        <v>2035</v>
      </c>
      <c r="T2">
        <v>2030</v>
      </c>
      <c r="U2">
        <v>2035</v>
      </c>
      <c r="V2">
        <v>2030</v>
      </c>
      <c r="W2">
        <v>2035</v>
      </c>
      <c r="X2">
        <v>2030</v>
      </c>
      <c r="Y2">
        <v>2035</v>
      </c>
      <c r="Z2">
        <v>2030</v>
      </c>
      <c r="AA2">
        <v>2035</v>
      </c>
      <c r="AB2">
        <v>2030</v>
      </c>
      <c r="AC2">
        <v>2035</v>
      </c>
      <c r="AD2">
        <v>2030</v>
      </c>
      <c r="AE2">
        <v>2035</v>
      </c>
      <c r="AG2">
        <v>2030</v>
      </c>
      <c r="AH2">
        <v>2035</v>
      </c>
      <c r="AI2">
        <v>2030</v>
      </c>
      <c r="AJ2">
        <v>2035</v>
      </c>
      <c r="AK2">
        <v>2030</v>
      </c>
      <c r="AL2">
        <v>2035</v>
      </c>
      <c r="AM2">
        <v>2030</v>
      </c>
      <c r="AN2">
        <v>2035</v>
      </c>
      <c r="AO2">
        <v>2030</v>
      </c>
      <c r="AP2">
        <v>2035</v>
      </c>
      <c r="AQ2">
        <v>2030</v>
      </c>
      <c r="AR2">
        <v>2035</v>
      </c>
      <c r="AS2">
        <v>2030</v>
      </c>
      <c r="AT2">
        <v>2035</v>
      </c>
    </row>
    <row r="3" spans="1:46" x14ac:dyDescent="0.2">
      <c r="A3" t="s">
        <v>49</v>
      </c>
      <c r="B3">
        <v>12.5</v>
      </c>
      <c r="C3">
        <v>13.5</v>
      </c>
      <c r="D3">
        <v>12.5</v>
      </c>
      <c r="E3">
        <v>13.5</v>
      </c>
      <c r="F3">
        <v>12.5</v>
      </c>
      <c r="G3">
        <v>13.5</v>
      </c>
      <c r="H3">
        <v>12.5</v>
      </c>
      <c r="I3">
        <v>13.5</v>
      </c>
      <c r="J3">
        <v>12.5</v>
      </c>
      <c r="K3">
        <v>14.85</v>
      </c>
      <c r="L3">
        <v>13.5</v>
      </c>
      <c r="M3">
        <v>15</v>
      </c>
      <c r="N3">
        <v>13.5</v>
      </c>
      <c r="O3">
        <v>15</v>
      </c>
      <c r="P3">
        <v>13.5</v>
      </c>
      <c r="Q3">
        <v>15</v>
      </c>
      <c r="R3">
        <v>13.5</v>
      </c>
      <c r="S3">
        <v>15</v>
      </c>
      <c r="T3">
        <v>13.5</v>
      </c>
      <c r="U3">
        <v>14.5</v>
      </c>
      <c r="V3">
        <v>12.5</v>
      </c>
      <c r="W3">
        <v>13.5</v>
      </c>
      <c r="X3">
        <v>12.5</v>
      </c>
      <c r="Y3">
        <v>13.5</v>
      </c>
      <c r="Z3">
        <v>12.5</v>
      </c>
      <c r="AA3">
        <v>13.5</v>
      </c>
      <c r="AB3">
        <v>12.5</v>
      </c>
      <c r="AC3">
        <v>13.5</v>
      </c>
      <c r="AD3">
        <v>12.5</v>
      </c>
      <c r="AE3">
        <v>14.85</v>
      </c>
      <c r="AG3">
        <v>12.5</v>
      </c>
      <c r="AH3">
        <v>13.5</v>
      </c>
      <c r="AI3">
        <v>12.5</v>
      </c>
      <c r="AJ3">
        <v>13.5</v>
      </c>
      <c r="AK3">
        <v>12.5</v>
      </c>
      <c r="AL3">
        <v>13.5</v>
      </c>
      <c r="AM3">
        <v>12.5</v>
      </c>
      <c r="AN3">
        <v>13.5</v>
      </c>
      <c r="AO3">
        <v>12.5</v>
      </c>
      <c r="AP3">
        <v>14.85</v>
      </c>
      <c r="AQ3">
        <v>13.5</v>
      </c>
      <c r="AR3">
        <v>15</v>
      </c>
      <c r="AS3">
        <v>12.5</v>
      </c>
      <c r="AT3">
        <v>13.5</v>
      </c>
    </row>
    <row r="4" spans="1:46" x14ac:dyDescent="0.2">
      <c r="A4" t="s">
        <v>50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</row>
    <row r="5" spans="1:46" x14ac:dyDescent="0.2">
      <c r="A5" t="s">
        <v>51</v>
      </c>
      <c r="B5">
        <v>4.39455113</v>
      </c>
      <c r="C5">
        <v>3.43103611</v>
      </c>
      <c r="D5">
        <v>4.39455113</v>
      </c>
      <c r="E5">
        <v>3.4378516499999998</v>
      </c>
      <c r="F5">
        <v>4.39455113</v>
      </c>
      <c r="G5">
        <v>3.4199927400000001</v>
      </c>
      <c r="H5">
        <v>4.39455113</v>
      </c>
      <c r="I5">
        <v>3.43103611</v>
      </c>
      <c r="J5">
        <v>4.39455113</v>
      </c>
      <c r="K5">
        <v>3.4367533699999999</v>
      </c>
      <c r="L5">
        <v>4.39585325</v>
      </c>
      <c r="M5">
        <v>3.4367453600000002</v>
      </c>
      <c r="N5">
        <v>4.39585325</v>
      </c>
      <c r="O5">
        <v>3.4410209199999899</v>
      </c>
      <c r="P5">
        <v>4.39585325</v>
      </c>
      <c r="Q5">
        <v>3.42901312</v>
      </c>
      <c r="R5">
        <v>4.39585325</v>
      </c>
      <c r="S5">
        <v>3.4367431000000002</v>
      </c>
      <c r="T5">
        <v>4.39585325</v>
      </c>
      <c r="U5">
        <v>3.4346971599999998</v>
      </c>
      <c r="V5">
        <v>4.1814006199999998</v>
      </c>
      <c r="W5">
        <v>3.0804322900000001</v>
      </c>
      <c r="X5">
        <v>4.1814715599999897</v>
      </c>
      <c r="Y5">
        <v>3.0874960800000002</v>
      </c>
      <c r="Z5">
        <v>4.1814715599999897</v>
      </c>
      <c r="AA5">
        <v>3.0713215599999999</v>
      </c>
      <c r="AB5">
        <v>4.1814715599999897</v>
      </c>
      <c r="AC5">
        <v>3.08044589</v>
      </c>
      <c r="AD5">
        <v>4.1814715599999897</v>
      </c>
      <c r="AE5">
        <v>3.0842900000000002</v>
      </c>
      <c r="AG5">
        <v>4.39148636</v>
      </c>
      <c r="AH5">
        <v>3.4276112999999899</v>
      </c>
      <c r="AI5">
        <v>4.39148636</v>
      </c>
      <c r="AJ5">
        <v>3.4338076900000001</v>
      </c>
      <c r="AK5">
        <v>4.39148636</v>
      </c>
      <c r="AL5">
        <v>3.4161413999999901</v>
      </c>
      <c r="AM5">
        <v>4.39148636</v>
      </c>
      <c r="AN5">
        <v>3.4276117799999999</v>
      </c>
      <c r="AO5">
        <v>4.39148636</v>
      </c>
      <c r="AP5">
        <v>3.4350056699999998</v>
      </c>
      <c r="AQ5">
        <v>4.39496705</v>
      </c>
      <c r="AR5">
        <v>3.4355914299999899</v>
      </c>
      <c r="AS5">
        <v>4.1789846800000001</v>
      </c>
      <c r="AT5">
        <v>3.0780287999999998</v>
      </c>
    </row>
    <row r="6" spans="1:46" x14ac:dyDescent="0.2">
      <c r="A6" t="s">
        <v>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">
      <c r="A8" t="s">
        <v>54</v>
      </c>
      <c r="B8">
        <v>5.6939999999999998E-2</v>
      </c>
      <c r="C8">
        <v>5.6939999999999998E-2</v>
      </c>
      <c r="D8">
        <v>5.6939999999999998E-2</v>
      </c>
      <c r="E8">
        <v>5.6939999999999998E-2</v>
      </c>
      <c r="F8">
        <v>5.6939999999999998E-2</v>
      </c>
      <c r="G8">
        <v>5.6939999999999998E-2</v>
      </c>
      <c r="H8">
        <v>5.6939999999999998E-2</v>
      </c>
      <c r="I8">
        <v>5.6939999999999998E-2</v>
      </c>
      <c r="J8">
        <v>5.6939999999999998E-2</v>
      </c>
      <c r="K8">
        <v>5.6940009999999902E-2</v>
      </c>
      <c r="L8">
        <v>5.6939999999999998E-2</v>
      </c>
      <c r="M8">
        <v>5.6940119999999997E-2</v>
      </c>
      <c r="N8">
        <v>5.6939999999999998E-2</v>
      </c>
      <c r="O8">
        <v>5.6939999999999998E-2</v>
      </c>
      <c r="P8">
        <v>5.6939999999999998E-2</v>
      </c>
      <c r="Q8">
        <v>5.6939999999999998E-2</v>
      </c>
      <c r="R8">
        <v>5.6939999999999998E-2</v>
      </c>
      <c r="S8">
        <v>5.6940119999999997E-2</v>
      </c>
      <c r="T8">
        <v>5.6939999999999998E-2</v>
      </c>
      <c r="U8">
        <v>5.6939999999999998E-2</v>
      </c>
      <c r="V8">
        <v>5.6939999999999998E-2</v>
      </c>
      <c r="W8">
        <v>5.6939999999999998E-2</v>
      </c>
      <c r="X8">
        <v>5.6939999999999998E-2</v>
      </c>
      <c r="Y8">
        <v>5.6940009999999902E-2</v>
      </c>
      <c r="Z8">
        <v>5.6939999999999998E-2</v>
      </c>
      <c r="AA8">
        <v>5.6939999999999998E-2</v>
      </c>
      <c r="AB8">
        <v>5.6939999999999998E-2</v>
      </c>
      <c r="AC8">
        <v>5.6939999999999998E-2</v>
      </c>
      <c r="AD8">
        <v>5.6939999999999998E-2</v>
      </c>
      <c r="AE8">
        <v>5.6940019999999897E-2</v>
      </c>
      <c r="AG8">
        <v>5.6939999999999998E-2</v>
      </c>
      <c r="AH8">
        <v>5.6940029999999899E-2</v>
      </c>
      <c r="AI8">
        <v>5.6939999999999998E-2</v>
      </c>
      <c r="AJ8">
        <v>5.6939999999999998E-2</v>
      </c>
      <c r="AK8">
        <v>5.6939999999999998E-2</v>
      </c>
      <c r="AL8">
        <v>5.6939999999999998E-2</v>
      </c>
      <c r="AM8">
        <v>5.6939999999999998E-2</v>
      </c>
      <c r="AN8">
        <v>5.6939999999999998E-2</v>
      </c>
      <c r="AO8">
        <v>5.6939999999999998E-2</v>
      </c>
      <c r="AP8">
        <v>5.6940009999999902E-2</v>
      </c>
      <c r="AQ8">
        <v>5.6939999999999998E-2</v>
      </c>
      <c r="AR8">
        <v>5.6939999999999998E-2</v>
      </c>
      <c r="AS8">
        <v>5.6939999999999998E-2</v>
      </c>
      <c r="AT8">
        <v>5.6939999999999998E-2</v>
      </c>
    </row>
    <row r="9" spans="1:46" x14ac:dyDescent="0.2">
      <c r="A9" t="s">
        <v>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">
      <c r="A10" t="s">
        <v>50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</row>
    <row r="11" spans="1:46" x14ac:dyDescent="0.2">
      <c r="A11" t="s">
        <v>56</v>
      </c>
      <c r="B11">
        <v>1225.6099999999999</v>
      </c>
      <c r="C11">
        <v>934.11999999999898</v>
      </c>
      <c r="D11">
        <v>1225.6099999999999</v>
      </c>
      <c r="E11">
        <v>930.55</v>
      </c>
      <c r="F11">
        <v>1225.6099999999999</v>
      </c>
      <c r="G11">
        <v>911.11</v>
      </c>
      <c r="H11">
        <v>1225.6099999999999</v>
      </c>
      <c r="I11">
        <v>934.11999999999898</v>
      </c>
      <c r="J11">
        <v>1225.6099999999999</v>
      </c>
      <c r="K11">
        <v>1039.82</v>
      </c>
      <c r="L11">
        <v>1225.6099999999999</v>
      </c>
      <c r="M11">
        <v>1046.54</v>
      </c>
      <c r="N11">
        <v>1225.6099999999999</v>
      </c>
      <c r="O11">
        <v>1043.3899999999901</v>
      </c>
      <c r="P11">
        <v>1225.6099999999999</v>
      </c>
      <c r="Q11">
        <v>1036.99</v>
      </c>
      <c r="R11">
        <v>1225.6099999999999</v>
      </c>
      <c r="S11">
        <v>1046.54</v>
      </c>
      <c r="T11">
        <v>1225.6099999999999</v>
      </c>
      <c r="U11">
        <v>1024.82</v>
      </c>
      <c r="V11">
        <v>1225.6099999999999</v>
      </c>
      <c r="W11">
        <v>913.969999999999</v>
      </c>
      <c r="X11">
        <v>1225.6099999999999</v>
      </c>
      <c r="Y11">
        <v>910.04</v>
      </c>
      <c r="Z11">
        <v>1225.6099999999999</v>
      </c>
      <c r="AA11">
        <v>887.3</v>
      </c>
      <c r="AB11">
        <v>1225.6099999999999</v>
      </c>
      <c r="AC11">
        <v>913.77999999999895</v>
      </c>
      <c r="AD11">
        <v>1225.6099999999999</v>
      </c>
      <c r="AE11">
        <v>973.29</v>
      </c>
      <c r="AG11">
        <v>1225.6099999999999</v>
      </c>
      <c r="AH11">
        <v>890.68999999999903</v>
      </c>
      <c r="AI11">
        <v>1225.6099999999999</v>
      </c>
      <c r="AJ11">
        <v>886.83999999999901</v>
      </c>
      <c r="AK11">
        <v>1225.6099999999999</v>
      </c>
      <c r="AL11">
        <v>873.21</v>
      </c>
      <c r="AM11">
        <v>1225.6099999999999</v>
      </c>
      <c r="AN11">
        <v>890.70999999999901</v>
      </c>
      <c r="AO11">
        <v>1225.6099999999999</v>
      </c>
      <c r="AP11">
        <v>1004.99</v>
      </c>
      <c r="AQ11">
        <v>1225.6099999999999</v>
      </c>
      <c r="AR11">
        <v>1010.79</v>
      </c>
      <c r="AS11">
        <v>1225.6099999999999</v>
      </c>
      <c r="AT11">
        <v>871.62</v>
      </c>
    </row>
    <row r="12" spans="1:46" x14ac:dyDescent="0.2">
      <c r="A12" t="s">
        <v>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">
      <c r="A13" t="s">
        <v>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2">
      <c r="A14" t="s">
        <v>59</v>
      </c>
      <c r="B14">
        <v>130</v>
      </c>
      <c r="C14">
        <v>130</v>
      </c>
      <c r="D14">
        <v>130</v>
      </c>
      <c r="E14">
        <v>130</v>
      </c>
      <c r="F14">
        <v>130</v>
      </c>
      <c r="G14">
        <v>130</v>
      </c>
      <c r="H14">
        <v>130</v>
      </c>
      <c r="I14">
        <v>130</v>
      </c>
      <c r="J14">
        <v>130</v>
      </c>
      <c r="K14">
        <v>130</v>
      </c>
      <c r="L14">
        <v>130</v>
      </c>
      <c r="M14">
        <v>130</v>
      </c>
      <c r="N14">
        <v>130</v>
      </c>
      <c r="O14">
        <v>130</v>
      </c>
      <c r="P14">
        <v>130</v>
      </c>
      <c r="Q14">
        <v>130</v>
      </c>
      <c r="R14">
        <v>130</v>
      </c>
      <c r="S14">
        <v>130</v>
      </c>
      <c r="T14">
        <v>130</v>
      </c>
      <c r="U14">
        <v>130</v>
      </c>
      <c r="V14">
        <v>130</v>
      </c>
      <c r="W14">
        <v>130</v>
      </c>
      <c r="X14">
        <v>130</v>
      </c>
      <c r="Y14">
        <v>130</v>
      </c>
      <c r="Z14">
        <v>130</v>
      </c>
      <c r="AA14">
        <v>130</v>
      </c>
      <c r="AB14">
        <v>130</v>
      </c>
      <c r="AC14">
        <v>130</v>
      </c>
      <c r="AD14">
        <v>130</v>
      </c>
      <c r="AE14">
        <v>130</v>
      </c>
      <c r="AG14">
        <v>130</v>
      </c>
      <c r="AH14">
        <v>130</v>
      </c>
      <c r="AI14">
        <v>130</v>
      </c>
      <c r="AJ14">
        <v>130</v>
      </c>
      <c r="AK14">
        <v>130</v>
      </c>
      <c r="AL14">
        <v>130</v>
      </c>
      <c r="AM14">
        <v>130</v>
      </c>
      <c r="AN14">
        <v>130</v>
      </c>
      <c r="AO14">
        <v>130</v>
      </c>
      <c r="AP14">
        <v>130</v>
      </c>
      <c r="AQ14">
        <v>130</v>
      </c>
      <c r="AR14">
        <v>130</v>
      </c>
      <c r="AS14">
        <v>130</v>
      </c>
      <c r="AT14">
        <v>130</v>
      </c>
    </row>
    <row r="15" spans="1:46" x14ac:dyDescent="0.2">
      <c r="A15" t="s">
        <v>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">
      <c r="A16" t="s">
        <v>61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x14ac:dyDescent="0.2">
      <c r="A17" t="s">
        <v>62</v>
      </c>
      <c r="B17">
        <v>35.01</v>
      </c>
      <c r="C17">
        <v>35.01</v>
      </c>
      <c r="D17">
        <v>35.01</v>
      </c>
      <c r="E17">
        <v>35.01</v>
      </c>
      <c r="F17">
        <v>35.01</v>
      </c>
      <c r="G17">
        <v>35.01</v>
      </c>
      <c r="H17">
        <v>35.01</v>
      </c>
      <c r="I17">
        <v>35.01</v>
      </c>
      <c r="J17">
        <v>35.01</v>
      </c>
      <c r="K17">
        <v>35.01</v>
      </c>
      <c r="L17">
        <v>35.01</v>
      </c>
      <c r="M17">
        <v>35.01</v>
      </c>
      <c r="N17">
        <v>35.01</v>
      </c>
      <c r="O17">
        <v>35.01</v>
      </c>
      <c r="P17">
        <v>35.01</v>
      </c>
      <c r="Q17">
        <v>35.01</v>
      </c>
      <c r="R17">
        <v>35.01</v>
      </c>
      <c r="S17">
        <v>35.01</v>
      </c>
      <c r="T17">
        <v>35.01</v>
      </c>
      <c r="U17">
        <v>35.01</v>
      </c>
      <c r="V17">
        <v>35.01</v>
      </c>
      <c r="W17">
        <v>35.01</v>
      </c>
      <c r="X17">
        <v>35.01</v>
      </c>
      <c r="Y17">
        <v>35.01</v>
      </c>
      <c r="Z17">
        <v>35.01</v>
      </c>
      <c r="AA17">
        <v>35.01</v>
      </c>
      <c r="AB17">
        <v>35.01</v>
      </c>
      <c r="AC17">
        <v>35.01</v>
      </c>
      <c r="AD17">
        <v>35.01</v>
      </c>
      <c r="AE17">
        <v>35.01</v>
      </c>
      <c r="AG17">
        <v>35.01</v>
      </c>
      <c r="AH17">
        <v>35.01</v>
      </c>
      <c r="AI17">
        <v>35.01</v>
      </c>
      <c r="AJ17">
        <v>35.01</v>
      </c>
      <c r="AK17">
        <v>35.01</v>
      </c>
      <c r="AL17">
        <v>35.01</v>
      </c>
      <c r="AM17">
        <v>35.01</v>
      </c>
      <c r="AN17">
        <v>35.01</v>
      </c>
      <c r="AO17">
        <v>35.01</v>
      </c>
      <c r="AP17">
        <v>35.01</v>
      </c>
      <c r="AQ17">
        <v>35.01</v>
      </c>
      <c r="AR17">
        <v>35.01</v>
      </c>
      <c r="AS17">
        <v>35.01</v>
      </c>
      <c r="AT17">
        <v>35.01</v>
      </c>
    </row>
    <row r="18" spans="1:46" x14ac:dyDescent="0.2">
      <c r="A18" t="s">
        <v>63</v>
      </c>
      <c r="B18">
        <v>434.98</v>
      </c>
      <c r="C18">
        <v>459.99</v>
      </c>
      <c r="D18">
        <v>434.98</v>
      </c>
      <c r="E18">
        <v>459.99</v>
      </c>
      <c r="F18">
        <v>434.98</v>
      </c>
      <c r="G18">
        <v>459.99</v>
      </c>
      <c r="H18">
        <v>434.98</v>
      </c>
      <c r="I18">
        <v>459.99</v>
      </c>
      <c r="J18">
        <v>434.98</v>
      </c>
      <c r="K18">
        <v>459.99</v>
      </c>
      <c r="L18">
        <v>434.98</v>
      </c>
      <c r="M18">
        <v>459.99</v>
      </c>
      <c r="N18">
        <v>434.98</v>
      </c>
      <c r="O18">
        <v>459.99</v>
      </c>
      <c r="P18">
        <v>434.98</v>
      </c>
      <c r="Q18">
        <v>459.99</v>
      </c>
      <c r="R18">
        <v>434.98</v>
      </c>
      <c r="S18">
        <v>459.99</v>
      </c>
      <c r="T18">
        <v>434.98</v>
      </c>
      <c r="U18">
        <v>459.99</v>
      </c>
      <c r="V18">
        <v>434.98</v>
      </c>
      <c r="W18">
        <v>459.99</v>
      </c>
      <c r="X18">
        <v>434.98</v>
      </c>
      <c r="Y18">
        <v>459.99</v>
      </c>
      <c r="Z18">
        <v>434.98</v>
      </c>
      <c r="AA18">
        <v>459.99</v>
      </c>
      <c r="AB18">
        <v>434.98</v>
      </c>
      <c r="AC18">
        <v>459.99</v>
      </c>
      <c r="AD18">
        <v>434.98</v>
      </c>
      <c r="AE18">
        <v>459.99</v>
      </c>
      <c r="AG18">
        <v>434.98</v>
      </c>
      <c r="AH18">
        <v>459.99</v>
      </c>
      <c r="AI18">
        <v>434.98</v>
      </c>
      <c r="AJ18">
        <v>459.99</v>
      </c>
      <c r="AK18">
        <v>434.98</v>
      </c>
      <c r="AL18">
        <v>459.99</v>
      </c>
      <c r="AM18">
        <v>434.98</v>
      </c>
      <c r="AN18">
        <v>459.99</v>
      </c>
      <c r="AO18">
        <v>434.98</v>
      </c>
      <c r="AP18">
        <v>459.99</v>
      </c>
      <c r="AQ18">
        <v>434.98</v>
      </c>
      <c r="AR18">
        <v>459.99</v>
      </c>
      <c r="AS18">
        <v>434.98</v>
      </c>
      <c r="AT18">
        <v>459.99</v>
      </c>
    </row>
    <row r="19" spans="1:46" x14ac:dyDescent="0.2">
      <c r="A19" t="s">
        <v>64</v>
      </c>
      <c r="B19">
        <v>125.019999999999</v>
      </c>
      <c r="C19">
        <v>175.45999999999901</v>
      </c>
      <c r="D19">
        <v>125.019999999999</v>
      </c>
      <c r="E19">
        <v>175.45999999999901</v>
      </c>
      <c r="F19">
        <v>125.019999999999</v>
      </c>
      <c r="G19">
        <v>175.45999999999901</v>
      </c>
      <c r="H19">
        <v>125.019999999999</v>
      </c>
      <c r="I19">
        <v>175.45999999999901</v>
      </c>
      <c r="J19">
        <v>125.019999999999</v>
      </c>
      <c r="K19">
        <v>175.45999999999901</v>
      </c>
      <c r="L19">
        <v>125.019999999999</v>
      </c>
      <c r="M19">
        <v>175.45999999999901</v>
      </c>
      <c r="N19">
        <v>125.019999999999</v>
      </c>
      <c r="O19">
        <v>175.45999999999901</v>
      </c>
      <c r="P19">
        <v>125.019999999999</v>
      </c>
      <c r="Q19">
        <v>175.45999999999901</v>
      </c>
      <c r="R19">
        <v>125.019999999999</v>
      </c>
      <c r="S19">
        <v>175.45999999999901</v>
      </c>
      <c r="T19">
        <v>125.019999999999</v>
      </c>
      <c r="U19">
        <v>175.45999999999901</v>
      </c>
      <c r="V19">
        <v>125.019999999999</v>
      </c>
      <c r="W19">
        <v>175.45999999999901</v>
      </c>
      <c r="X19">
        <v>125.019999999999</v>
      </c>
      <c r="Y19">
        <v>175.45999999999901</v>
      </c>
      <c r="Z19">
        <v>125.019999999999</v>
      </c>
      <c r="AA19">
        <v>175.45999999999901</v>
      </c>
      <c r="AB19">
        <v>125.019999999999</v>
      </c>
      <c r="AC19">
        <v>175.45999999999901</v>
      </c>
      <c r="AD19">
        <v>125.019999999999</v>
      </c>
      <c r="AE19">
        <v>175.45999999999901</v>
      </c>
      <c r="AG19">
        <v>125.019999999999</v>
      </c>
      <c r="AH19">
        <v>175.45999999999901</v>
      </c>
      <c r="AI19">
        <v>125.019999999999</v>
      </c>
      <c r="AJ19">
        <v>175.45999999999901</v>
      </c>
      <c r="AK19">
        <v>125.019999999999</v>
      </c>
      <c r="AL19">
        <v>175.45999999999901</v>
      </c>
      <c r="AM19">
        <v>125.019999999999</v>
      </c>
      <c r="AN19">
        <v>175.45999999999901</v>
      </c>
      <c r="AO19">
        <v>125.019999999999</v>
      </c>
      <c r="AP19">
        <v>175.45999999999901</v>
      </c>
      <c r="AQ19">
        <v>125.019999999999</v>
      </c>
      <c r="AR19">
        <v>175.45999999999901</v>
      </c>
      <c r="AS19">
        <v>125.019999999999</v>
      </c>
      <c r="AT19">
        <v>175.45999999999901</v>
      </c>
    </row>
    <row r="20" spans="1:46" x14ac:dyDescent="0.2">
      <c r="A20" t="s">
        <v>50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</row>
    <row r="21" spans="1:46" x14ac:dyDescent="0.2">
      <c r="A21" t="s">
        <v>65</v>
      </c>
      <c r="B21">
        <v>896.33244729900696</v>
      </c>
      <c r="C21">
        <v>1338.35074300362</v>
      </c>
      <c r="D21">
        <v>896.33244729900696</v>
      </c>
      <c r="E21">
        <v>1354.65402921433</v>
      </c>
      <c r="F21">
        <v>896.33244729900696</v>
      </c>
      <c r="G21">
        <v>1470.6255531776501</v>
      </c>
      <c r="H21">
        <v>896.33244729900696</v>
      </c>
      <c r="I21">
        <v>1338.3503540582301</v>
      </c>
      <c r="J21">
        <v>896.33244729900696</v>
      </c>
      <c r="K21">
        <v>1711.26201360865</v>
      </c>
      <c r="L21">
        <v>1151.09978172825</v>
      </c>
      <c r="M21">
        <v>1746.72733068302</v>
      </c>
      <c r="N21">
        <v>1151.09978172825</v>
      </c>
      <c r="O21">
        <v>1771.5209770956999</v>
      </c>
      <c r="P21">
        <v>1151.09978172825</v>
      </c>
      <c r="Q21">
        <v>1911.4371452841499</v>
      </c>
      <c r="R21">
        <v>1151.09978172825</v>
      </c>
      <c r="S21">
        <v>1746.72723323013</v>
      </c>
      <c r="T21">
        <v>1151.09978172825</v>
      </c>
      <c r="U21">
        <v>1614.71403429211</v>
      </c>
      <c r="V21">
        <v>956.89118698527602</v>
      </c>
      <c r="W21">
        <v>1460.3507450935699</v>
      </c>
      <c r="X21">
        <v>956.73422440443699</v>
      </c>
      <c r="Y21">
        <v>1475.85859924395</v>
      </c>
      <c r="Z21">
        <v>956.73422440443699</v>
      </c>
      <c r="AA21">
        <v>1592.7427689975</v>
      </c>
      <c r="AB21">
        <v>956.73422440443699</v>
      </c>
      <c r="AC21">
        <v>1460.06372262483</v>
      </c>
      <c r="AD21">
        <v>956.73422440443699</v>
      </c>
      <c r="AE21">
        <v>1815.8928649320301</v>
      </c>
      <c r="AG21">
        <v>858.15930070000502</v>
      </c>
      <c r="AH21">
        <v>1314.8975327778301</v>
      </c>
      <c r="AI21">
        <v>858.15930070000502</v>
      </c>
      <c r="AJ21">
        <v>1333.3930123804</v>
      </c>
      <c r="AK21">
        <v>858.15930070000502</v>
      </c>
      <c r="AL21">
        <v>1430.4270365776299</v>
      </c>
      <c r="AM21">
        <v>858.15930070000502</v>
      </c>
      <c r="AN21">
        <v>1314.9037102913001</v>
      </c>
      <c r="AO21">
        <v>858.15930070000502</v>
      </c>
      <c r="AP21">
        <v>1696.7693165128901</v>
      </c>
      <c r="AQ21">
        <v>1115.9662821280201</v>
      </c>
      <c r="AR21">
        <v>1730.78090857031</v>
      </c>
      <c r="AS21">
        <v>922.77072298376402</v>
      </c>
      <c r="AT21">
        <v>1444.1073156371999</v>
      </c>
    </row>
    <row r="22" spans="1:46" x14ac:dyDescent="0.2">
      <c r="A22" t="s">
        <v>66</v>
      </c>
      <c r="B22">
        <v>109.000019752119</v>
      </c>
      <c r="C22">
        <v>109.72421291181401</v>
      </c>
      <c r="D22">
        <v>109.000019752119</v>
      </c>
      <c r="E22">
        <v>109.72421291181401</v>
      </c>
      <c r="F22">
        <v>109.000019752119</v>
      </c>
      <c r="G22">
        <v>109.72421291181401</v>
      </c>
      <c r="H22">
        <v>109.000019752119</v>
      </c>
      <c r="I22">
        <v>109.72421291181401</v>
      </c>
      <c r="J22">
        <v>109.000019752119</v>
      </c>
      <c r="K22">
        <v>109.72421291181401</v>
      </c>
      <c r="L22">
        <v>109.00003682674399</v>
      </c>
      <c r="M22">
        <v>109.724229986439</v>
      </c>
      <c r="N22">
        <v>109.00003682674399</v>
      </c>
      <c r="O22">
        <v>109.724229986439</v>
      </c>
      <c r="P22">
        <v>109.00003682674399</v>
      </c>
      <c r="Q22">
        <v>109.724229986439</v>
      </c>
      <c r="R22">
        <v>109.00003682674399</v>
      </c>
      <c r="S22">
        <v>109.724229986439</v>
      </c>
      <c r="T22">
        <v>109.00003682674399</v>
      </c>
      <c r="U22">
        <v>109.724229986439</v>
      </c>
      <c r="V22">
        <v>109.000042740292</v>
      </c>
      <c r="W22">
        <v>109.724235899986</v>
      </c>
      <c r="X22">
        <v>109.000062686628</v>
      </c>
      <c r="Y22">
        <v>109.724255846323</v>
      </c>
      <c r="Z22">
        <v>109.000062686628</v>
      </c>
      <c r="AA22">
        <v>109.724255846323</v>
      </c>
      <c r="AB22">
        <v>109.000062686628</v>
      </c>
      <c r="AC22">
        <v>109.724255846323</v>
      </c>
      <c r="AD22">
        <v>109.000062686628</v>
      </c>
      <c r="AE22">
        <v>109.724255846323</v>
      </c>
      <c r="AG22">
        <v>109.0002171</v>
      </c>
      <c r="AH22">
        <v>109.0002171</v>
      </c>
      <c r="AI22">
        <v>109.0002171</v>
      </c>
      <c r="AJ22">
        <v>109.0002171</v>
      </c>
      <c r="AK22">
        <v>109.0002171</v>
      </c>
      <c r="AL22">
        <v>109.0002171</v>
      </c>
      <c r="AM22">
        <v>109.0002171</v>
      </c>
      <c r="AN22">
        <v>109.0002171</v>
      </c>
      <c r="AO22">
        <v>109.0002171</v>
      </c>
      <c r="AP22">
        <v>109.0002171</v>
      </c>
      <c r="AQ22">
        <v>109.0002506</v>
      </c>
      <c r="AR22">
        <v>109.0002506</v>
      </c>
      <c r="AS22">
        <v>109.0002506</v>
      </c>
      <c r="AT22">
        <v>109.0002506</v>
      </c>
    </row>
    <row r="23" spans="1:46" x14ac:dyDescent="0.2">
      <c r="A23" t="s">
        <v>67</v>
      </c>
      <c r="B23">
        <v>872.73206921999997</v>
      </c>
      <c r="C23">
        <v>1059.64155446</v>
      </c>
      <c r="D23">
        <v>872.73206921999997</v>
      </c>
      <c r="E23">
        <v>980.97319132999996</v>
      </c>
      <c r="F23">
        <v>872.73206921999997</v>
      </c>
      <c r="G23">
        <v>872.73206921999997</v>
      </c>
      <c r="H23">
        <v>872.73206921999997</v>
      </c>
      <c r="I23">
        <v>1059.64244803</v>
      </c>
      <c r="J23">
        <v>872.73206921999997</v>
      </c>
      <c r="K23">
        <v>1322.8459022100001</v>
      </c>
      <c r="L23">
        <v>1048.5061436199901</v>
      </c>
      <c r="M23">
        <v>1361.69650841</v>
      </c>
      <c r="N23">
        <v>1048.5061436199901</v>
      </c>
      <c r="O23">
        <v>1266.03167087</v>
      </c>
      <c r="P23">
        <v>1048.5061436199901</v>
      </c>
      <c r="Q23">
        <v>1127.17064069</v>
      </c>
      <c r="R23">
        <v>1048.5061436199901</v>
      </c>
      <c r="S23">
        <v>1361.7021860899999</v>
      </c>
      <c r="T23">
        <v>1048.5061436199901</v>
      </c>
      <c r="U23">
        <v>1247.9541534800001</v>
      </c>
      <c r="V23">
        <v>895.93551266999998</v>
      </c>
      <c r="W23">
        <v>1102.66395364</v>
      </c>
      <c r="X23">
        <v>896.95618121999996</v>
      </c>
      <c r="Y23">
        <v>1018.60591178</v>
      </c>
      <c r="Z23">
        <v>896.95618121999996</v>
      </c>
      <c r="AA23">
        <v>918.89519499999994</v>
      </c>
      <c r="AB23">
        <v>896.95618121999996</v>
      </c>
      <c r="AC23">
        <v>1103.3042124999999</v>
      </c>
      <c r="AD23">
        <v>896.95618121999996</v>
      </c>
      <c r="AE23">
        <v>1407.44525325</v>
      </c>
      <c r="AG23">
        <v>994.41776735999997</v>
      </c>
      <c r="AH23">
        <v>1152.9264541800001</v>
      </c>
      <c r="AI23">
        <v>994.41776735999997</v>
      </c>
      <c r="AJ23">
        <v>1072.82031115</v>
      </c>
      <c r="AK23">
        <v>994.41776735999997</v>
      </c>
      <c r="AL23">
        <v>994.41776735999895</v>
      </c>
      <c r="AM23">
        <v>994.41776735999997</v>
      </c>
      <c r="AN23">
        <v>1152.9137775699901</v>
      </c>
      <c r="AO23">
        <v>994.41776735999997</v>
      </c>
      <c r="AP23">
        <v>1391.24461245</v>
      </c>
      <c r="AQ23">
        <v>1154.87006735</v>
      </c>
      <c r="AR23">
        <v>1430.22120483</v>
      </c>
      <c r="AS23">
        <v>1009.4098378799901</v>
      </c>
      <c r="AT23">
        <v>1174.4044446600001</v>
      </c>
    </row>
    <row r="24" spans="1:46" x14ac:dyDescent="0.2">
      <c r="A24" t="s">
        <v>68</v>
      </c>
      <c r="B24">
        <v>468.000364259999</v>
      </c>
      <c r="C24">
        <v>468.00036433999998</v>
      </c>
      <c r="D24">
        <v>468.000364259999</v>
      </c>
      <c r="E24">
        <v>468.00036434999998</v>
      </c>
      <c r="F24">
        <v>468.000364259999</v>
      </c>
      <c r="G24">
        <v>468.00036426000003</v>
      </c>
      <c r="H24">
        <v>468.000364259999</v>
      </c>
      <c r="I24">
        <v>468.00036434999998</v>
      </c>
      <c r="J24">
        <v>468.000364259999</v>
      </c>
      <c r="K24">
        <v>468.00516338</v>
      </c>
      <c r="L24">
        <v>468.00001522999997</v>
      </c>
      <c r="M24">
        <v>468.00003810999999</v>
      </c>
      <c r="N24">
        <v>468.00001522999997</v>
      </c>
      <c r="O24">
        <v>468.00001536000002</v>
      </c>
      <c r="P24">
        <v>468.00001522999997</v>
      </c>
      <c r="Q24">
        <v>468.00001531999999</v>
      </c>
      <c r="R24">
        <v>468.00001522999997</v>
      </c>
      <c r="S24">
        <v>468.00007231000001</v>
      </c>
      <c r="T24">
        <v>468.00001522999997</v>
      </c>
      <c r="U24">
        <v>468.00001534</v>
      </c>
      <c r="V24">
        <v>468.0001681</v>
      </c>
      <c r="W24">
        <v>468.00016819000001</v>
      </c>
      <c r="X24">
        <v>468.00029804000002</v>
      </c>
      <c r="Y24">
        <v>468.00029805999998</v>
      </c>
      <c r="Z24">
        <v>468.00029804000002</v>
      </c>
      <c r="AA24">
        <v>468.00029804000002</v>
      </c>
      <c r="AB24">
        <v>468.00029804000002</v>
      </c>
      <c r="AC24">
        <v>468.00029805999998</v>
      </c>
      <c r="AD24">
        <v>468.00029804000002</v>
      </c>
      <c r="AE24">
        <v>468.00029811000002</v>
      </c>
      <c r="AG24">
        <v>468.0006075</v>
      </c>
      <c r="AH24">
        <v>468.00060889999997</v>
      </c>
      <c r="AI24">
        <v>468.0006075</v>
      </c>
      <c r="AJ24">
        <v>468.00060760000002</v>
      </c>
      <c r="AK24">
        <v>468.0006075</v>
      </c>
      <c r="AL24">
        <v>468.0006075</v>
      </c>
      <c r="AM24">
        <v>468.0006075</v>
      </c>
      <c r="AN24">
        <v>468.00060760000002</v>
      </c>
      <c r="AO24">
        <v>468.0006075</v>
      </c>
      <c r="AP24">
        <v>468.00060760000002</v>
      </c>
      <c r="AQ24">
        <v>468.00045699999902</v>
      </c>
      <c r="AR24">
        <v>468.00045699999998</v>
      </c>
      <c r="AS24">
        <v>468.00044450000001</v>
      </c>
      <c r="AT24">
        <v>468.00044480000003</v>
      </c>
    </row>
    <row r="25" spans="1:46" x14ac:dyDescent="0.2">
      <c r="A25" t="s">
        <v>69</v>
      </c>
      <c r="B25">
        <v>86.42</v>
      </c>
      <c r="C25">
        <v>86.42</v>
      </c>
      <c r="D25">
        <v>86.42</v>
      </c>
      <c r="E25">
        <v>86.42</v>
      </c>
      <c r="F25">
        <v>86.42</v>
      </c>
      <c r="G25">
        <v>86.42</v>
      </c>
      <c r="H25">
        <v>86.42</v>
      </c>
      <c r="I25">
        <v>86.42</v>
      </c>
      <c r="J25">
        <v>86.42</v>
      </c>
      <c r="K25">
        <v>104.01</v>
      </c>
      <c r="L25">
        <v>86.42</v>
      </c>
      <c r="M25">
        <v>113.32</v>
      </c>
      <c r="N25">
        <v>86.42</v>
      </c>
      <c r="O25">
        <v>109.53</v>
      </c>
      <c r="P25">
        <v>86.42</v>
      </c>
      <c r="Q25">
        <v>86.42</v>
      </c>
      <c r="R25">
        <v>86.42</v>
      </c>
      <c r="S25">
        <v>113.3</v>
      </c>
      <c r="T25">
        <v>86.42</v>
      </c>
      <c r="U25">
        <v>90.57</v>
      </c>
      <c r="V25">
        <v>86.42</v>
      </c>
      <c r="W25">
        <v>87.6</v>
      </c>
      <c r="X25">
        <v>86.42</v>
      </c>
      <c r="Y25">
        <v>86.42</v>
      </c>
      <c r="Z25">
        <v>86.42</v>
      </c>
      <c r="AA25">
        <v>86.42</v>
      </c>
      <c r="AB25">
        <v>86.42</v>
      </c>
      <c r="AC25">
        <v>87.6</v>
      </c>
      <c r="AD25">
        <v>86.42</v>
      </c>
      <c r="AE25">
        <v>149.34</v>
      </c>
      <c r="AG25">
        <v>86.42</v>
      </c>
      <c r="AH25">
        <v>86.42</v>
      </c>
      <c r="AI25">
        <v>86.42</v>
      </c>
      <c r="AJ25">
        <v>86.42</v>
      </c>
      <c r="AK25">
        <v>86.42</v>
      </c>
      <c r="AL25">
        <v>86.42</v>
      </c>
      <c r="AM25">
        <v>86.42</v>
      </c>
      <c r="AN25">
        <v>86.42</v>
      </c>
      <c r="AO25">
        <v>86.42</v>
      </c>
      <c r="AP25">
        <v>97.69</v>
      </c>
      <c r="AQ25">
        <v>86.42</v>
      </c>
      <c r="AR25">
        <v>107.11</v>
      </c>
      <c r="AS25">
        <v>86.42</v>
      </c>
      <c r="AT25">
        <v>86.42</v>
      </c>
    </row>
    <row r="26" spans="1:46" x14ac:dyDescent="0.2">
      <c r="A26" t="s">
        <v>70</v>
      </c>
      <c r="B26">
        <v>153.99</v>
      </c>
      <c r="C26">
        <v>153.99</v>
      </c>
      <c r="D26">
        <v>153.99</v>
      </c>
      <c r="E26">
        <v>153.99</v>
      </c>
      <c r="F26">
        <v>153.99</v>
      </c>
      <c r="G26">
        <v>153.99</v>
      </c>
      <c r="H26">
        <v>153.99</v>
      </c>
      <c r="I26">
        <v>153.99</v>
      </c>
      <c r="J26">
        <v>153.99</v>
      </c>
      <c r="K26">
        <v>153.99</v>
      </c>
      <c r="L26">
        <v>154</v>
      </c>
      <c r="M26">
        <v>154</v>
      </c>
      <c r="N26">
        <v>154</v>
      </c>
      <c r="O26">
        <v>154</v>
      </c>
      <c r="P26">
        <v>154</v>
      </c>
      <c r="Q26">
        <v>154</v>
      </c>
      <c r="R26">
        <v>154</v>
      </c>
      <c r="S26">
        <v>154</v>
      </c>
      <c r="T26">
        <v>154</v>
      </c>
      <c r="U26">
        <v>154</v>
      </c>
      <c r="V26">
        <v>154</v>
      </c>
      <c r="W26">
        <v>154</v>
      </c>
      <c r="X26">
        <v>154.01999999999899</v>
      </c>
      <c r="Y26">
        <v>154.01999999999899</v>
      </c>
      <c r="Z26">
        <v>154.01999999999899</v>
      </c>
      <c r="AA26">
        <v>154.01999999999899</v>
      </c>
      <c r="AB26">
        <v>154.01999999999899</v>
      </c>
      <c r="AC26">
        <v>154.01999999999899</v>
      </c>
      <c r="AD26">
        <v>154.01999999999899</v>
      </c>
      <c r="AE26">
        <v>154.01999999999899</v>
      </c>
      <c r="AG26">
        <v>153.97999999999999</v>
      </c>
      <c r="AH26">
        <v>153.97999999999999</v>
      </c>
      <c r="AI26">
        <v>153.97999999999999</v>
      </c>
      <c r="AJ26">
        <v>153.97999999999999</v>
      </c>
      <c r="AK26">
        <v>153.97999999999999</v>
      </c>
      <c r="AL26">
        <v>153.97999999999999</v>
      </c>
      <c r="AM26">
        <v>153.97999999999999</v>
      </c>
      <c r="AN26">
        <v>153.97999999999999</v>
      </c>
      <c r="AO26">
        <v>153.97999999999999</v>
      </c>
      <c r="AP26">
        <v>153.97999999999999</v>
      </c>
      <c r="AQ26">
        <v>154.01</v>
      </c>
      <c r="AR26">
        <v>154.01</v>
      </c>
      <c r="AS26">
        <v>153.97999999999999</v>
      </c>
      <c r="AT26">
        <v>153.97999999999999</v>
      </c>
    </row>
    <row r="27" spans="1:46" x14ac:dyDescent="0.2">
      <c r="A27" t="s">
        <v>71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">
      <c r="A28" t="s">
        <v>72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">
      <c r="A29" t="s">
        <v>50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</row>
    <row r="30" spans="1:46" x14ac:dyDescent="0.2">
      <c r="A30" t="s">
        <v>73</v>
      </c>
      <c r="B30">
        <v>826.25</v>
      </c>
      <c r="C30">
        <v>1051.1500000000001</v>
      </c>
      <c r="D30">
        <v>826.25</v>
      </c>
      <c r="E30">
        <v>1051.1500000000001</v>
      </c>
      <c r="F30">
        <v>826.25</v>
      </c>
      <c r="G30">
        <v>1051.1500000000001</v>
      </c>
      <c r="H30">
        <v>826.25</v>
      </c>
      <c r="I30">
        <v>1051.1500000000001</v>
      </c>
      <c r="J30">
        <v>826.25</v>
      </c>
      <c r="K30">
        <v>1051.1500000000001</v>
      </c>
      <c r="L30">
        <v>826.25</v>
      </c>
      <c r="M30">
        <v>1153.73</v>
      </c>
      <c r="N30">
        <v>826.25</v>
      </c>
      <c r="O30">
        <v>1153.73</v>
      </c>
      <c r="P30">
        <v>826.25</v>
      </c>
      <c r="Q30">
        <v>1153.73</v>
      </c>
      <c r="R30">
        <v>826.25</v>
      </c>
      <c r="S30">
        <v>1153.73</v>
      </c>
      <c r="T30">
        <v>826.25</v>
      </c>
      <c r="U30">
        <v>1153.73</v>
      </c>
      <c r="V30">
        <v>826.25</v>
      </c>
      <c r="W30">
        <v>1077.08</v>
      </c>
      <c r="X30">
        <v>826.25</v>
      </c>
      <c r="Y30">
        <v>1076.8</v>
      </c>
      <c r="Z30">
        <v>826.25</v>
      </c>
      <c r="AA30">
        <v>1076.8</v>
      </c>
      <c r="AB30">
        <v>826.25</v>
      </c>
      <c r="AC30">
        <v>1076.8</v>
      </c>
      <c r="AD30">
        <v>826.25</v>
      </c>
      <c r="AE30">
        <v>1076.8</v>
      </c>
      <c r="AG30">
        <v>826.25</v>
      </c>
      <c r="AH30">
        <v>1012.56</v>
      </c>
      <c r="AI30">
        <v>826.25</v>
      </c>
      <c r="AJ30">
        <v>1012.56</v>
      </c>
      <c r="AK30">
        <v>826.25</v>
      </c>
      <c r="AL30">
        <v>1012.56</v>
      </c>
      <c r="AM30">
        <v>826.25</v>
      </c>
      <c r="AN30">
        <v>1012.56</v>
      </c>
      <c r="AO30">
        <v>826.25</v>
      </c>
      <c r="AP30">
        <v>1012.56</v>
      </c>
      <c r="AQ30">
        <v>826.25</v>
      </c>
      <c r="AR30">
        <v>1118.8699999999999</v>
      </c>
      <c r="AS30">
        <v>826.25</v>
      </c>
      <c r="AT30">
        <v>1038.8800000000001</v>
      </c>
    </row>
    <row r="31" spans="1:46" x14ac:dyDescent="0.2">
      <c r="A31" t="s">
        <v>74</v>
      </c>
      <c r="B31">
        <v>224.9</v>
      </c>
      <c r="C31">
        <v>176.64</v>
      </c>
      <c r="D31">
        <v>224.9</v>
      </c>
      <c r="E31">
        <v>227.61</v>
      </c>
      <c r="F31">
        <v>224.9</v>
      </c>
      <c r="G31">
        <v>148.32</v>
      </c>
      <c r="H31">
        <v>224.9</v>
      </c>
      <c r="I31">
        <v>176.64</v>
      </c>
      <c r="J31">
        <v>224.9</v>
      </c>
      <c r="K31">
        <v>351.78</v>
      </c>
      <c r="L31">
        <v>327.48</v>
      </c>
      <c r="M31">
        <v>263.37</v>
      </c>
      <c r="N31">
        <v>327.48</v>
      </c>
      <c r="O31">
        <v>307.82999999999902</v>
      </c>
      <c r="P31">
        <v>327.48</v>
      </c>
      <c r="Q31">
        <v>255.88</v>
      </c>
      <c r="R31">
        <v>327.48</v>
      </c>
      <c r="S31">
        <v>263.38</v>
      </c>
      <c r="T31">
        <v>327.48</v>
      </c>
      <c r="U31">
        <v>203.82</v>
      </c>
      <c r="V31">
        <v>250.83</v>
      </c>
      <c r="W31">
        <v>207.29</v>
      </c>
      <c r="X31">
        <v>250.55</v>
      </c>
      <c r="Y31">
        <v>261.08999999999997</v>
      </c>
      <c r="Z31">
        <v>250.55</v>
      </c>
      <c r="AA31">
        <v>183.13</v>
      </c>
      <c r="AB31">
        <v>250.55</v>
      </c>
      <c r="AC31">
        <v>207.71</v>
      </c>
      <c r="AD31">
        <v>250.55</v>
      </c>
      <c r="AE31">
        <v>371.26</v>
      </c>
      <c r="AG31">
        <v>186.31</v>
      </c>
      <c r="AH31">
        <v>166.969999999999</v>
      </c>
      <c r="AI31">
        <v>186.31</v>
      </c>
      <c r="AJ31">
        <v>214.92</v>
      </c>
      <c r="AK31">
        <v>186.31</v>
      </c>
      <c r="AL31">
        <v>141.14999999999901</v>
      </c>
      <c r="AM31">
        <v>186.31</v>
      </c>
      <c r="AN31">
        <v>166.969999999999</v>
      </c>
      <c r="AO31">
        <v>186.31</v>
      </c>
      <c r="AP31">
        <v>355.56</v>
      </c>
      <c r="AQ31">
        <v>292.62</v>
      </c>
      <c r="AR31">
        <v>266.06</v>
      </c>
      <c r="AS31">
        <v>212.63</v>
      </c>
      <c r="AT31">
        <v>207.69</v>
      </c>
    </row>
    <row r="32" spans="1:46" x14ac:dyDescent="0.2">
      <c r="A32" t="s">
        <v>75</v>
      </c>
      <c r="B32">
        <v>1051.1500000000001</v>
      </c>
      <c r="C32">
        <v>1227.79</v>
      </c>
      <c r="D32">
        <v>1051.1500000000001</v>
      </c>
      <c r="E32">
        <v>1278.76</v>
      </c>
      <c r="F32">
        <v>1051.1500000000001</v>
      </c>
      <c r="G32">
        <v>1199.47</v>
      </c>
      <c r="H32">
        <v>1051.1500000000001</v>
      </c>
      <c r="I32">
        <v>1227.79</v>
      </c>
      <c r="J32">
        <v>1051.1500000000001</v>
      </c>
      <c r="K32">
        <v>1402.93</v>
      </c>
      <c r="L32">
        <v>1153.73</v>
      </c>
      <c r="M32">
        <v>1417.1</v>
      </c>
      <c r="N32">
        <v>1153.73</v>
      </c>
      <c r="O32">
        <v>1461.56</v>
      </c>
      <c r="P32">
        <v>1153.73</v>
      </c>
      <c r="Q32">
        <v>1409.61</v>
      </c>
      <c r="R32">
        <v>1153.73</v>
      </c>
      <c r="S32">
        <v>1417.11</v>
      </c>
      <c r="T32">
        <v>1153.73</v>
      </c>
      <c r="U32">
        <v>1357.55</v>
      </c>
      <c r="V32">
        <v>1077.08</v>
      </c>
      <c r="W32">
        <v>1284.3699999999999</v>
      </c>
      <c r="X32">
        <v>1076.8</v>
      </c>
      <c r="Y32">
        <v>1337.89</v>
      </c>
      <c r="Z32">
        <v>1076.8</v>
      </c>
      <c r="AA32">
        <v>1259.93</v>
      </c>
      <c r="AB32">
        <v>1076.8</v>
      </c>
      <c r="AC32">
        <v>1284.51</v>
      </c>
      <c r="AD32">
        <v>1076.8</v>
      </c>
      <c r="AE32">
        <v>1448.06</v>
      </c>
      <c r="AG32">
        <v>1012.56</v>
      </c>
      <c r="AH32">
        <v>1179.53</v>
      </c>
      <c r="AI32">
        <v>1012.56</v>
      </c>
      <c r="AJ32">
        <v>1227.48</v>
      </c>
      <c r="AK32">
        <v>1012.56</v>
      </c>
      <c r="AL32">
        <v>1153.71</v>
      </c>
      <c r="AM32">
        <v>1012.56</v>
      </c>
      <c r="AN32">
        <v>1179.53</v>
      </c>
      <c r="AO32">
        <v>1012.56</v>
      </c>
      <c r="AP32">
        <v>1368.12</v>
      </c>
      <c r="AQ32">
        <v>1118.8699999999999</v>
      </c>
      <c r="AR32">
        <v>1384.93</v>
      </c>
      <c r="AS32">
        <v>1038.8800000000001</v>
      </c>
      <c r="AT32">
        <v>1246.57</v>
      </c>
    </row>
    <row r="33" spans="1:46" x14ac:dyDescent="0.2">
      <c r="A33" t="s">
        <v>50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</row>
    <row r="34" spans="1:46" x14ac:dyDescent="0.2">
      <c r="A34" t="s">
        <v>76</v>
      </c>
      <c r="B34">
        <v>0.35611929039999901</v>
      </c>
      <c r="C34">
        <v>0.25836860074073997</v>
      </c>
      <c r="D34">
        <v>0.35611929039999901</v>
      </c>
      <c r="E34">
        <v>0.25887345555555502</v>
      </c>
      <c r="F34">
        <v>0.35611929039999901</v>
      </c>
      <c r="G34">
        <v>0.25755057333333298</v>
      </c>
      <c r="H34">
        <v>0.35611929039999901</v>
      </c>
      <c r="I34">
        <v>0.25836860074073997</v>
      </c>
      <c r="J34">
        <v>0.35611929039999901</v>
      </c>
      <c r="K34">
        <v>0.23526554747474701</v>
      </c>
      <c r="L34">
        <v>0.32983653703703603</v>
      </c>
      <c r="M34">
        <v>0.23291236533333301</v>
      </c>
      <c r="N34">
        <v>0.32983653703703603</v>
      </c>
      <c r="O34">
        <v>0.233197394666666</v>
      </c>
      <c r="P34">
        <v>0.32983653703703603</v>
      </c>
      <c r="Q34">
        <v>0.232396874666666</v>
      </c>
      <c r="R34">
        <v>0.32983653703703603</v>
      </c>
      <c r="S34">
        <v>0.23291221466666601</v>
      </c>
      <c r="T34">
        <v>0.32983653703703603</v>
      </c>
      <c r="U34">
        <v>0.24080256275862</v>
      </c>
      <c r="V34">
        <v>0.33906724959999901</v>
      </c>
      <c r="W34">
        <v>0.23239794740740699</v>
      </c>
      <c r="X34">
        <v>0.33907292479999901</v>
      </c>
      <c r="Y34">
        <v>0.23292119185185101</v>
      </c>
      <c r="Z34">
        <v>0.33907292479999901</v>
      </c>
      <c r="AA34">
        <v>0.23172307851851801</v>
      </c>
      <c r="AB34">
        <v>0.33907292479999901</v>
      </c>
      <c r="AC34">
        <v>0.23239895481481401</v>
      </c>
      <c r="AD34">
        <v>0.33907292479999901</v>
      </c>
      <c r="AE34">
        <v>0.21153064107743999</v>
      </c>
      <c r="AG34">
        <v>0.35587410879999898</v>
      </c>
      <c r="AH34">
        <v>0.25811491333333297</v>
      </c>
      <c r="AI34">
        <v>0.35587410879999898</v>
      </c>
      <c r="AJ34">
        <v>0.25857390296296201</v>
      </c>
      <c r="AK34">
        <v>0.35587410879999898</v>
      </c>
      <c r="AL34">
        <v>0.257265288888888</v>
      </c>
      <c r="AM34">
        <v>0.35587410879999898</v>
      </c>
      <c r="AN34">
        <v>0.25811494666666601</v>
      </c>
      <c r="AO34">
        <v>0.35587410879999898</v>
      </c>
      <c r="AP34">
        <v>0.23514785723905701</v>
      </c>
      <c r="AQ34">
        <v>0.32977089259259201</v>
      </c>
      <c r="AR34">
        <v>0.23283542866666601</v>
      </c>
      <c r="AS34">
        <v>0.338873974399999</v>
      </c>
      <c r="AT34">
        <v>0.23221991111111001</v>
      </c>
    </row>
    <row r="35" spans="1:46" x14ac:dyDescent="0.2">
      <c r="A35" t="s">
        <v>77</v>
      </c>
      <c r="B35">
        <v>2346.0649005311202</v>
      </c>
      <c r="C35">
        <v>2975.7168747154401</v>
      </c>
      <c r="D35">
        <v>2346.0649005311202</v>
      </c>
      <c r="E35">
        <v>2913.35179780614</v>
      </c>
      <c r="F35">
        <v>2346.0649005311202</v>
      </c>
      <c r="G35">
        <v>2921.08219956946</v>
      </c>
      <c r="H35">
        <v>2346.0649005311202</v>
      </c>
      <c r="I35">
        <v>2975.7173793500401</v>
      </c>
      <c r="J35">
        <v>2346.0649005311202</v>
      </c>
      <c r="K35">
        <v>3611.8372921104601</v>
      </c>
      <c r="L35">
        <v>2776.605977405</v>
      </c>
      <c r="M35">
        <v>3686.14810718946</v>
      </c>
      <c r="N35">
        <v>2776.605977405</v>
      </c>
      <c r="O35">
        <v>3615.2768933121401</v>
      </c>
      <c r="P35">
        <v>2776.605977405</v>
      </c>
      <c r="Q35">
        <v>3616.3320312805899</v>
      </c>
      <c r="R35">
        <v>2776.605977405</v>
      </c>
      <c r="S35">
        <v>3686.1537216165698</v>
      </c>
      <c r="T35">
        <v>2776.605977405</v>
      </c>
      <c r="U35">
        <v>3440.3924330985501</v>
      </c>
      <c r="V35">
        <v>2429.8269104955598</v>
      </c>
      <c r="W35">
        <v>3140.7391028235502</v>
      </c>
      <c r="X35">
        <v>2430.6907663510601</v>
      </c>
      <c r="Y35">
        <v>3072.18906493028</v>
      </c>
      <c r="Z35">
        <v>2430.6907663510601</v>
      </c>
      <c r="AA35">
        <v>3089.3625178838201</v>
      </c>
      <c r="AB35">
        <v>2430.6907663510601</v>
      </c>
      <c r="AC35">
        <v>3141.0924890311499</v>
      </c>
      <c r="AD35">
        <v>2430.6907663510601</v>
      </c>
      <c r="AE35">
        <v>3801.0626721383501</v>
      </c>
      <c r="AG35">
        <v>2429.5778926600001</v>
      </c>
      <c r="AH35">
        <v>3044.8248129578301</v>
      </c>
      <c r="AI35">
        <v>2429.5778926600001</v>
      </c>
      <c r="AJ35">
        <v>2983.2141482304</v>
      </c>
      <c r="AK35">
        <v>2429.5778926600001</v>
      </c>
      <c r="AL35">
        <v>3001.8456285376301</v>
      </c>
      <c r="AM35">
        <v>2429.5778926600001</v>
      </c>
      <c r="AN35">
        <v>3044.8183125613</v>
      </c>
      <c r="AO35">
        <v>2429.5778926600001</v>
      </c>
      <c r="AP35">
        <v>3665.0147536628901</v>
      </c>
      <c r="AQ35">
        <v>2847.8370570780198</v>
      </c>
      <c r="AR35">
        <v>3738.0028210003102</v>
      </c>
      <c r="AS35">
        <v>2509.1812559637601</v>
      </c>
      <c r="AT35">
        <v>3195.5124556972</v>
      </c>
    </row>
    <row r="36" spans="1:46" x14ac:dyDescent="0.2">
      <c r="A36" t="s">
        <v>78</v>
      </c>
      <c r="B36">
        <v>240.409999999999</v>
      </c>
      <c r="C36">
        <v>240.409999999999</v>
      </c>
      <c r="D36">
        <v>240.409999999999</v>
      </c>
      <c r="E36">
        <v>240.409999999999</v>
      </c>
      <c r="F36">
        <v>240.409999999999</v>
      </c>
      <c r="G36">
        <v>240.409999999999</v>
      </c>
      <c r="H36">
        <v>240.409999999999</v>
      </c>
      <c r="I36">
        <v>240.409999999999</v>
      </c>
      <c r="J36">
        <v>240.409999999999</v>
      </c>
      <c r="K36">
        <v>258</v>
      </c>
      <c r="L36">
        <v>240.42</v>
      </c>
      <c r="M36">
        <v>267.32</v>
      </c>
      <c r="N36">
        <v>240.42</v>
      </c>
      <c r="O36">
        <v>263.52999999999997</v>
      </c>
      <c r="P36">
        <v>240.42</v>
      </c>
      <c r="Q36">
        <v>240.42</v>
      </c>
      <c r="R36">
        <v>240.42</v>
      </c>
      <c r="S36">
        <v>267.3</v>
      </c>
      <c r="T36">
        <v>240.42</v>
      </c>
      <c r="U36">
        <v>244.569999999999</v>
      </c>
      <c r="V36">
        <v>240.42</v>
      </c>
      <c r="W36">
        <v>241.6</v>
      </c>
      <c r="X36">
        <v>240.44</v>
      </c>
      <c r="Y36">
        <v>240.44</v>
      </c>
      <c r="Z36">
        <v>240.44</v>
      </c>
      <c r="AA36">
        <v>240.44</v>
      </c>
      <c r="AB36">
        <v>240.44</v>
      </c>
      <c r="AC36">
        <v>241.62</v>
      </c>
      <c r="AD36">
        <v>240.44</v>
      </c>
      <c r="AE36">
        <v>303.36</v>
      </c>
      <c r="AG36">
        <v>240.39999999999901</v>
      </c>
      <c r="AH36">
        <v>240.39999999999901</v>
      </c>
      <c r="AI36">
        <v>240.39999999999901</v>
      </c>
      <c r="AJ36">
        <v>240.39999999999901</v>
      </c>
      <c r="AK36">
        <v>240.39999999999901</v>
      </c>
      <c r="AL36">
        <v>240.39999999999901</v>
      </c>
      <c r="AM36">
        <v>240.39999999999901</v>
      </c>
      <c r="AN36">
        <v>240.39999999999901</v>
      </c>
      <c r="AO36">
        <v>240.39999999999901</v>
      </c>
      <c r="AP36">
        <v>251.67</v>
      </c>
      <c r="AQ36">
        <v>240.42999999999901</v>
      </c>
      <c r="AR36">
        <v>261.12</v>
      </c>
      <c r="AS36">
        <v>240.4</v>
      </c>
      <c r="AT36">
        <v>240.4</v>
      </c>
    </row>
    <row r="37" spans="1:46" x14ac:dyDescent="0.2">
      <c r="A37" t="s">
        <v>79</v>
      </c>
      <c r="B37">
        <v>1340.7324334800001</v>
      </c>
      <c r="C37">
        <v>1527.6419188</v>
      </c>
      <c r="D37">
        <v>1340.7324334800001</v>
      </c>
      <c r="E37">
        <v>1448.9735556799999</v>
      </c>
      <c r="F37">
        <v>1340.7324334800001</v>
      </c>
      <c r="G37">
        <v>1340.7324334800001</v>
      </c>
      <c r="H37">
        <v>1340.7324334800001</v>
      </c>
      <c r="I37">
        <v>1527.6428123799999</v>
      </c>
      <c r="J37">
        <v>1340.7324334800001</v>
      </c>
      <c r="K37">
        <v>1790.85106559</v>
      </c>
      <c r="L37">
        <v>1516.50615885</v>
      </c>
      <c r="M37">
        <v>1829.6965465200001</v>
      </c>
      <c r="N37">
        <v>1516.50615885</v>
      </c>
      <c r="O37">
        <v>1734.0316862300001</v>
      </c>
      <c r="P37">
        <v>1516.50615885</v>
      </c>
      <c r="Q37">
        <v>1595.1706560099999</v>
      </c>
      <c r="R37">
        <v>1516.50615885</v>
      </c>
      <c r="S37">
        <v>1829.7022583999999</v>
      </c>
      <c r="T37">
        <v>1516.50615885</v>
      </c>
      <c r="U37">
        <v>1715.9541688199999</v>
      </c>
      <c r="V37">
        <v>1363.9356807700001</v>
      </c>
      <c r="W37">
        <v>1570.6641218300001</v>
      </c>
      <c r="X37">
        <v>1364.9564792599999</v>
      </c>
      <c r="Y37">
        <v>1486.60620984</v>
      </c>
      <c r="Z37">
        <v>1364.9564792599999</v>
      </c>
      <c r="AA37">
        <v>1386.89549304</v>
      </c>
      <c r="AB37">
        <v>1364.9564792599999</v>
      </c>
      <c r="AC37">
        <v>1571.3045105599999</v>
      </c>
      <c r="AD37">
        <v>1364.9564792599999</v>
      </c>
      <c r="AE37">
        <v>1875.4455513600001</v>
      </c>
      <c r="AG37">
        <v>1462.4183748600001</v>
      </c>
      <c r="AH37">
        <v>1620.9270630799999</v>
      </c>
      <c r="AI37">
        <v>1462.4183748600001</v>
      </c>
      <c r="AJ37">
        <v>1540.8209187499999</v>
      </c>
      <c r="AK37">
        <v>1462.4183748600001</v>
      </c>
      <c r="AL37">
        <v>1462.4183748600001</v>
      </c>
      <c r="AM37">
        <v>1462.4183748600001</v>
      </c>
      <c r="AN37">
        <v>1620.9143851700001</v>
      </c>
      <c r="AO37">
        <v>1462.4183748600001</v>
      </c>
      <c r="AP37">
        <v>1859.2452200499999</v>
      </c>
      <c r="AQ37">
        <v>1622.8705243500001</v>
      </c>
      <c r="AR37">
        <v>1898.2216618299999</v>
      </c>
      <c r="AS37">
        <v>1477.4102823799999</v>
      </c>
      <c r="AT37">
        <v>1642.40488946</v>
      </c>
    </row>
    <row r="38" spans="1:46" x14ac:dyDescent="0.2">
      <c r="A38" t="s">
        <v>80</v>
      </c>
      <c r="B38">
        <v>1005.33246705112</v>
      </c>
      <c r="C38">
        <v>1448.0749559154399</v>
      </c>
      <c r="D38">
        <v>1005.33246705112</v>
      </c>
      <c r="E38">
        <v>1464.3782421261401</v>
      </c>
      <c r="F38">
        <v>1005.33246705112</v>
      </c>
      <c r="G38">
        <v>1580.34976608946</v>
      </c>
      <c r="H38">
        <v>1005.33246705112</v>
      </c>
      <c r="I38">
        <v>1448.07456697004</v>
      </c>
      <c r="J38">
        <v>1005.33246705112</v>
      </c>
      <c r="K38">
        <v>1820.9862265204599</v>
      </c>
      <c r="L38">
        <v>1260.099818555</v>
      </c>
      <c r="M38">
        <v>1856.4515606694599</v>
      </c>
      <c r="N38">
        <v>1260.099818555</v>
      </c>
      <c r="O38">
        <v>1881.24520708214</v>
      </c>
      <c r="P38">
        <v>1260.099818555</v>
      </c>
      <c r="Q38">
        <v>2021.16137527059</v>
      </c>
      <c r="R38">
        <v>1260.099818555</v>
      </c>
      <c r="S38">
        <v>1856.4514632165699</v>
      </c>
      <c r="T38">
        <v>1260.099818555</v>
      </c>
      <c r="U38">
        <v>1724.4382642785499</v>
      </c>
      <c r="V38">
        <v>1065.8912297255599</v>
      </c>
      <c r="W38">
        <v>1570.0749809935501</v>
      </c>
      <c r="X38">
        <v>1065.73428709106</v>
      </c>
      <c r="Y38">
        <v>1585.58285509028</v>
      </c>
      <c r="Z38">
        <v>1065.73428709106</v>
      </c>
      <c r="AA38">
        <v>1702.4670248438199</v>
      </c>
      <c r="AB38">
        <v>1065.73428709106</v>
      </c>
      <c r="AC38">
        <v>1569.7879784711499</v>
      </c>
      <c r="AD38">
        <v>1065.73428709106</v>
      </c>
      <c r="AE38">
        <v>1925.61712077835</v>
      </c>
      <c r="AG38">
        <v>967.15951780000501</v>
      </c>
      <c r="AH38">
        <v>1423.8977498778299</v>
      </c>
      <c r="AI38">
        <v>967.15951780000501</v>
      </c>
      <c r="AJ38">
        <v>1442.3932294803999</v>
      </c>
      <c r="AK38">
        <v>967.15951780000501</v>
      </c>
      <c r="AL38">
        <v>1539.42725367763</v>
      </c>
      <c r="AM38">
        <v>967.15951780000501</v>
      </c>
      <c r="AN38">
        <v>1423.9039273912999</v>
      </c>
      <c r="AO38">
        <v>967.15951780000501</v>
      </c>
      <c r="AP38">
        <v>1805.76953361289</v>
      </c>
      <c r="AQ38">
        <v>1224.96653272802</v>
      </c>
      <c r="AR38">
        <v>1839.78115917031</v>
      </c>
      <c r="AS38">
        <v>1031.77097358376</v>
      </c>
      <c r="AT38">
        <v>1553.1075662372</v>
      </c>
    </row>
    <row r="39" spans="1:46" s="7" customFormat="1" x14ac:dyDescent="0.2">
      <c r="A39" s="7" t="s">
        <v>106</v>
      </c>
      <c r="B39" s="12">
        <f>(B11+B14)/SUM(B11:B28)</f>
        <v>0.29878369964033785</v>
      </c>
      <c r="C39" s="12"/>
      <c r="D39" s="12">
        <f t="shared" ref="D39:AD39" si="0">(D11+D14)/SUM(D11:D28)</f>
        <v>0.29878369964033785</v>
      </c>
      <c r="E39" s="12"/>
      <c r="F39" s="12">
        <f t="shared" si="0"/>
        <v>0.29878369964033785</v>
      </c>
      <c r="G39" s="12"/>
      <c r="H39" s="12">
        <f t="shared" si="0"/>
        <v>0.29878369964033785</v>
      </c>
      <c r="I39" s="12"/>
      <c r="J39" s="12">
        <f t="shared" si="0"/>
        <v>0.29878369964033785</v>
      </c>
      <c r="K39" s="12"/>
      <c r="L39" s="12">
        <f t="shared" si="0"/>
        <v>0.27288780363292886</v>
      </c>
      <c r="M39" s="12"/>
      <c r="N39" s="12">
        <f t="shared" si="0"/>
        <v>0.27288780363292886</v>
      </c>
      <c r="O39" s="12"/>
      <c r="P39" s="12">
        <f t="shared" si="0"/>
        <v>0.27288780363292886</v>
      </c>
      <c r="Q39" s="12"/>
      <c r="R39" s="12">
        <f t="shared" si="0"/>
        <v>0.27288780363292886</v>
      </c>
      <c r="S39" s="12"/>
      <c r="T39" s="12">
        <f t="shared" si="0"/>
        <v>0.27288780363292886</v>
      </c>
      <c r="U39" s="12"/>
      <c r="V39" s="12">
        <f t="shared" si="0"/>
        <v>0.29336702966297223</v>
      </c>
      <c r="W39" s="12"/>
      <c r="X39" s="12">
        <f t="shared" si="0"/>
        <v>0.2933109266448552</v>
      </c>
      <c r="Y39" s="12"/>
      <c r="Z39" s="12">
        <f t="shared" si="0"/>
        <v>0.2933109266448552</v>
      </c>
      <c r="AA39" s="12"/>
      <c r="AB39" s="12">
        <f t="shared" si="0"/>
        <v>0.2933109266448552</v>
      </c>
      <c r="AC39" s="12"/>
      <c r="AD39" s="12">
        <f t="shared" si="0"/>
        <v>0.2933109266448552</v>
      </c>
      <c r="AE39" s="12"/>
      <c r="AG39" s="12">
        <f t="shared" ref="AG39:AI39" si="1">(AG11+AG14)/SUM(AG11:AG28)</f>
        <v>0.29338410991214753</v>
      </c>
      <c r="AH39" s="12"/>
      <c r="AI39" s="12">
        <f t="shared" si="1"/>
        <v>0.29338410991214753</v>
      </c>
      <c r="AJ39" s="12"/>
      <c r="AK39" s="12">
        <f t="shared" ref="AK39" si="2">(AK11+AK14)/SUM(AK11:AK28)</f>
        <v>0.29338410991214753</v>
      </c>
      <c r="AL39" s="12"/>
      <c r="AM39" s="12">
        <f t="shared" ref="AM39" si="3">(AM11+AM14)/SUM(AM11:AM28)</f>
        <v>0.29338410991214753</v>
      </c>
      <c r="AN39" s="12"/>
      <c r="AO39" s="12">
        <f t="shared" ref="AO39" si="4">(AO11+AO14)/SUM(AO11:AO28)</f>
        <v>0.29338410991214753</v>
      </c>
      <c r="AP39" s="12"/>
      <c r="AQ39" s="12">
        <f t="shared" ref="AQ39" si="5">(AQ11+AQ14)/SUM(AQ11:AQ28)</f>
        <v>0.26902964576191546</v>
      </c>
      <c r="AR39" s="12"/>
      <c r="AS39" s="12">
        <f t="shared" ref="AS39" si="6">(AS11+AS14)/SUM(AS11:AS28)</f>
        <v>0.28841530951040917</v>
      </c>
      <c r="AT39" s="12"/>
    </row>
    <row r="40" spans="1:46" s="7" customFormat="1" x14ac:dyDescent="0.2">
      <c r="A40" s="7" t="s">
        <v>107</v>
      </c>
      <c r="C40" s="12">
        <f>(C11+C14)/SUM(C11:C28)</f>
        <v>0.21494304286822979</v>
      </c>
      <c r="E40" s="12">
        <f>(E11+E14)/SUM(E11:E28)</f>
        <v>0.21711352011905982</v>
      </c>
      <c r="G40" s="12">
        <f>(G11+G14)/SUM(G11:G28)</f>
        <v>0.21364594937696105</v>
      </c>
      <c r="I40" s="12">
        <f>(I11+I14)/SUM(I11:I28)</f>
        <v>0.21494302095869436</v>
      </c>
      <c r="K40" s="12">
        <f>(K11+K14)/SUM(K11:K28)</f>
        <v>0.20486794581545867</v>
      </c>
      <c r="M40" s="12">
        <f>(M11+M14)/SUM(M11:M28)</f>
        <v>0.20283535367459807</v>
      </c>
      <c r="O40" s="12">
        <f>(O11+O14)/SUM(O11:O28)</f>
        <v>0.20504287114806596</v>
      </c>
      <c r="Q40" s="12">
        <f>(Q11+Q14)/SUM(Q11:Q28)</f>
        <v>0.20494355373926765</v>
      </c>
      <c r="S40" s="12">
        <f>(S11+S14)/SUM(S11:S28)</f>
        <v>0.20283585672192933</v>
      </c>
      <c r="U40" s="12">
        <f>(U11+U14)/SUM(U11:U28)</f>
        <v>0.20957698577167971</v>
      </c>
      <c r="W40" s="12">
        <f>(W11+W14)/SUM(W11:W28)</f>
        <v>0.20482976154867419</v>
      </c>
      <c r="Y40" s="12">
        <f>(Y11+Y14)/SUM(Y11:Y28)</f>
        <v>0.20705022438328233</v>
      </c>
      <c r="AA40" s="12">
        <f>(AA11+AA14)/SUM(AA11:AA28)</f>
        <v>0.20274784746061336</v>
      </c>
      <c r="AC40" s="12">
        <f>(AC11+AC14)/SUM(AC11:AC28)</f>
        <v>0.20478511468299065</v>
      </c>
      <c r="AE40" s="12">
        <f>(AE11+AE14)/SUM(AE11:AE28)</f>
        <v>0.18769268300494604</v>
      </c>
      <c r="AH40" s="12">
        <f>(AH11+AH14)/SUM(AH11:AH28)</f>
        <v>0.20510713890405843</v>
      </c>
      <c r="AJ40" s="12">
        <f>(AJ11+AJ14)/SUM(AJ11:AJ28)</f>
        <v>0.20705717292296952</v>
      </c>
      <c r="AL40" s="12">
        <f>(AL11+AL14)/SUM(AL11:AL28)</f>
        <v>0.20407388486820549</v>
      </c>
      <c r="AN40" s="12">
        <f>(AN11+AN14)/SUM(AN11:AN28)</f>
        <v>0.20511060148251409</v>
      </c>
      <c r="AP40" s="12">
        <f>(AP11+AP14)/SUM(AP11:AP28)</f>
        <v>0.1983507989345171</v>
      </c>
      <c r="AR40" s="12">
        <f>(AR11+AR14)/SUM(AR11:AR28)</f>
        <v>0.19633679888437908</v>
      </c>
      <c r="AT40" s="12">
        <f>(AT11+AT14)/SUM(AT11:AT28)</f>
        <v>0.19608877826020346</v>
      </c>
    </row>
    <row r="41" spans="1:46" s="7" customFormat="1" x14ac:dyDescent="0.2">
      <c r="A41" t="s">
        <v>116</v>
      </c>
      <c r="C41" s="23">
        <f>C11</f>
        <v>934.11999999999898</v>
      </c>
      <c r="E41" s="23">
        <f>E11</f>
        <v>930.55</v>
      </c>
      <c r="G41" s="23">
        <f>G11</f>
        <v>911.11</v>
      </c>
      <c r="I41" s="23">
        <f>I11</f>
        <v>934.11999999999898</v>
      </c>
      <c r="K41" s="23">
        <f>K11</f>
        <v>1039.82</v>
      </c>
      <c r="M41" s="23">
        <f>M11</f>
        <v>1046.54</v>
      </c>
      <c r="O41" s="23">
        <f>O11</f>
        <v>1043.3899999999901</v>
      </c>
      <c r="Q41" s="23">
        <f>Q11</f>
        <v>1036.99</v>
      </c>
      <c r="S41" s="23">
        <f>S11</f>
        <v>1046.54</v>
      </c>
      <c r="U41" s="23">
        <f>U11</f>
        <v>1024.82</v>
      </c>
      <c r="W41" s="23">
        <f>W11</f>
        <v>913.969999999999</v>
      </c>
      <c r="Y41" s="23">
        <f>Y11</f>
        <v>910.04</v>
      </c>
      <c r="AA41" s="23">
        <f>AA11</f>
        <v>887.3</v>
      </c>
      <c r="AC41" s="23">
        <f>AC11</f>
        <v>913.77999999999895</v>
      </c>
      <c r="AE41" s="23">
        <f>AE11</f>
        <v>973.29</v>
      </c>
      <c r="AH41" s="23">
        <f>AH11</f>
        <v>890.68999999999903</v>
      </c>
      <c r="AJ41" s="23">
        <f>AJ11</f>
        <v>886.83999999999901</v>
      </c>
      <c r="AL41" s="23">
        <f>AL11</f>
        <v>873.21</v>
      </c>
      <c r="AN41" s="23">
        <f>AN11</f>
        <v>890.70999999999901</v>
      </c>
      <c r="AP41" s="23">
        <f>AP11</f>
        <v>1004.99</v>
      </c>
      <c r="AR41" s="23">
        <f>AR11</f>
        <v>1010.79</v>
      </c>
      <c r="AT41" s="23">
        <f>AT11</f>
        <v>871.62</v>
      </c>
    </row>
    <row r="42" spans="1:46" s="7" customFormat="1" x14ac:dyDescent="0.2">
      <c r="A42" s="7" t="s">
        <v>117</v>
      </c>
      <c r="C42" s="23">
        <f>C5*1000</f>
        <v>3431.03611</v>
      </c>
      <c r="E42" s="23">
        <f>E5*1000</f>
        <v>3437.8516499999996</v>
      </c>
      <c r="G42" s="23">
        <f>G5*1000</f>
        <v>3419.9927400000001</v>
      </c>
      <c r="I42" s="23">
        <f>I5*1000</f>
        <v>3431.03611</v>
      </c>
      <c r="K42" s="23">
        <f>K5*1000</f>
        <v>3436.7533699999999</v>
      </c>
      <c r="M42" s="23">
        <f>M5*1000</f>
        <v>3436.7453600000003</v>
      </c>
      <c r="O42" s="23">
        <f>O5*1000</f>
        <v>3441.0209199999899</v>
      </c>
      <c r="Q42" s="23">
        <f>Q5*1000</f>
        <v>3429.0131200000001</v>
      </c>
      <c r="S42" s="23">
        <f>S5*1000</f>
        <v>3436.7431000000001</v>
      </c>
      <c r="U42" s="23">
        <f>U5*1000</f>
        <v>3434.6971599999997</v>
      </c>
      <c r="W42" s="23">
        <f>W5*1000</f>
        <v>3080.4322900000002</v>
      </c>
      <c r="Y42" s="23">
        <f>Y5*1000</f>
        <v>3087.4960800000003</v>
      </c>
      <c r="AA42" s="23">
        <f>AA5*1000</f>
        <v>3071.3215599999999</v>
      </c>
      <c r="AC42" s="23">
        <f>AC5*1000</f>
        <v>3080.44589</v>
      </c>
      <c r="AE42" s="23">
        <f>AE5*1000</f>
        <v>3084.2900000000004</v>
      </c>
      <c r="AH42" s="23">
        <f>AH5*1000</f>
        <v>3427.61129999999</v>
      </c>
      <c r="AJ42" s="23">
        <f>AJ5*1000</f>
        <v>3433.8076900000001</v>
      </c>
      <c r="AL42" s="23">
        <f>AL5*1000</f>
        <v>3416.14139999999</v>
      </c>
      <c r="AN42" s="23">
        <f>AN5*1000</f>
        <v>3427.6117799999997</v>
      </c>
      <c r="AP42" s="23">
        <f>AP5*1000</f>
        <v>3435.00567</v>
      </c>
      <c r="AR42" s="23">
        <f>AR5*1000</f>
        <v>3435.5914299999899</v>
      </c>
      <c r="AT42" s="23">
        <f>AT5*1000</f>
        <v>3078.0287999999996</v>
      </c>
    </row>
    <row r="43" spans="1:46" x14ac:dyDescent="0.2">
      <c r="A43" t="s">
        <v>115</v>
      </c>
      <c r="C43" s="3">
        <f>C42*1000/C41</f>
        <v>3673.0142915257179</v>
      </c>
      <c r="E43" s="3">
        <f>E42*1000/E41</f>
        <v>3694.4297995808924</v>
      </c>
      <c r="G43" s="3">
        <f>G42*1000/G41</f>
        <v>3753.6551459209099</v>
      </c>
      <c r="I43" s="3">
        <f>I42*1000/I41</f>
        <v>3673.0142915257179</v>
      </c>
      <c r="K43" s="3">
        <f>K42*1000/K41</f>
        <v>3305.1425919870749</v>
      </c>
      <c r="M43" s="3">
        <f>M42*1000/M41</f>
        <v>3283.9120912721928</v>
      </c>
      <c r="O43" s="3">
        <f>O42*1000/O41</f>
        <v>3297.923997738164</v>
      </c>
      <c r="Q43" s="3">
        <f>Q42*1000/Q41</f>
        <v>3306.6983481036464</v>
      </c>
      <c r="S43" s="3">
        <f>S42*1000/S41</f>
        <v>3283.9099317751834</v>
      </c>
      <c r="U43" s="3">
        <f>U42*1000/U41</f>
        <v>3351.5126168497882</v>
      </c>
      <c r="W43" s="3">
        <f>W42*1000/W41</f>
        <v>3370.3866538289039</v>
      </c>
      <c r="Y43" s="3">
        <f>Y42*1000/Y41</f>
        <v>3392.7037053316344</v>
      </c>
      <c r="AA43" s="3">
        <f>AA42*1000/AA41</f>
        <v>3461.4240504902514</v>
      </c>
      <c r="AC43" s="3">
        <f>AC42*1000/AC41</f>
        <v>3371.102333165536</v>
      </c>
      <c r="AE43" s="3">
        <f>AE42*1000/AE41</f>
        <v>3168.9321784873991</v>
      </c>
      <c r="AH43" s="3">
        <f>AH42*1000/AH41</f>
        <v>3848.2651652089885</v>
      </c>
      <c r="AJ43" s="3">
        <f>AJ42*1000/AJ41</f>
        <v>3871.9585156285279</v>
      </c>
      <c r="AL43" s="3">
        <f>AL42*1000/AL41</f>
        <v>3912.1647713608295</v>
      </c>
      <c r="AN43" s="3">
        <f>AN42*1000/AN41</f>
        <v>3848.1792951690263</v>
      </c>
      <c r="AP43" s="3">
        <f>AP42*1000/AP41</f>
        <v>3417.9500990059601</v>
      </c>
      <c r="AR43" s="3">
        <f>AR42*1000/AR41</f>
        <v>3398.9171143363014</v>
      </c>
      <c r="AT43" s="3">
        <f>AT42*1000/AT41</f>
        <v>3531.3884490947889</v>
      </c>
    </row>
    <row r="44" spans="1:46" x14ac:dyDescent="0.2">
      <c r="A44" s="2" t="s">
        <v>101</v>
      </c>
    </row>
    <row r="45" spans="1:46" x14ac:dyDescent="0.2">
      <c r="A45" s="7"/>
      <c r="B45" s="15">
        <v>2030</v>
      </c>
      <c r="C45" s="7"/>
      <c r="D45" s="15">
        <v>2035</v>
      </c>
      <c r="E45" s="7"/>
    </row>
    <row r="46" spans="1:46" x14ac:dyDescent="0.2">
      <c r="A46" s="7"/>
      <c r="B46" s="7" t="s">
        <v>94</v>
      </c>
      <c r="C46" s="7" t="s">
        <v>95</v>
      </c>
      <c r="D46" s="7" t="s">
        <v>94</v>
      </c>
      <c r="E46" s="7" t="s">
        <v>95</v>
      </c>
    </row>
    <row r="47" spans="1:46" x14ac:dyDescent="0.2">
      <c r="A47" s="15" t="s">
        <v>65</v>
      </c>
      <c r="B47" s="13">
        <f>MIN(B21,D21,F21,H21,J21,L21,N21,P21,R21,T21,V21,X21,Z21,AB21,AD21)</f>
        <v>896.33244729900696</v>
      </c>
      <c r="C47" s="13">
        <f>MAX(B21,D21,F21,H21,J21,L21,N21,P21,R21,T21,V21,X21,Z21,AB21,AD21)</f>
        <v>1151.09978172825</v>
      </c>
      <c r="D47" s="13">
        <f>MIN(C21,E21,G21,I21,K21,M21,O21,Q21,S21,U21,W21,Y21,AA21,AC21,AE21)</f>
        <v>1338.3503540582301</v>
      </c>
      <c r="E47" s="13">
        <f>MAX(C21,E21,G21,I21,K21,M21,O21,Q21,S21,U21,W21,Y21,AA21,AC21,AE21)</f>
        <v>1911.4371452841499</v>
      </c>
    </row>
    <row r="48" spans="1:46" x14ac:dyDescent="0.2">
      <c r="A48" s="15" t="s">
        <v>66</v>
      </c>
      <c r="B48" s="13">
        <f>MIN(B22,D22,F22,H22,J22,L22,N22,P22,R22,T22,V22,X22,Z22,AB22,AD22)</f>
        <v>109.000019752119</v>
      </c>
      <c r="C48" s="13">
        <f t="shared" ref="C48:C50" si="7">MAX(B22,D22,F22,H22,J22,L22,N22,P22,R22,T22,V22,X22,Z22,AB22,AD22)</f>
        <v>109.000062686628</v>
      </c>
      <c r="D48" s="13">
        <f t="shared" ref="D48:D50" si="8">MIN(C22,E22,G22,I22,K22,M22,O22,Q22,S22,U22,W22,Y22,AA22,AC22,AE22)</f>
        <v>109.72421291181401</v>
      </c>
      <c r="E48" s="13">
        <f t="shared" ref="E48:E50" si="9">MAX(C22,E22,G22,I22,K22,M22,O22,Q22,S22,U22,W22,Y22,AA22,AC22,AE22)</f>
        <v>109.724255846323</v>
      </c>
    </row>
    <row r="49" spans="1:5" x14ac:dyDescent="0.2">
      <c r="A49" s="15" t="s">
        <v>67</v>
      </c>
      <c r="B49" s="13">
        <f>MIN(B23,D23,F23,H23,J23,L23,N23,P23,R23,T23,V23,X23,Z23,AB23,AD23)</f>
        <v>872.73206921999997</v>
      </c>
      <c r="C49" s="13">
        <f t="shared" si="7"/>
        <v>1048.5061436199901</v>
      </c>
      <c r="D49" s="13">
        <f>MIN(C23,E23,G23,I23,K23,M23,O23,Q23,S23,U23,W23,Y23,AA23,AC23,AE23)</f>
        <v>872.73206921999997</v>
      </c>
      <c r="E49" s="13">
        <f t="shared" si="9"/>
        <v>1407.44525325</v>
      </c>
    </row>
    <row r="50" spans="1:5" x14ac:dyDescent="0.2">
      <c r="A50" s="15" t="s">
        <v>68</v>
      </c>
      <c r="B50" s="13">
        <f>MIN(B24,D24,F24,H24,J24,L24,N24,P24,R24,T24,V24,X24,Z24,AB24,AD24)</f>
        <v>468.00001522999997</v>
      </c>
      <c r="C50" s="13">
        <f t="shared" si="7"/>
        <v>468.000364259999</v>
      </c>
      <c r="D50" s="13">
        <f t="shared" si="8"/>
        <v>468.00001531999999</v>
      </c>
      <c r="E50" s="13">
        <f t="shared" si="9"/>
        <v>468.00516338</v>
      </c>
    </row>
    <row r="51" spans="1:5" x14ac:dyDescent="0.2">
      <c r="A51" s="15" t="s">
        <v>98</v>
      </c>
      <c r="B51" s="13">
        <f>MIN(B35,D35,F35,H35,J35,L35,N35,P35,R35,T35,V35,X35,Z35,AB35,AD35)</f>
        <v>2346.0649005311202</v>
      </c>
      <c r="C51" s="13">
        <f>MAX(B35,D35,F35,H35,J35,L35,N35,P35,R35,T35,V35,X35,Z35,AB35,AD35)</f>
        <v>2776.605977405</v>
      </c>
      <c r="D51" s="13">
        <f>MIN(C35,E35,G35,I35,K35,M35,O35,Q35,S35,U35,W35,Y35,AA35,AC35,AE35)</f>
        <v>2913.35179780614</v>
      </c>
      <c r="E51" s="13">
        <f>MAX(C35,E35,G35,I35,K35,M35,O35,Q35,S35,U35,W35,Y35,AA35,AC35,AE35)</f>
        <v>3801.0626721383501</v>
      </c>
    </row>
    <row r="52" spans="1:5" x14ac:dyDescent="0.2">
      <c r="A52" s="15" t="s">
        <v>81</v>
      </c>
      <c r="B52" s="14">
        <f>MIN(B39,D39,F39,H39,J39,L39,N39,P39,R39,T39,V39,X39,Z39,AB39,AD39)</f>
        <v>0.27288780363292886</v>
      </c>
      <c r="C52" s="14">
        <f>MAX(B39,D39,F39,H39,J39,L39,N39,P39,R39,T39,V39,X39,Z39,AB39,AD39)</f>
        <v>0.29878369964033785</v>
      </c>
      <c r="D52" s="14">
        <f>MIN(C40,E40,G40,I40,K40,M40,O40,Q40,S40,U40,W40,Y40,AA40,AC40,AE40)</f>
        <v>0.18769268300494604</v>
      </c>
      <c r="E52" s="14">
        <f>MAX(C40,E40,G40,I40,K40,M40,O40,Q40,S40,U40,W40,Y40,AA40,AC40,AE40)</f>
        <v>0.21711352011905982</v>
      </c>
    </row>
    <row r="53" spans="1:5" x14ac:dyDescent="0.2">
      <c r="A53" s="15" t="s">
        <v>102</v>
      </c>
      <c r="B53">
        <f>MIN(B11,D11,F11,H11,J11,L11,N11,P11,R11,T11,V11,X11,Z11,AB11,AD11)</f>
        <v>1225.6099999999999</v>
      </c>
      <c r="C53">
        <f>MAX(B11,D11,F11,H11,J11,L11,N11,P11,R11,T11,V11,X11,Z11,AB11,AD11)</f>
        <v>1225.6099999999999</v>
      </c>
      <c r="D53" s="10"/>
    </row>
    <row r="59" spans="1:5" x14ac:dyDescent="0.2">
      <c r="B59" s="6"/>
      <c r="C59" s="6"/>
      <c r="D59" s="6"/>
      <c r="E59" s="6"/>
    </row>
    <row r="60" spans="1:5" x14ac:dyDescent="0.2">
      <c r="B60" s="6"/>
      <c r="C60" s="6"/>
      <c r="D60" s="6"/>
      <c r="E60" s="6"/>
    </row>
    <row r="61" spans="1:5" x14ac:dyDescent="0.2">
      <c r="B61" s="6"/>
      <c r="C61" s="6"/>
      <c r="D61" s="6"/>
      <c r="E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CE2B-2DE9-2E45-B1BF-0FF1315D2AE9}">
  <dimension ref="A1:AV43"/>
  <sheetViews>
    <sheetView topLeftCell="A9" zoomScale="132" workbookViewId="0">
      <selection activeCell="A38" sqref="A38"/>
    </sheetView>
  </sheetViews>
  <sheetFormatPr baseColWidth="10" defaultRowHeight="16" x14ac:dyDescent="0.2"/>
  <cols>
    <col min="1" max="2" width="10.83203125" style="7"/>
    <col min="3" max="3" width="10.83203125" style="8"/>
    <col min="4" max="4" width="10.83203125" style="7" customWidth="1"/>
    <col min="5" max="5" width="10.83203125" style="8" customWidth="1"/>
    <col min="6" max="6" width="10.83203125" style="7" customWidth="1"/>
    <col min="7" max="7" width="10.83203125" style="8" customWidth="1"/>
    <col min="8" max="8" width="10.83203125" style="7" customWidth="1"/>
    <col min="9" max="9" width="10.83203125" style="8" customWidth="1"/>
    <col min="10" max="10" width="10.83203125" style="7" customWidth="1"/>
    <col min="11" max="12" width="10.83203125" style="8" customWidth="1"/>
    <col min="13" max="13" width="10.83203125" style="7"/>
    <col min="14" max="14" width="10.83203125" style="8" customWidth="1"/>
    <col min="15" max="15" width="10.83203125" style="7" customWidth="1"/>
    <col min="16" max="16" width="10.83203125" style="8" customWidth="1"/>
    <col min="17" max="17" width="10.83203125" style="7" customWidth="1"/>
    <col min="18" max="18" width="10.83203125" style="8" customWidth="1"/>
    <col min="19" max="19" width="10.83203125" style="7" customWidth="1"/>
    <col min="20" max="20" width="10.83203125" style="8" customWidth="1"/>
    <col min="21" max="21" width="10.83203125" style="7" customWidth="1"/>
    <col min="22" max="23" width="10.83203125" style="8" customWidth="1"/>
    <col min="24" max="24" width="10.83203125" style="7"/>
    <col min="25" max="25" width="10.83203125" style="8"/>
    <col min="26" max="26" width="10.83203125" style="7"/>
    <col min="27" max="27" width="10.83203125" style="8"/>
    <col min="28" max="28" width="10.83203125" style="7"/>
    <col min="29" max="29" width="10.83203125" style="8"/>
    <col min="30" max="30" width="10.83203125" style="7"/>
    <col min="31" max="31" width="10.83203125" style="8"/>
    <col min="32" max="32" width="10.83203125" style="7"/>
    <col min="33" max="34" width="10.83203125" style="8"/>
    <col min="35" max="35" width="10.83203125" style="7"/>
    <col min="36" max="36" width="10.83203125" style="22"/>
    <col min="37" max="37" width="10.83203125" style="7"/>
    <col min="38" max="38" width="10.83203125" style="22"/>
    <col min="39" max="39" width="10.83203125" style="7"/>
    <col min="40" max="40" width="10.83203125" style="22"/>
    <col min="41" max="41" width="10.83203125" style="7"/>
    <col min="42" max="42" width="10.83203125" style="22"/>
    <col min="43" max="43" width="10.83203125" style="7"/>
    <col min="44" max="44" width="10.83203125" style="22"/>
    <col min="45" max="45" width="10.83203125" style="7"/>
    <col min="46" max="46" width="10.83203125" style="22"/>
    <col min="47" max="47" width="10.83203125" style="7"/>
    <col min="48" max="48" width="10.83203125" style="22"/>
    <col min="49" max="16384" width="10.83203125" style="7"/>
  </cols>
  <sheetData>
    <row r="1" spans="1:48" s="2" customFormat="1" x14ac:dyDescent="0.2">
      <c r="A1" s="2">
        <v>2030</v>
      </c>
      <c r="B1" s="2" t="s">
        <v>11</v>
      </c>
      <c r="C1" s="16"/>
      <c r="D1" s="2" t="s">
        <v>12</v>
      </c>
      <c r="E1" s="16"/>
      <c r="F1" s="2" t="s">
        <v>13</v>
      </c>
      <c r="G1" s="16"/>
      <c r="H1" s="2" t="s">
        <v>14</v>
      </c>
      <c r="I1" s="16"/>
      <c r="J1" s="2" t="s">
        <v>15</v>
      </c>
      <c r="K1" s="16"/>
      <c r="L1" s="16"/>
      <c r="M1" s="2" t="s">
        <v>16</v>
      </c>
      <c r="N1" s="16"/>
      <c r="O1" s="2" t="s">
        <v>17</v>
      </c>
      <c r="P1" s="16"/>
      <c r="Q1" s="2" t="s">
        <v>18</v>
      </c>
      <c r="R1" s="16"/>
      <c r="S1" s="2" t="s">
        <v>19</v>
      </c>
      <c r="T1" s="16"/>
      <c r="U1" s="2" t="s">
        <v>20</v>
      </c>
      <c r="V1" s="16"/>
      <c r="W1" s="16"/>
      <c r="X1" s="2" t="s">
        <v>21</v>
      </c>
      <c r="Y1" s="16"/>
      <c r="Z1" s="2" t="s">
        <v>22</v>
      </c>
      <c r="AA1" s="16"/>
      <c r="AB1" s="2" t="s">
        <v>23</v>
      </c>
      <c r="AC1" s="16"/>
      <c r="AD1" s="2" t="s">
        <v>24</v>
      </c>
      <c r="AE1" s="16"/>
      <c r="AF1" s="2" t="s">
        <v>25</v>
      </c>
      <c r="AG1" s="16"/>
      <c r="AH1" s="16"/>
      <c r="AI1" s="2" t="s">
        <v>108</v>
      </c>
      <c r="AJ1" s="21"/>
      <c r="AK1" s="2" t="s">
        <v>109</v>
      </c>
      <c r="AL1" s="21"/>
      <c r="AM1" s="2" t="s">
        <v>110</v>
      </c>
      <c r="AN1" s="21"/>
      <c r="AO1" s="2" t="s">
        <v>111</v>
      </c>
      <c r="AP1" s="21"/>
      <c r="AQ1" s="2" t="s">
        <v>112</v>
      </c>
      <c r="AR1" s="21"/>
      <c r="AS1" s="2" t="s">
        <v>113</v>
      </c>
      <c r="AT1" s="21"/>
      <c r="AU1" s="2" t="s">
        <v>114</v>
      </c>
      <c r="AV1" s="21"/>
    </row>
    <row r="2" spans="1:48" customFormat="1" x14ac:dyDescent="0.2">
      <c r="A2" t="s">
        <v>42</v>
      </c>
      <c r="B2" t="s">
        <v>43</v>
      </c>
      <c r="C2" s="17" t="s">
        <v>44</v>
      </c>
      <c r="E2" s="17"/>
      <c r="G2" s="17"/>
      <c r="I2" s="17"/>
      <c r="K2" s="17"/>
      <c r="L2" s="17"/>
      <c r="N2" s="17"/>
      <c r="P2" s="17"/>
      <c r="R2" s="17"/>
      <c r="T2" s="17"/>
      <c r="V2" s="17"/>
      <c r="W2" s="17"/>
      <c r="Y2" s="17"/>
      <c r="AA2" s="17"/>
      <c r="AC2" s="17"/>
      <c r="AE2" s="17"/>
      <c r="AG2" s="17"/>
      <c r="AH2" s="17"/>
      <c r="AJ2" s="4"/>
      <c r="AL2" s="4"/>
      <c r="AN2" s="4"/>
      <c r="AP2" s="4"/>
      <c r="AR2" s="4"/>
      <c r="AT2" s="4"/>
      <c r="AV2" s="4"/>
    </row>
    <row r="3" spans="1:48" customFormat="1" x14ac:dyDescent="0.2">
      <c r="A3" t="s">
        <v>26</v>
      </c>
      <c r="B3">
        <v>0</v>
      </c>
      <c r="C3" s="17">
        <v>0</v>
      </c>
      <c r="D3" s="18">
        <v>0</v>
      </c>
      <c r="E3" s="19">
        <v>0</v>
      </c>
      <c r="F3">
        <v>0</v>
      </c>
      <c r="G3" s="17">
        <v>0</v>
      </c>
      <c r="H3">
        <v>0</v>
      </c>
      <c r="I3" s="17">
        <v>0</v>
      </c>
      <c r="J3">
        <v>0</v>
      </c>
      <c r="K3" s="17">
        <v>0</v>
      </c>
      <c r="L3" s="17"/>
      <c r="M3">
        <v>0</v>
      </c>
      <c r="N3" s="17">
        <v>0</v>
      </c>
      <c r="O3">
        <v>0</v>
      </c>
      <c r="P3" s="17">
        <v>0</v>
      </c>
      <c r="Q3">
        <v>0</v>
      </c>
      <c r="R3" s="17">
        <v>0</v>
      </c>
      <c r="S3">
        <v>0</v>
      </c>
      <c r="T3" s="17">
        <v>0</v>
      </c>
      <c r="U3">
        <v>0</v>
      </c>
      <c r="V3" s="17">
        <v>0</v>
      </c>
      <c r="W3" s="17"/>
      <c r="X3">
        <v>0</v>
      </c>
      <c r="Y3" s="17">
        <v>0</v>
      </c>
      <c r="Z3">
        <v>0</v>
      </c>
      <c r="AA3" s="17">
        <v>0</v>
      </c>
      <c r="AB3">
        <v>0</v>
      </c>
      <c r="AC3" s="17">
        <v>0</v>
      </c>
      <c r="AD3">
        <v>0</v>
      </c>
      <c r="AE3" s="17">
        <v>0</v>
      </c>
      <c r="AF3">
        <v>0</v>
      </c>
      <c r="AG3" s="17">
        <v>0</v>
      </c>
      <c r="AH3" s="17"/>
      <c r="AI3">
        <v>0</v>
      </c>
      <c r="AJ3" s="4">
        <v>0</v>
      </c>
      <c r="AK3">
        <v>0</v>
      </c>
      <c r="AL3" s="4">
        <v>0</v>
      </c>
      <c r="AM3">
        <v>0</v>
      </c>
      <c r="AN3" s="4">
        <v>0</v>
      </c>
      <c r="AO3">
        <v>0</v>
      </c>
      <c r="AP3" s="4">
        <v>0</v>
      </c>
      <c r="AQ3">
        <v>0</v>
      </c>
      <c r="AR3" s="4">
        <v>0</v>
      </c>
      <c r="AS3">
        <v>0</v>
      </c>
      <c r="AT3" s="4">
        <v>0</v>
      </c>
      <c r="AU3">
        <v>0</v>
      </c>
      <c r="AV3" s="4">
        <v>0</v>
      </c>
    </row>
    <row r="4" spans="1:48" customFormat="1" x14ac:dyDescent="0.2">
      <c r="A4" t="s">
        <v>27</v>
      </c>
      <c r="B4">
        <v>0</v>
      </c>
      <c r="C4" s="17">
        <v>0</v>
      </c>
      <c r="D4" s="18">
        <v>0</v>
      </c>
      <c r="E4" s="19">
        <v>0</v>
      </c>
      <c r="F4">
        <v>0</v>
      </c>
      <c r="G4" s="17">
        <v>0</v>
      </c>
      <c r="H4">
        <v>0</v>
      </c>
      <c r="I4" s="17">
        <v>0</v>
      </c>
      <c r="J4">
        <v>0</v>
      </c>
      <c r="K4" s="17">
        <v>0</v>
      </c>
      <c r="L4" s="17"/>
      <c r="M4">
        <v>0</v>
      </c>
      <c r="N4" s="17">
        <v>0</v>
      </c>
      <c r="O4">
        <v>0</v>
      </c>
      <c r="P4" s="17">
        <v>0</v>
      </c>
      <c r="Q4">
        <v>0</v>
      </c>
      <c r="R4" s="17">
        <v>0</v>
      </c>
      <c r="S4">
        <v>0</v>
      </c>
      <c r="T4" s="17">
        <v>0</v>
      </c>
      <c r="U4">
        <v>0</v>
      </c>
      <c r="V4" s="17">
        <v>0</v>
      </c>
      <c r="W4" s="17"/>
      <c r="X4">
        <v>0</v>
      </c>
      <c r="Y4" s="17">
        <v>0</v>
      </c>
      <c r="Z4">
        <v>0</v>
      </c>
      <c r="AA4" s="17">
        <v>0</v>
      </c>
      <c r="AB4">
        <v>0</v>
      </c>
      <c r="AC4" s="17">
        <v>0</v>
      </c>
      <c r="AD4">
        <v>0</v>
      </c>
      <c r="AE4" s="17">
        <v>0</v>
      </c>
      <c r="AF4">
        <v>0</v>
      </c>
      <c r="AG4" s="17">
        <v>0</v>
      </c>
      <c r="AH4" s="17"/>
      <c r="AI4">
        <v>0</v>
      </c>
      <c r="AJ4" s="4">
        <v>0</v>
      </c>
      <c r="AK4">
        <v>0</v>
      </c>
      <c r="AL4" s="4">
        <v>0</v>
      </c>
      <c r="AM4">
        <v>0</v>
      </c>
      <c r="AN4" s="4">
        <v>0</v>
      </c>
      <c r="AO4">
        <v>0</v>
      </c>
      <c r="AP4" s="4">
        <v>0</v>
      </c>
      <c r="AQ4">
        <v>0</v>
      </c>
      <c r="AR4" s="4">
        <v>0</v>
      </c>
      <c r="AS4">
        <v>0</v>
      </c>
      <c r="AT4" s="4">
        <v>0</v>
      </c>
      <c r="AU4">
        <v>0</v>
      </c>
      <c r="AV4" s="4">
        <v>0</v>
      </c>
    </row>
    <row r="5" spans="1:48" customFormat="1" x14ac:dyDescent="0.2">
      <c r="A5" t="s">
        <v>28</v>
      </c>
      <c r="B5">
        <v>4.3945511444857503</v>
      </c>
      <c r="C5" s="17">
        <v>0.35156409155885998</v>
      </c>
      <c r="D5" s="18">
        <v>4.3945511444857503</v>
      </c>
      <c r="E5" s="19">
        <v>0.35156409155885998</v>
      </c>
      <c r="F5">
        <v>4.3945511444857503</v>
      </c>
      <c r="G5" s="17">
        <v>0.35156409155885998</v>
      </c>
      <c r="H5">
        <v>4.3945511444857503</v>
      </c>
      <c r="I5" s="17">
        <v>0.35156409155885998</v>
      </c>
      <c r="J5">
        <v>4.3945511444857503</v>
      </c>
      <c r="K5" s="17">
        <v>0.35156409155885998</v>
      </c>
      <c r="L5" s="17"/>
      <c r="M5">
        <v>4.3958532677438598</v>
      </c>
      <c r="N5" s="17">
        <v>0.32561876057361899</v>
      </c>
      <c r="O5">
        <v>4.3958532677438598</v>
      </c>
      <c r="P5" s="17">
        <v>0.32561876057361899</v>
      </c>
      <c r="Q5">
        <v>4.3958532677438598</v>
      </c>
      <c r="R5" s="17">
        <v>0.32561876057361899</v>
      </c>
      <c r="S5">
        <v>4.3958532677438598</v>
      </c>
      <c r="T5" s="17">
        <v>0.32561876057361899</v>
      </c>
      <c r="U5">
        <v>4.3958532677438598</v>
      </c>
      <c r="V5" s="17">
        <v>0.32561876057361899</v>
      </c>
      <c r="W5" s="17"/>
      <c r="X5">
        <v>4.1814006320457997</v>
      </c>
      <c r="Y5" s="17">
        <v>0.33451205056366301</v>
      </c>
      <c r="Z5">
        <v>4.1814715615734102</v>
      </c>
      <c r="AA5" s="17">
        <v>0.33451772492587201</v>
      </c>
      <c r="AB5">
        <v>4.1814715615734102</v>
      </c>
      <c r="AC5" s="17">
        <v>0.33451772492587201</v>
      </c>
      <c r="AD5">
        <v>4.1814715615734102</v>
      </c>
      <c r="AE5" s="17">
        <v>0.33451772492587201</v>
      </c>
      <c r="AF5">
        <v>4.1814715615734102</v>
      </c>
      <c r="AG5" s="17">
        <v>0.33451772492587201</v>
      </c>
      <c r="AH5" s="17"/>
      <c r="AI5">
        <v>4.3914863606942598</v>
      </c>
      <c r="AJ5" s="4">
        <v>0.35131890885554101</v>
      </c>
      <c r="AK5">
        <v>4.3914863606942598</v>
      </c>
      <c r="AL5" s="4">
        <v>0.35131890885554101</v>
      </c>
      <c r="AM5">
        <v>4.3914863606942598</v>
      </c>
      <c r="AN5" s="4">
        <v>0.35131890885554101</v>
      </c>
      <c r="AO5">
        <v>4.3914863606942598</v>
      </c>
      <c r="AP5" s="4">
        <v>0.35131890885554101</v>
      </c>
      <c r="AQ5">
        <v>4.3914863606942598</v>
      </c>
      <c r="AR5" s="4">
        <v>0.35131890885554101</v>
      </c>
      <c r="AS5">
        <v>4.3949670606862004</v>
      </c>
      <c r="AT5" s="4">
        <v>0.325553115606385</v>
      </c>
      <c r="AU5">
        <v>4.1789846549219396</v>
      </c>
      <c r="AV5" s="4">
        <v>0.33431877239375501</v>
      </c>
    </row>
    <row r="6" spans="1:48" customFormat="1" x14ac:dyDescent="0.2">
      <c r="A6" t="s">
        <v>29</v>
      </c>
      <c r="B6">
        <v>0</v>
      </c>
      <c r="C6" s="17">
        <v>0</v>
      </c>
      <c r="D6" s="18">
        <v>0</v>
      </c>
      <c r="E6" s="19">
        <v>0</v>
      </c>
      <c r="F6">
        <v>0</v>
      </c>
      <c r="G6" s="17">
        <v>0</v>
      </c>
      <c r="H6">
        <v>0</v>
      </c>
      <c r="I6" s="17">
        <v>0</v>
      </c>
      <c r="J6">
        <v>0</v>
      </c>
      <c r="K6" s="17">
        <v>0</v>
      </c>
      <c r="L6" s="17"/>
      <c r="M6">
        <v>0</v>
      </c>
      <c r="N6" s="17">
        <v>0</v>
      </c>
      <c r="O6">
        <v>0</v>
      </c>
      <c r="P6" s="17">
        <v>0</v>
      </c>
      <c r="Q6">
        <v>0</v>
      </c>
      <c r="R6" s="17">
        <v>0</v>
      </c>
      <c r="S6">
        <v>0</v>
      </c>
      <c r="T6" s="17">
        <v>0</v>
      </c>
      <c r="U6">
        <v>0</v>
      </c>
      <c r="V6" s="17">
        <v>0</v>
      </c>
      <c r="W6" s="17"/>
      <c r="X6">
        <v>0</v>
      </c>
      <c r="Y6" s="17">
        <v>0</v>
      </c>
      <c r="Z6">
        <v>0</v>
      </c>
      <c r="AA6" s="17">
        <v>0</v>
      </c>
      <c r="AB6">
        <v>0</v>
      </c>
      <c r="AC6" s="17">
        <v>0</v>
      </c>
      <c r="AD6">
        <v>0</v>
      </c>
      <c r="AE6" s="17">
        <v>0</v>
      </c>
      <c r="AF6">
        <v>0</v>
      </c>
      <c r="AG6" s="17">
        <v>0</v>
      </c>
      <c r="AH6" s="17"/>
      <c r="AI6">
        <v>0</v>
      </c>
      <c r="AJ6" s="4">
        <v>0</v>
      </c>
      <c r="AK6">
        <v>0</v>
      </c>
      <c r="AL6" s="4">
        <v>0</v>
      </c>
      <c r="AM6">
        <v>0</v>
      </c>
      <c r="AN6" s="4">
        <v>0</v>
      </c>
      <c r="AO6">
        <v>0</v>
      </c>
      <c r="AP6" s="4">
        <v>0</v>
      </c>
      <c r="AQ6">
        <v>0</v>
      </c>
      <c r="AR6" s="4">
        <v>0</v>
      </c>
      <c r="AS6">
        <v>0</v>
      </c>
      <c r="AT6" s="4">
        <v>0</v>
      </c>
      <c r="AU6">
        <v>0</v>
      </c>
      <c r="AV6" s="4">
        <v>0</v>
      </c>
    </row>
    <row r="7" spans="1:48" customFormat="1" x14ac:dyDescent="0.2">
      <c r="A7" t="s">
        <v>30</v>
      </c>
      <c r="B7">
        <v>5.6940001307819101E-2</v>
      </c>
      <c r="C7" s="17">
        <v>4.5552001046255302E-3</v>
      </c>
      <c r="D7" s="18">
        <v>5.6940001307819101E-2</v>
      </c>
      <c r="E7" s="19">
        <v>4.5552001046255302E-3</v>
      </c>
      <c r="F7">
        <v>5.6940001307819101E-2</v>
      </c>
      <c r="G7" s="17">
        <v>4.5552001046255302E-3</v>
      </c>
      <c r="H7">
        <v>5.6940001307819101E-2</v>
      </c>
      <c r="I7" s="17">
        <v>4.5552001046255302E-3</v>
      </c>
      <c r="J7">
        <v>5.6940001307819101E-2</v>
      </c>
      <c r="K7" s="17">
        <v>4.5552001046255302E-3</v>
      </c>
      <c r="L7" s="17"/>
      <c r="M7">
        <v>5.6940001916814503E-2</v>
      </c>
      <c r="N7" s="17">
        <v>4.2177779197640304E-3</v>
      </c>
      <c r="O7">
        <v>5.6940001916814503E-2</v>
      </c>
      <c r="P7" s="17">
        <v>4.2177779197640304E-3</v>
      </c>
      <c r="Q7">
        <v>5.6940001916814503E-2</v>
      </c>
      <c r="R7" s="17">
        <v>4.2177779197640304E-3</v>
      </c>
      <c r="S7">
        <v>5.6940001916814503E-2</v>
      </c>
      <c r="T7" s="17">
        <v>4.2177779197640304E-3</v>
      </c>
      <c r="U7">
        <v>5.6940001916814503E-2</v>
      </c>
      <c r="V7" s="17">
        <v>4.2177779197640304E-3</v>
      </c>
      <c r="W7" s="17"/>
      <c r="X7">
        <v>5.6940001077331201E-2</v>
      </c>
      <c r="Y7" s="17">
        <v>4.5552000861864899E-3</v>
      </c>
      <c r="Z7">
        <v>5.6940003904322599E-2</v>
      </c>
      <c r="AA7" s="17">
        <v>4.5552003123458E-3</v>
      </c>
      <c r="AB7">
        <v>5.6940003904322599E-2</v>
      </c>
      <c r="AC7" s="17">
        <v>4.5552003123458E-3</v>
      </c>
      <c r="AD7">
        <v>5.6940003904322599E-2</v>
      </c>
      <c r="AE7" s="17">
        <v>4.5552003123458E-3</v>
      </c>
      <c r="AF7">
        <v>5.6940003904322599E-2</v>
      </c>
      <c r="AG7" s="17">
        <v>4.5552003123458E-3</v>
      </c>
      <c r="AH7" s="17"/>
      <c r="AI7">
        <v>5.6940001260960799E-2</v>
      </c>
      <c r="AJ7" s="4">
        <v>4.5552001008768604E-3</v>
      </c>
      <c r="AK7">
        <v>5.6940001260960799E-2</v>
      </c>
      <c r="AL7" s="4">
        <v>4.5552001008768604E-3</v>
      </c>
      <c r="AM7">
        <v>5.6940001260960799E-2</v>
      </c>
      <c r="AN7" s="4">
        <v>4.5552001008768604E-3</v>
      </c>
      <c r="AO7">
        <v>5.6940001260960799E-2</v>
      </c>
      <c r="AP7" s="4">
        <v>4.5552001008768604E-3</v>
      </c>
      <c r="AQ7">
        <v>5.6940001260960799E-2</v>
      </c>
      <c r="AR7" s="4">
        <v>4.5552001008768604E-3</v>
      </c>
      <c r="AS7">
        <v>5.6940003384167097E-2</v>
      </c>
      <c r="AT7" s="4">
        <v>4.2177780284568204E-3</v>
      </c>
      <c r="AU7">
        <v>5.6940054915678599E-2</v>
      </c>
      <c r="AV7" s="4">
        <v>4.55520439325428E-3</v>
      </c>
    </row>
    <row r="8" spans="1:48" customFormat="1" x14ac:dyDescent="0.2">
      <c r="A8" t="s">
        <v>31</v>
      </c>
      <c r="B8">
        <v>1.5450955750436599</v>
      </c>
      <c r="C8" s="17">
        <v>0.123607646003492</v>
      </c>
      <c r="D8" s="18">
        <v>1.5450955750436599</v>
      </c>
      <c r="E8" s="19">
        <v>0.123607646003492</v>
      </c>
      <c r="F8">
        <v>1.5450955750436599</v>
      </c>
      <c r="G8" s="17">
        <v>0.123607646003492</v>
      </c>
      <c r="H8">
        <v>1.5450955750436599</v>
      </c>
      <c r="I8" s="17">
        <v>0.123607646003492</v>
      </c>
      <c r="J8">
        <v>1.5450955750436599</v>
      </c>
      <c r="K8" s="17">
        <v>0.123607646003492</v>
      </c>
      <c r="L8" s="17"/>
      <c r="M8">
        <v>1.54380104423176</v>
      </c>
      <c r="N8" s="17">
        <v>0.11435563290605601</v>
      </c>
      <c r="O8">
        <v>1.54380104423176</v>
      </c>
      <c r="P8" s="17">
        <v>0.11435563290605601</v>
      </c>
      <c r="Q8">
        <v>1.54380104423176</v>
      </c>
      <c r="R8" s="17">
        <v>0.11435563290605601</v>
      </c>
      <c r="S8">
        <v>1.54380104423176</v>
      </c>
      <c r="T8" s="17">
        <v>0.11435563290605601</v>
      </c>
      <c r="U8">
        <v>1.54380104423176</v>
      </c>
      <c r="V8" s="17">
        <v>0.11435563290605601</v>
      </c>
      <c r="W8" s="17"/>
      <c r="X8">
        <v>1.5448768267786099</v>
      </c>
      <c r="Y8" s="17">
        <v>0.123590146142288</v>
      </c>
      <c r="Z8">
        <v>1.54462153736283</v>
      </c>
      <c r="AA8" s="17">
        <v>0.12356972298902701</v>
      </c>
      <c r="AB8">
        <v>1.54462153736283</v>
      </c>
      <c r="AC8" s="17">
        <v>0.12356972298902701</v>
      </c>
      <c r="AD8">
        <v>1.54462153736283</v>
      </c>
      <c r="AE8" s="17">
        <v>0.12356972298902701</v>
      </c>
      <c r="AF8">
        <v>1.54462153736283</v>
      </c>
      <c r="AG8" s="17">
        <v>0.12356972298902701</v>
      </c>
      <c r="AH8" s="17"/>
      <c r="AI8">
        <v>1.5454408155552599</v>
      </c>
      <c r="AJ8" s="4">
        <v>0.12363526524442101</v>
      </c>
      <c r="AK8">
        <v>1.5454408155552599</v>
      </c>
      <c r="AL8" s="4">
        <v>0.12363526524442101</v>
      </c>
      <c r="AM8">
        <v>1.5454408155552599</v>
      </c>
      <c r="AN8" s="4">
        <v>0.12363526524442101</v>
      </c>
      <c r="AO8">
        <v>1.5454408155552599</v>
      </c>
      <c r="AP8" s="4">
        <v>0.12363526524442101</v>
      </c>
      <c r="AQ8">
        <v>1.5454408155552599</v>
      </c>
      <c r="AR8" s="4">
        <v>0.12363526524442101</v>
      </c>
      <c r="AS8">
        <v>1.54384997392363</v>
      </c>
      <c r="AT8" s="4">
        <v>0.114359257327676</v>
      </c>
      <c r="AU8">
        <v>1.5448389329625301</v>
      </c>
      <c r="AV8" s="4">
        <v>0.123587114637002</v>
      </c>
    </row>
    <row r="9" spans="1:48" customFormat="1" x14ac:dyDescent="0.2">
      <c r="A9" t="s">
        <v>32</v>
      </c>
      <c r="B9">
        <v>1.09285962170379</v>
      </c>
      <c r="C9" s="17">
        <v>8.7428769736303397E-2</v>
      </c>
      <c r="D9" s="18">
        <v>1.09285962170379</v>
      </c>
      <c r="E9" s="19">
        <v>8.7428769736303397E-2</v>
      </c>
      <c r="F9">
        <v>1.09285962170379</v>
      </c>
      <c r="G9" s="17">
        <v>8.7428769736303397E-2</v>
      </c>
      <c r="H9">
        <v>1.09285962170379</v>
      </c>
      <c r="I9" s="17">
        <v>8.7428769736303397E-2</v>
      </c>
      <c r="J9">
        <v>1.09285962170379</v>
      </c>
      <c r="K9" s="17">
        <v>8.7428769736303397E-2</v>
      </c>
      <c r="L9" s="17"/>
      <c r="M9">
        <v>1.09160740203548</v>
      </c>
      <c r="N9" s="17">
        <v>8.0859807558184102E-2</v>
      </c>
      <c r="O9">
        <v>1.09160740203548</v>
      </c>
      <c r="P9" s="17">
        <v>8.0859807558184102E-2</v>
      </c>
      <c r="Q9">
        <v>1.09160740203548</v>
      </c>
      <c r="R9" s="17">
        <v>8.0859807558184102E-2</v>
      </c>
      <c r="S9">
        <v>1.09160740203548</v>
      </c>
      <c r="T9" s="17">
        <v>8.0859807558184102E-2</v>
      </c>
      <c r="U9">
        <v>1.09160740203548</v>
      </c>
      <c r="V9" s="17">
        <v>8.0859807558184102E-2</v>
      </c>
      <c r="W9" s="17"/>
      <c r="X9">
        <v>1.0923491966519301</v>
      </c>
      <c r="Y9" s="17">
        <v>8.7387935732154406E-2</v>
      </c>
      <c r="Z9">
        <v>1.0923394478324999</v>
      </c>
      <c r="AA9" s="17">
        <v>8.7387155826600102E-2</v>
      </c>
      <c r="AB9">
        <v>1.0923394478324999</v>
      </c>
      <c r="AC9" s="17">
        <v>8.7387155826600102E-2</v>
      </c>
      <c r="AD9">
        <v>1.0923394478324999</v>
      </c>
      <c r="AE9" s="17">
        <v>8.7387155826600102E-2</v>
      </c>
      <c r="AF9">
        <v>1.0923394478324999</v>
      </c>
      <c r="AG9" s="17">
        <v>8.7387155826600102E-2</v>
      </c>
      <c r="AH9" s="17"/>
      <c r="AI9">
        <v>1.09337567018042</v>
      </c>
      <c r="AJ9" s="4">
        <v>8.7470053614433801E-2</v>
      </c>
      <c r="AK9">
        <v>1.09337567018042</v>
      </c>
      <c r="AL9" s="4">
        <v>8.7470053614433801E-2</v>
      </c>
      <c r="AM9">
        <v>1.09337567018042</v>
      </c>
      <c r="AN9" s="4">
        <v>8.7470053614433801E-2</v>
      </c>
      <c r="AO9">
        <v>1.09337567018042</v>
      </c>
      <c r="AP9" s="4">
        <v>8.7470053614433801E-2</v>
      </c>
      <c r="AQ9">
        <v>1.09337567018042</v>
      </c>
      <c r="AR9" s="4">
        <v>8.7470053614433801E-2</v>
      </c>
      <c r="AS9">
        <v>1.09241838455378</v>
      </c>
      <c r="AT9" s="4">
        <v>8.0919880337317604E-2</v>
      </c>
      <c r="AU9">
        <v>1.09314159730833</v>
      </c>
      <c r="AV9" s="4">
        <v>8.7451327784666993E-2</v>
      </c>
    </row>
    <row r="10" spans="1:48" customFormat="1" x14ac:dyDescent="0.2">
      <c r="A10" t="s">
        <v>33</v>
      </c>
      <c r="B10">
        <v>3.0324420199768598</v>
      </c>
      <c r="C10" s="17">
        <v>0.24259536159814801</v>
      </c>
      <c r="D10" s="18">
        <v>3.0324420199768598</v>
      </c>
      <c r="E10" s="19">
        <v>0.24259536159814801</v>
      </c>
      <c r="F10">
        <v>3.0324420199768598</v>
      </c>
      <c r="G10" s="17">
        <v>0.24259536159814801</v>
      </c>
      <c r="H10">
        <v>3.0324420199768598</v>
      </c>
      <c r="I10" s="17">
        <v>0.24259536159814801</v>
      </c>
      <c r="J10">
        <v>3.0324420199768598</v>
      </c>
      <c r="K10" s="17">
        <v>0.24259536159814801</v>
      </c>
      <c r="L10" s="17"/>
      <c r="M10">
        <v>3.7818613916841701</v>
      </c>
      <c r="N10" s="17">
        <v>0.28013788086549302</v>
      </c>
      <c r="O10">
        <v>3.7818613916841701</v>
      </c>
      <c r="P10" s="17">
        <v>0.28013788086549302</v>
      </c>
      <c r="Q10">
        <v>3.7818613916841701</v>
      </c>
      <c r="R10" s="17">
        <v>0.28013788086549302</v>
      </c>
      <c r="S10">
        <v>3.7818613916841701</v>
      </c>
      <c r="T10" s="17">
        <v>0.28013788086549302</v>
      </c>
      <c r="U10">
        <v>3.7818613916841701</v>
      </c>
      <c r="V10" s="17">
        <v>0.28013788086549302</v>
      </c>
      <c r="W10" s="17"/>
      <c r="X10">
        <v>3.2175384293567899</v>
      </c>
      <c r="Y10" s="17">
        <v>0.25740307434854298</v>
      </c>
      <c r="Z10">
        <v>3.2161410506524</v>
      </c>
      <c r="AA10" s="17">
        <v>0.25729128405219198</v>
      </c>
      <c r="AB10">
        <v>3.2161410506524</v>
      </c>
      <c r="AC10" s="17">
        <v>0.25729128405219198</v>
      </c>
      <c r="AD10">
        <v>3.2161410506524</v>
      </c>
      <c r="AE10" s="17">
        <v>0.25729128405219198</v>
      </c>
      <c r="AF10">
        <v>3.2161410506524</v>
      </c>
      <c r="AG10" s="17">
        <v>0.25729128405219198</v>
      </c>
      <c r="AH10" s="17"/>
      <c r="AI10">
        <v>2.9241725367853499</v>
      </c>
      <c r="AJ10" s="4">
        <v>0.23393380294282701</v>
      </c>
      <c r="AK10">
        <v>2.9241725367853499</v>
      </c>
      <c r="AL10" s="4">
        <v>0.23393380294282701</v>
      </c>
      <c r="AM10">
        <v>2.9241725367853499</v>
      </c>
      <c r="AN10" s="4">
        <v>0.23393380294282701</v>
      </c>
      <c r="AO10">
        <v>2.9241725367853499</v>
      </c>
      <c r="AP10" s="4">
        <v>0.23393380294282701</v>
      </c>
      <c r="AQ10">
        <v>2.9241725367853499</v>
      </c>
      <c r="AR10" s="4">
        <v>0.23393380294282701</v>
      </c>
      <c r="AS10">
        <v>3.6994050300110501</v>
      </c>
      <c r="AT10" s="4">
        <v>0.27403000222304102</v>
      </c>
      <c r="AU10">
        <v>3.1227244794453899</v>
      </c>
      <c r="AV10" s="4">
        <v>0.249817958355631</v>
      </c>
    </row>
    <row r="11" spans="1:48" customFormat="1" x14ac:dyDescent="0.2">
      <c r="A11" t="s">
        <v>34</v>
      </c>
      <c r="B11">
        <v>2.1955440883338602</v>
      </c>
      <c r="C11" s="17">
        <v>0.17564352706670899</v>
      </c>
      <c r="D11" s="18">
        <v>2.1955440883338602</v>
      </c>
      <c r="E11" s="19">
        <v>0.17564352706670899</v>
      </c>
      <c r="F11">
        <v>2.1955440883338602</v>
      </c>
      <c r="G11" s="17">
        <v>0.17564352706670899</v>
      </c>
      <c r="H11">
        <v>2.1955440883338602</v>
      </c>
      <c r="I11" s="17">
        <v>0.17564352706670899</v>
      </c>
      <c r="J11">
        <v>2.1955440883338602</v>
      </c>
      <c r="K11" s="17">
        <v>0.17564352706670899</v>
      </c>
      <c r="L11" s="17"/>
      <c r="M11">
        <v>2.4608753523554898</v>
      </c>
      <c r="N11" s="17">
        <v>0.182287063137443</v>
      </c>
      <c r="O11">
        <v>2.4608753523554898</v>
      </c>
      <c r="P11" s="17">
        <v>0.182287063137443</v>
      </c>
      <c r="Q11">
        <v>2.4608753523554898</v>
      </c>
      <c r="R11" s="17">
        <v>0.182287063137443</v>
      </c>
      <c r="S11">
        <v>2.4608753523554898</v>
      </c>
      <c r="T11" s="17">
        <v>0.182287063137443</v>
      </c>
      <c r="U11">
        <v>2.4608753523554898</v>
      </c>
      <c r="V11" s="17">
        <v>0.182287063137443</v>
      </c>
      <c r="W11" s="17"/>
      <c r="X11">
        <v>2.22788666057152</v>
      </c>
      <c r="Y11" s="17">
        <v>0.178230932845721</v>
      </c>
      <c r="Z11">
        <v>2.22956961079759</v>
      </c>
      <c r="AA11" s="17">
        <v>0.178365568863807</v>
      </c>
      <c r="AB11">
        <v>2.22956961079759</v>
      </c>
      <c r="AC11" s="17">
        <v>0.178365568863807</v>
      </c>
      <c r="AD11">
        <v>2.22956961079759</v>
      </c>
      <c r="AE11" s="17">
        <v>0.178365568863807</v>
      </c>
      <c r="AF11">
        <v>2.22956961079759</v>
      </c>
      <c r="AG11" s="17">
        <v>0.178365568863807</v>
      </c>
      <c r="AH11" s="17"/>
      <c r="AI11">
        <v>2.3031851931113199</v>
      </c>
      <c r="AJ11" s="4">
        <v>0.18425481544890601</v>
      </c>
      <c r="AK11">
        <v>2.3031851931113199</v>
      </c>
      <c r="AL11" s="4">
        <v>0.18425481544890601</v>
      </c>
      <c r="AM11">
        <v>2.3031851931113199</v>
      </c>
      <c r="AN11" s="4">
        <v>0.18425481544890601</v>
      </c>
      <c r="AO11">
        <v>2.3031851931113199</v>
      </c>
      <c r="AP11" s="4">
        <v>0.18425481544890601</v>
      </c>
      <c r="AQ11">
        <v>2.3031851931113199</v>
      </c>
      <c r="AR11" s="4">
        <v>0.18425481544890601</v>
      </c>
      <c r="AS11">
        <v>2.5404857576298401</v>
      </c>
      <c r="AT11" s="4">
        <v>0.18818413019480301</v>
      </c>
      <c r="AU11">
        <v>2.3218412640250001</v>
      </c>
      <c r="AV11" s="4">
        <v>0.185747301122</v>
      </c>
    </row>
    <row r="12" spans="1:48" customFormat="1" x14ac:dyDescent="0.2">
      <c r="A12" t="s">
        <v>35</v>
      </c>
      <c r="B12">
        <v>0.24535008</v>
      </c>
      <c r="C12" s="17">
        <v>1.9628006399999901E-2</v>
      </c>
      <c r="D12" s="18">
        <v>0.24535008</v>
      </c>
      <c r="E12" s="19">
        <v>1.9628006399999901E-2</v>
      </c>
      <c r="F12">
        <v>0.24535008</v>
      </c>
      <c r="G12" s="17">
        <v>1.9628006399999901E-2</v>
      </c>
      <c r="H12">
        <v>0.24535008</v>
      </c>
      <c r="I12" s="17">
        <v>1.9628006399999901E-2</v>
      </c>
      <c r="J12">
        <v>0.24535008</v>
      </c>
      <c r="K12" s="17">
        <v>1.9628006399999901E-2</v>
      </c>
      <c r="L12" s="17"/>
      <c r="M12">
        <v>0.24535008</v>
      </c>
      <c r="N12" s="17">
        <v>1.8174079999999902E-2</v>
      </c>
      <c r="O12">
        <v>0.24535008</v>
      </c>
      <c r="P12" s="17">
        <v>1.8174079999999902E-2</v>
      </c>
      <c r="Q12">
        <v>0.24535008</v>
      </c>
      <c r="R12" s="17">
        <v>1.8174079999999902E-2</v>
      </c>
      <c r="S12">
        <v>0.24535008</v>
      </c>
      <c r="T12" s="17">
        <v>1.8174079999999902E-2</v>
      </c>
      <c r="U12">
        <v>0.24535008</v>
      </c>
      <c r="V12" s="17">
        <v>1.8174079999999902E-2</v>
      </c>
      <c r="W12" s="17"/>
      <c r="X12">
        <v>0.24535008</v>
      </c>
      <c r="Y12" s="17">
        <v>1.9628006399999901E-2</v>
      </c>
      <c r="Z12">
        <v>0.24535008</v>
      </c>
      <c r="AA12" s="17">
        <v>1.9628006399999901E-2</v>
      </c>
      <c r="AB12">
        <v>0.24535008</v>
      </c>
      <c r="AC12" s="17">
        <v>1.9628006399999901E-2</v>
      </c>
      <c r="AD12">
        <v>0.24535008</v>
      </c>
      <c r="AE12" s="17">
        <v>1.9628006399999901E-2</v>
      </c>
      <c r="AF12">
        <v>0.24535008</v>
      </c>
      <c r="AG12" s="17">
        <v>1.9628006399999901E-2</v>
      </c>
      <c r="AH12" s="17"/>
      <c r="AI12">
        <v>0.24535008</v>
      </c>
      <c r="AJ12" s="4">
        <v>1.9628006399999901E-2</v>
      </c>
      <c r="AK12">
        <v>0.24535008</v>
      </c>
      <c r="AL12" s="4">
        <v>1.9628006399999901E-2</v>
      </c>
      <c r="AM12">
        <v>0.24535008</v>
      </c>
      <c r="AN12" s="4">
        <v>1.9628006399999901E-2</v>
      </c>
      <c r="AO12">
        <v>0.24535008</v>
      </c>
      <c r="AP12" s="4">
        <v>1.9628006399999901E-2</v>
      </c>
      <c r="AQ12">
        <v>0.24535008</v>
      </c>
      <c r="AR12" s="4">
        <v>1.9628006399999901E-2</v>
      </c>
      <c r="AS12">
        <v>0.24535008</v>
      </c>
      <c r="AT12" s="4">
        <v>1.8174079999999902E-2</v>
      </c>
      <c r="AU12">
        <v>0.24535008</v>
      </c>
      <c r="AV12" s="4">
        <v>1.9628006399999901E-2</v>
      </c>
    </row>
    <row r="13" spans="1:48" customFormat="1" x14ac:dyDescent="0.2">
      <c r="A13" t="s">
        <v>36</v>
      </c>
      <c r="C13" s="17">
        <v>0.41823888866485798</v>
      </c>
      <c r="D13" s="18"/>
      <c r="E13" s="17">
        <v>0.41823888866485798</v>
      </c>
      <c r="G13" s="17">
        <v>0.41823888866485798</v>
      </c>
      <c r="I13" s="17">
        <v>0.41823888866485798</v>
      </c>
      <c r="K13" s="17">
        <v>0.41823888866485798</v>
      </c>
      <c r="L13" s="17"/>
      <c r="N13" s="17">
        <v>0.46242494400293699</v>
      </c>
      <c r="P13" s="17">
        <v>0.46242494400293699</v>
      </c>
      <c r="R13" s="17">
        <v>0.46242494400293699</v>
      </c>
      <c r="T13" s="17">
        <v>0.46242494400293699</v>
      </c>
      <c r="V13" s="17">
        <v>0.46242494400293699</v>
      </c>
      <c r="W13" s="17"/>
      <c r="Y13" s="17">
        <v>0.43563400719426398</v>
      </c>
      <c r="AA13" s="17">
        <v>0.43565685291599898</v>
      </c>
      <c r="AC13" s="17">
        <v>0.43565685291599898</v>
      </c>
      <c r="AE13" s="17">
        <v>0.43565685291599898</v>
      </c>
      <c r="AG13" s="17">
        <v>0.43565685291599898</v>
      </c>
      <c r="AH13" s="17"/>
      <c r="AJ13" s="4">
        <v>0.41818861839173399</v>
      </c>
      <c r="AL13" s="4">
        <v>0.41818861839173399</v>
      </c>
      <c r="AN13" s="4">
        <v>0.41818861839173399</v>
      </c>
      <c r="AP13" s="4">
        <v>0.41818861839173399</v>
      </c>
      <c r="AR13" s="4">
        <v>0.41818861839173399</v>
      </c>
      <c r="AT13" s="4">
        <v>0.46221413241784398</v>
      </c>
      <c r="AV13" s="4">
        <v>0.43556525947763097</v>
      </c>
    </row>
    <row r="14" spans="1:48" customFormat="1" x14ac:dyDescent="0.2">
      <c r="A14" t="s">
        <v>37</v>
      </c>
      <c r="C14" s="17">
        <v>0.64890331080465402</v>
      </c>
      <c r="D14" s="18"/>
      <c r="E14" s="17">
        <v>0.64890331080465402</v>
      </c>
      <c r="G14" s="17">
        <v>0.64890331080465402</v>
      </c>
      <c r="I14" s="17">
        <v>0.64890331080465402</v>
      </c>
      <c r="K14" s="17">
        <v>0.64890331080465402</v>
      </c>
      <c r="L14" s="17"/>
      <c r="N14" s="17">
        <v>0.67581446446717797</v>
      </c>
      <c r="P14" s="17">
        <v>0.67581446446717797</v>
      </c>
      <c r="R14" s="17">
        <v>0.67581446446717797</v>
      </c>
      <c r="T14" s="17">
        <v>0.67581446446717797</v>
      </c>
      <c r="V14" s="17">
        <v>0.67581446446717797</v>
      </c>
      <c r="W14" s="17"/>
      <c r="Y14" s="17">
        <v>0.66624009546870699</v>
      </c>
      <c r="AA14" s="17">
        <v>0.66624173813162602</v>
      </c>
      <c r="AC14" s="17">
        <v>0.66624173813162602</v>
      </c>
      <c r="AE14" s="17">
        <v>0.66624173813162602</v>
      </c>
      <c r="AG14" s="17">
        <v>0.66624173813162602</v>
      </c>
      <c r="AH14" s="17"/>
      <c r="AJ14" s="4">
        <v>0.64892194365058797</v>
      </c>
      <c r="AL14" s="4">
        <v>0.64892194365058797</v>
      </c>
      <c r="AN14" s="4">
        <v>0.64892194365058797</v>
      </c>
      <c r="AP14" s="4">
        <v>0.64892194365058797</v>
      </c>
      <c r="AR14" s="4">
        <v>0.64892194365058797</v>
      </c>
      <c r="AT14" s="4">
        <v>0.67566735008283796</v>
      </c>
      <c r="AV14" s="4">
        <v>0.66623170829930101</v>
      </c>
    </row>
    <row r="15" spans="1:48" customFormat="1" x14ac:dyDescent="0.2">
      <c r="A15" t="s">
        <v>38</v>
      </c>
      <c r="B15">
        <v>1.8200000000000001E-2</v>
      </c>
      <c r="C15" s="17"/>
      <c r="D15" s="18">
        <v>1.8200000000000001E-2</v>
      </c>
      <c r="E15" s="19"/>
      <c r="F15">
        <v>1.8200000000000001E-2</v>
      </c>
      <c r="G15" s="17"/>
      <c r="H15">
        <v>1.8200000000000001E-2</v>
      </c>
      <c r="I15" s="17"/>
      <c r="J15">
        <v>1.8200000000000001E-2</v>
      </c>
      <c r="K15" s="17"/>
      <c r="L15" s="17"/>
      <c r="M15">
        <v>3.4200000000000001E-2</v>
      </c>
      <c r="N15" s="17"/>
      <c r="O15">
        <v>3.4200000000000001E-2</v>
      </c>
      <c r="P15" s="17"/>
      <c r="Q15">
        <v>3.4200000000000001E-2</v>
      </c>
      <c r="R15" s="17"/>
      <c r="S15">
        <v>3.4200000000000001E-2</v>
      </c>
      <c r="T15" s="17"/>
      <c r="U15">
        <v>3.4200000000000001E-2</v>
      </c>
      <c r="V15" s="17"/>
      <c r="W15" s="17"/>
      <c r="X15">
        <v>2.2599999999999999E-2</v>
      </c>
      <c r="Y15" s="17"/>
      <c r="Z15">
        <v>2.23E-2</v>
      </c>
      <c r="AA15" s="17"/>
      <c r="AB15">
        <v>2.23E-2</v>
      </c>
      <c r="AC15" s="17"/>
      <c r="AD15">
        <v>2.23E-2</v>
      </c>
      <c r="AE15" s="17"/>
      <c r="AF15">
        <v>2.23E-2</v>
      </c>
      <c r="AG15" s="17"/>
      <c r="AH15" s="17"/>
      <c r="AI15">
        <v>1.5800000000000002E-2</v>
      </c>
      <c r="AJ15" s="4"/>
      <c r="AK15">
        <v>1.5800000000000002E-2</v>
      </c>
      <c r="AL15" s="4"/>
      <c r="AM15">
        <v>1.5800000000000002E-2</v>
      </c>
      <c r="AN15" s="4"/>
      <c r="AO15">
        <v>1.5800000000000002E-2</v>
      </c>
      <c r="AP15" s="4"/>
      <c r="AQ15">
        <v>1.5800000000000002E-2</v>
      </c>
      <c r="AR15" s="4"/>
      <c r="AS15">
        <v>3.0599999999999999E-2</v>
      </c>
      <c r="AT15" s="4"/>
      <c r="AU15">
        <v>1.9599999999999999E-2</v>
      </c>
      <c r="AV15" s="4"/>
    </row>
    <row r="16" spans="1:48" customFormat="1" x14ac:dyDescent="0.2">
      <c r="A16" t="s">
        <v>39</v>
      </c>
      <c r="B16">
        <v>1.7999999999999999E-2</v>
      </c>
      <c r="C16" s="17"/>
      <c r="D16" s="18">
        <v>1.7999999999999999E-2</v>
      </c>
      <c r="E16" s="19"/>
      <c r="F16">
        <v>1.7999999999999999E-2</v>
      </c>
      <c r="G16" s="17"/>
      <c r="H16">
        <v>1.7999999999999999E-2</v>
      </c>
      <c r="I16" s="17"/>
      <c r="J16">
        <v>1.7999999999999999E-2</v>
      </c>
      <c r="K16" s="17"/>
      <c r="L16" s="17"/>
      <c r="M16">
        <v>3.15E-2</v>
      </c>
      <c r="N16" s="17"/>
      <c r="O16">
        <v>3.15E-2</v>
      </c>
      <c r="P16" s="17"/>
      <c r="Q16">
        <v>3.15E-2</v>
      </c>
      <c r="R16" s="17"/>
      <c r="S16">
        <v>3.15E-2</v>
      </c>
      <c r="T16" s="17"/>
      <c r="U16">
        <v>3.15E-2</v>
      </c>
      <c r="V16" s="17"/>
      <c r="W16" s="17"/>
      <c r="X16">
        <v>2.2599999999999999E-2</v>
      </c>
      <c r="Y16" s="17"/>
      <c r="Z16">
        <v>2.24E-2</v>
      </c>
      <c r="AA16" s="17"/>
      <c r="AB16">
        <v>2.24E-2</v>
      </c>
      <c r="AC16" s="17"/>
      <c r="AD16">
        <v>2.24E-2</v>
      </c>
      <c r="AE16" s="17"/>
      <c r="AF16">
        <v>2.24E-2</v>
      </c>
      <c r="AG16" s="17"/>
      <c r="AH16" s="17"/>
      <c r="AI16">
        <v>1.4800000000000001E-2</v>
      </c>
      <c r="AJ16" s="4"/>
      <c r="AK16">
        <v>1.4800000000000001E-2</v>
      </c>
      <c r="AL16" s="4"/>
      <c r="AM16">
        <v>1.4800000000000001E-2</v>
      </c>
      <c r="AN16" s="4"/>
      <c r="AO16">
        <v>1.4800000000000001E-2</v>
      </c>
      <c r="AP16" s="4"/>
      <c r="AQ16">
        <v>1.4800000000000001E-2</v>
      </c>
      <c r="AR16" s="4"/>
      <c r="AS16">
        <v>2.63E-2</v>
      </c>
      <c r="AT16" s="4"/>
      <c r="AU16">
        <v>1.8100000000000002E-2</v>
      </c>
      <c r="AV16" s="4"/>
    </row>
    <row r="17" spans="1:48" customFormat="1" x14ac:dyDescent="0.2">
      <c r="A17" t="s">
        <v>40</v>
      </c>
      <c r="B17">
        <v>12.562782530851701</v>
      </c>
      <c r="C17" s="17"/>
      <c r="D17" s="18">
        <v>12.562782530851701</v>
      </c>
      <c r="E17" s="17"/>
      <c r="F17">
        <v>12.562782530851701</v>
      </c>
      <c r="G17" s="17"/>
      <c r="H17">
        <v>12.562782530851701</v>
      </c>
      <c r="I17" s="17"/>
      <c r="J17">
        <v>12.562782530851701</v>
      </c>
      <c r="K17" s="17"/>
      <c r="L17" s="17"/>
      <c r="M17">
        <v>13.5762885399675</v>
      </c>
      <c r="N17" s="17"/>
      <c r="O17">
        <v>13.5762885399675</v>
      </c>
      <c r="P17" s="17"/>
      <c r="Q17">
        <v>13.5762885399675</v>
      </c>
      <c r="R17" s="17"/>
      <c r="S17">
        <v>13.5762885399675</v>
      </c>
      <c r="T17" s="17"/>
      <c r="U17">
        <v>13.5762885399675</v>
      </c>
      <c r="V17" s="17"/>
      <c r="W17" s="17"/>
      <c r="X17">
        <v>12.566341826481899</v>
      </c>
      <c r="Y17" s="17"/>
      <c r="Z17">
        <v>12.566433292123</v>
      </c>
      <c r="AA17" s="17"/>
      <c r="AB17">
        <v>12.566433292123</v>
      </c>
      <c r="AC17" s="17"/>
      <c r="AD17">
        <v>12.566433292123</v>
      </c>
      <c r="AE17" s="17"/>
      <c r="AF17">
        <v>12.566433292123</v>
      </c>
      <c r="AG17" s="17"/>
      <c r="AH17" s="17"/>
      <c r="AI17">
        <v>12.5599506575875</v>
      </c>
      <c r="AJ17" s="4"/>
      <c r="AK17">
        <v>12.5599506575875</v>
      </c>
      <c r="AL17" s="4"/>
      <c r="AM17">
        <v>12.5599506575875</v>
      </c>
      <c r="AN17" s="4"/>
      <c r="AO17">
        <v>12.5599506575875</v>
      </c>
      <c r="AP17" s="4"/>
      <c r="AQ17">
        <v>12.5599506575875</v>
      </c>
      <c r="AR17" s="4"/>
      <c r="AS17">
        <v>13.5734162901887</v>
      </c>
      <c r="AT17" s="4"/>
      <c r="AU17">
        <v>12.5638210635788</v>
      </c>
      <c r="AV17" s="4"/>
    </row>
    <row r="18" spans="1:48" customFormat="1" x14ac:dyDescent="0.2">
      <c r="A18" t="s">
        <v>41</v>
      </c>
      <c r="B18">
        <v>12.5</v>
      </c>
      <c r="C18" s="17"/>
      <c r="D18" s="18">
        <v>12.5</v>
      </c>
      <c r="E18" s="19"/>
      <c r="F18">
        <v>12.5</v>
      </c>
      <c r="G18" s="17"/>
      <c r="H18">
        <v>12.5</v>
      </c>
      <c r="I18" s="17"/>
      <c r="J18">
        <v>12.5</v>
      </c>
      <c r="K18" s="17"/>
      <c r="L18" s="17"/>
      <c r="M18">
        <v>13.5</v>
      </c>
      <c r="N18" s="17"/>
      <c r="O18">
        <v>13.5</v>
      </c>
      <c r="P18" s="17"/>
      <c r="Q18">
        <v>13.5</v>
      </c>
      <c r="R18" s="17"/>
      <c r="S18">
        <v>13.5</v>
      </c>
      <c r="T18" s="17"/>
      <c r="U18">
        <v>13.5</v>
      </c>
      <c r="V18" s="17"/>
      <c r="W18" s="17"/>
      <c r="X18">
        <v>12.5</v>
      </c>
      <c r="Y18" s="17"/>
      <c r="Z18">
        <v>12.5</v>
      </c>
      <c r="AA18" s="17"/>
      <c r="AB18">
        <v>12.5</v>
      </c>
      <c r="AC18" s="17"/>
      <c r="AD18">
        <v>12.5</v>
      </c>
      <c r="AE18" s="17"/>
      <c r="AF18">
        <v>12.5</v>
      </c>
      <c r="AG18" s="17"/>
      <c r="AH18" s="17"/>
      <c r="AI18">
        <v>12.5</v>
      </c>
      <c r="AJ18" s="4"/>
      <c r="AK18">
        <v>12.5</v>
      </c>
      <c r="AL18" s="4"/>
      <c r="AM18">
        <v>12.5</v>
      </c>
      <c r="AN18" s="4"/>
      <c r="AO18">
        <v>12.5</v>
      </c>
      <c r="AP18" s="4"/>
      <c r="AQ18">
        <v>12.5</v>
      </c>
      <c r="AR18" s="4"/>
      <c r="AS18">
        <v>13.5</v>
      </c>
      <c r="AT18" s="4"/>
      <c r="AU18">
        <v>12.5</v>
      </c>
      <c r="AV18" s="4"/>
    </row>
    <row r="19" spans="1:48" customFormat="1" x14ac:dyDescent="0.2">
      <c r="C19" s="17"/>
      <c r="E19" s="17"/>
      <c r="G19" s="17"/>
      <c r="I19" s="17"/>
      <c r="K19" s="17"/>
      <c r="L19" s="17"/>
      <c r="N19" s="17"/>
      <c r="P19" s="17"/>
      <c r="R19" s="17"/>
      <c r="T19" s="17"/>
      <c r="V19" s="17"/>
      <c r="W19" s="17"/>
      <c r="Y19" s="17"/>
      <c r="AA19" s="17"/>
      <c r="AC19" s="17"/>
      <c r="AE19" s="17"/>
      <c r="AG19" s="17"/>
      <c r="AH19" s="17"/>
      <c r="AJ19" s="4"/>
      <c r="AL19" s="4"/>
      <c r="AN19" s="4"/>
      <c r="AP19" s="4"/>
      <c r="AR19" s="4"/>
      <c r="AT19" s="4"/>
      <c r="AV19" s="4"/>
    </row>
    <row r="20" spans="1:48" customFormat="1" x14ac:dyDescent="0.2">
      <c r="A20" s="2">
        <v>2035</v>
      </c>
      <c r="C20" s="17"/>
      <c r="E20" s="17"/>
      <c r="G20" s="17"/>
      <c r="I20" s="17"/>
      <c r="K20" s="17"/>
      <c r="L20" s="17"/>
      <c r="N20" s="17"/>
      <c r="P20" s="17"/>
      <c r="R20" s="17"/>
      <c r="T20" s="17"/>
      <c r="V20" s="17"/>
      <c r="W20" s="17"/>
      <c r="Y20" s="17"/>
      <c r="AA20" s="17"/>
      <c r="AC20" s="17"/>
      <c r="AE20" s="17"/>
      <c r="AG20" s="17"/>
      <c r="AH20" s="17"/>
      <c r="AJ20" s="4"/>
      <c r="AL20" s="4"/>
      <c r="AN20" s="4"/>
      <c r="AP20" s="4"/>
      <c r="AR20" s="4"/>
      <c r="AT20" s="4"/>
      <c r="AV20" s="4"/>
    </row>
    <row r="21" spans="1:48" customFormat="1" x14ac:dyDescent="0.2">
      <c r="A21" t="s">
        <v>26</v>
      </c>
      <c r="B21">
        <v>0</v>
      </c>
      <c r="C21" s="17">
        <v>0</v>
      </c>
      <c r="D21">
        <v>0</v>
      </c>
      <c r="E21" s="17">
        <v>0</v>
      </c>
      <c r="F21">
        <v>0</v>
      </c>
      <c r="G21" s="17">
        <v>0</v>
      </c>
      <c r="H21">
        <v>0</v>
      </c>
      <c r="I21" s="17">
        <v>0</v>
      </c>
      <c r="J21">
        <v>0</v>
      </c>
      <c r="K21" s="17">
        <v>0</v>
      </c>
      <c r="L21" s="17"/>
      <c r="M21">
        <v>0</v>
      </c>
      <c r="N21" s="17">
        <v>0</v>
      </c>
      <c r="O21">
        <v>0</v>
      </c>
      <c r="P21" s="17">
        <v>0</v>
      </c>
      <c r="Q21">
        <v>0</v>
      </c>
      <c r="R21" s="17">
        <v>0</v>
      </c>
      <c r="S21">
        <v>0</v>
      </c>
      <c r="T21" s="17">
        <v>0</v>
      </c>
      <c r="U21">
        <v>0</v>
      </c>
      <c r="V21" s="17">
        <v>0</v>
      </c>
      <c r="W21" s="17"/>
      <c r="X21">
        <v>0</v>
      </c>
      <c r="Y21" s="17">
        <v>0</v>
      </c>
      <c r="Z21">
        <v>0</v>
      </c>
      <c r="AA21" s="17">
        <v>0</v>
      </c>
      <c r="AB21">
        <v>0</v>
      </c>
      <c r="AC21" s="17">
        <v>0</v>
      </c>
      <c r="AD21">
        <v>0</v>
      </c>
      <c r="AE21" s="17">
        <v>0</v>
      </c>
      <c r="AF21">
        <v>0</v>
      </c>
      <c r="AG21" s="17">
        <v>0</v>
      </c>
      <c r="AH21" s="17"/>
      <c r="AI21">
        <v>0</v>
      </c>
      <c r="AJ21" s="4">
        <v>0</v>
      </c>
      <c r="AK21">
        <v>0</v>
      </c>
      <c r="AL21" s="4">
        <v>0</v>
      </c>
      <c r="AM21">
        <v>0</v>
      </c>
      <c r="AN21" s="4">
        <v>0</v>
      </c>
      <c r="AO21">
        <v>0</v>
      </c>
      <c r="AP21" s="4">
        <v>0</v>
      </c>
      <c r="AQ21">
        <v>0</v>
      </c>
      <c r="AR21" s="4">
        <v>0</v>
      </c>
      <c r="AS21">
        <v>0</v>
      </c>
      <c r="AT21" s="4">
        <v>0</v>
      </c>
      <c r="AU21">
        <v>0</v>
      </c>
      <c r="AV21" s="4">
        <v>0</v>
      </c>
    </row>
    <row r="22" spans="1:48" customFormat="1" x14ac:dyDescent="0.2">
      <c r="A22" t="s">
        <v>27</v>
      </c>
      <c r="B22">
        <v>0</v>
      </c>
      <c r="C22" s="17">
        <v>0</v>
      </c>
      <c r="D22">
        <v>0</v>
      </c>
      <c r="E22" s="17">
        <v>0</v>
      </c>
      <c r="F22">
        <v>0</v>
      </c>
      <c r="G22" s="17">
        <v>0</v>
      </c>
      <c r="H22">
        <v>0</v>
      </c>
      <c r="I22" s="17">
        <v>0</v>
      </c>
      <c r="J22">
        <v>0</v>
      </c>
      <c r="K22" s="17">
        <v>0</v>
      </c>
      <c r="L22" s="17"/>
      <c r="M22">
        <v>0</v>
      </c>
      <c r="N22" s="17">
        <v>0</v>
      </c>
      <c r="O22">
        <v>0</v>
      </c>
      <c r="P22" s="17">
        <v>0</v>
      </c>
      <c r="Q22">
        <v>0</v>
      </c>
      <c r="R22" s="17">
        <v>0</v>
      </c>
      <c r="S22">
        <v>0</v>
      </c>
      <c r="T22" s="17">
        <v>0</v>
      </c>
      <c r="U22">
        <v>0</v>
      </c>
      <c r="V22" s="17">
        <v>0</v>
      </c>
      <c r="W22" s="17"/>
      <c r="X22">
        <v>0</v>
      </c>
      <c r="Y22" s="17">
        <v>0</v>
      </c>
      <c r="Z22">
        <v>0</v>
      </c>
      <c r="AA22" s="17">
        <v>0</v>
      </c>
      <c r="AB22">
        <v>0</v>
      </c>
      <c r="AC22" s="17">
        <v>0</v>
      </c>
      <c r="AD22">
        <v>0</v>
      </c>
      <c r="AE22" s="17">
        <v>0</v>
      </c>
      <c r="AF22">
        <v>0</v>
      </c>
      <c r="AG22" s="17">
        <v>0</v>
      </c>
      <c r="AH22" s="17"/>
      <c r="AI22">
        <v>0</v>
      </c>
      <c r="AJ22" s="4">
        <v>0</v>
      </c>
      <c r="AK22">
        <v>0</v>
      </c>
      <c r="AL22" s="4">
        <v>0</v>
      </c>
      <c r="AM22">
        <v>0</v>
      </c>
      <c r="AN22" s="4">
        <v>0</v>
      </c>
      <c r="AO22">
        <v>0</v>
      </c>
      <c r="AP22" s="4">
        <v>0</v>
      </c>
      <c r="AQ22">
        <v>0</v>
      </c>
      <c r="AR22" s="4">
        <v>0</v>
      </c>
      <c r="AS22">
        <v>0</v>
      </c>
      <c r="AT22" s="4">
        <v>0</v>
      </c>
      <c r="AU22">
        <v>0</v>
      </c>
      <c r="AV22" s="4">
        <v>0</v>
      </c>
    </row>
    <row r="23" spans="1:48" customFormat="1" x14ac:dyDescent="0.2">
      <c r="A23" t="s">
        <v>28</v>
      </c>
      <c r="B23">
        <v>3.43103612921474</v>
      </c>
      <c r="C23" s="17">
        <v>0.25415082438627701</v>
      </c>
      <c r="D23">
        <v>3.4378516413287001</v>
      </c>
      <c r="E23" s="17">
        <v>0.254655677135459</v>
      </c>
      <c r="F23">
        <v>3.4199927227785101</v>
      </c>
      <c r="G23" s="17">
        <v>0.25333279427988897</v>
      </c>
      <c r="H23">
        <v>3.4310361099906999</v>
      </c>
      <c r="I23" s="17">
        <v>0.25415082296227298</v>
      </c>
      <c r="J23">
        <v>3.4367533887971402</v>
      </c>
      <c r="K23" s="17">
        <v>0.23143120463280401</v>
      </c>
      <c r="L23" s="17"/>
      <c r="M23">
        <v>3.4367453363249099</v>
      </c>
      <c r="N23" s="17">
        <v>0.22911635575499401</v>
      </c>
      <c r="O23">
        <v>3.44102090761357</v>
      </c>
      <c r="P23" s="17">
        <v>0.22940139384090399</v>
      </c>
      <c r="Q23">
        <v>3.4290130754915902</v>
      </c>
      <c r="R23" s="17">
        <v>0.22860087169943899</v>
      </c>
      <c r="S23">
        <v>3.43674306990175</v>
      </c>
      <c r="T23" s="17">
        <v>0.22911620466011601</v>
      </c>
      <c r="U23">
        <v>3.4346971627941199</v>
      </c>
      <c r="V23" s="17">
        <v>0.23687566639959401</v>
      </c>
      <c r="W23" s="17"/>
      <c r="X23">
        <v>3.0804322862526501</v>
      </c>
      <c r="Y23" s="17">
        <v>0.22818016935204799</v>
      </c>
      <c r="Z23">
        <v>3.0874960696343599</v>
      </c>
      <c r="AA23" s="17">
        <v>0.228703412565508</v>
      </c>
      <c r="AB23">
        <v>3.0713215240604099</v>
      </c>
      <c r="AC23" s="17">
        <v>0.227505298078549</v>
      </c>
      <c r="AD23">
        <v>3.0804458754442798</v>
      </c>
      <c r="AE23" s="17">
        <v>0.228181175958835</v>
      </c>
      <c r="AF23">
        <v>3.0842900093844698</v>
      </c>
      <c r="AG23" s="17">
        <v>0.20769629692824701</v>
      </c>
      <c r="AH23" s="17"/>
      <c r="AI23">
        <v>3.42761125788468</v>
      </c>
      <c r="AJ23" s="4">
        <v>0.25389713021367999</v>
      </c>
      <c r="AK23">
        <v>3.43380766813983</v>
      </c>
      <c r="AL23" s="4">
        <v>0.25435612356591297</v>
      </c>
      <c r="AM23">
        <v>3.4161413916187899</v>
      </c>
      <c r="AN23" s="4">
        <v>0.25304751049028001</v>
      </c>
      <c r="AO23">
        <v>3.4276117908219499</v>
      </c>
      <c r="AP23" s="4">
        <v>0.25389716969051501</v>
      </c>
      <c r="AQ23">
        <v>3.43500565197288</v>
      </c>
      <c r="AR23" s="4">
        <v>0.23131351191736499</v>
      </c>
      <c r="AS23">
        <v>3.43559140193477</v>
      </c>
      <c r="AT23" s="4">
        <v>0.22903942679565101</v>
      </c>
      <c r="AU23">
        <v>3.0780288095473298</v>
      </c>
      <c r="AV23" s="4">
        <v>0.22800213404054301</v>
      </c>
    </row>
    <row r="24" spans="1:48" customFormat="1" x14ac:dyDescent="0.2">
      <c r="A24" t="s">
        <v>29</v>
      </c>
      <c r="B24">
        <v>0</v>
      </c>
      <c r="C24" s="17">
        <v>0</v>
      </c>
      <c r="D24">
        <v>0</v>
      </c>
      <c r="E24" s="17">
        <v>0</v>
      </c>
      <c r="F24">
        <v>0</v>
      </c>
      <c r="G24" s="17">
        <v>0</v>
      </c>
      <c r="H24">
        <v>0</v>
      </c>
      <c r="I24" s="17">
        <v>0</v>
      </c>
      <c r="J24">
        <v>0</v>
      </c>
      <c r="K24" s="17">
        <v>0</v>
      </c>
      <c r="L24" s="17"/>
      <c r="M24">
        <v>0</v>
      </c>
      <c r="N24" s="17">
        <v>0</v>
      </c>
      <c r="O24">
        <v>0</v>
      </c>
      <c r="P24" s="17">
        <v>0</v>
      </c>
      <c r="Q24">
        <v>0</v>
      </c>
      <c r="R24" s="17">
        <v>0</v>
      </c>
      <c r="S24">
        <v>0</v>
      </c>
      <c r="T24" s="17">
        <v>0</v>
      </c>
      <c r="U24">
        <v>0</v>
      </c>
      <c r="V24" s="17">
        <v>0</v>
      </c>
      <c r="W24" s="17"/>
      <c r="X24">
        <v>0</v>
      </c>
      <c r="Y24" s="17">
        <v>0</v>
      </c>
      <c r="Z24">
        <v>0</v>
      </c>
      <c r="AA24" s="17">
        <v>0</v>
      </c>
      <c r="AB24">
        <v>0</v>
      </c>
      <c r="AC24" s="17">
        <v>0</v>
      </c>
      <c r="AD24">
        <v>0</v>
      </c>
      <c r="AE24" s="17">
        <v>0</v>
      </c>
      <c r="AF24">
        <v>0</v>
      </c>
      <c r="AG24" s="17">
        <v>0</v>
      </c>
      <c r="AH24" s="17"/>
      <c r="AI24">
        <v>0</v>
      </c>
      <c r="AJ24" s="4">
        <v>0</v>
      </c>
      <c r="AK24">
        <v>0</v>
      </c>
      <c r="AL24" s="4">
        <v>0</v>
      </c>
      <c r="AM24">
        <v>0</v>
      </c>
      <c r="AN24" s="4">
        <v>0</v>
      </c>
      <c r="AO24">
        <v>0</v>
      </c>
      <c r="AP24" s="4">
        <v>0</v>
      </c>
      <c r="AQ24">
        <v>0</v>
      </c>
      <c r="AR24" s="4">
        <v>0</v>
      </c>
      <c r="AS24">
        <v>0</v>
      </c>
      <c r="AT24" s="4">
        <v>0</v>
      </c>
      <c r="AU24">
        <v>0</v>
      </c>
      <c r="AV24" s="4">
        <v>0</v>
      </c>
    </row>
    <row r="25" spans="1:48" customFormat="1" x14ac:dyDescent="0.2">
      <c r="A25" t="s">
        <v>30</v>
      </c>
      <c r="B25">
        <v>5.6940003739091999E-2</v>
      </c>
      <c r="C25" s="17">
        <v>4.2177780547475504E-3</v>
      </c>
      <c r="D25">
        <v>5.6940002948418299E-2</v>
      </c>
      <c r="E25" s="17">
        <v>4.2177779961791303E-3</v>
      </c>
      <c r="F25">
        <v>5.6940007557673498E-2</v>
      </c>
      <c r="G25" s="17">
        <v>4.2177783376054403E-3</v>
      </c>
      <c r="H25">
        <v>5.6940005174671598E-2</v>
      </c>
      <c r="I25" s="17">
        <v>4.2177781610867804E-3</v>
      </c>
      <c r="J25">
        <v>5.6940005690177202E-2</v>
      </c>
      <c r="K25" s="17">
        <v>3.8343438175203501E-3</v>
      </c>
      <c r="L25" s="17"/>
      <c r="M25">
        <v>5.6940123994465103E-2</v>
      </c>
      <c r="N25" s="17">
        <v>3.7960082662976701E-3</v>
      </c>
      <c r="O25">
        <v>5.6940005195828203E-2</v>
      </c>
      <c r="P25" s="17">
        <v>3.7960003463885401E-3</v>
      </c>
      <c r="Q25">
        <v>5.6940004167669998E-2</v>
      </c>
      <c r="R25" s="17">
        <v>3.7960002778446599E-3</v>
      </c>
      <c r="S25">
        <v>5.6940124323436099E-2</v>
      </c>
      <c r="T25" s="17">
        <v>3.79600828822907E-3</v>
      </c>
      <c r="U25">
        <v>5.6940007800941397E-2</v>
      </c>
      <c r="V25" s="17">
        <v>3.9268970897200902E-3</v>
      </c>
      <c r="W25" s="17"/>
      <c r="X25">
        <v>5.6940002623379303E-2</v>
      </c>
      <c r="Y25" s="17">
        <v>4.2177779721021599E-3</v>
      </c>
      <c r="Z25">
        <v>5.69400149309989E-2</v>
      </c>
      <c r="AA25" s="17">
        <v>4.2177788837776901E-3</v>
      </c>
      <c r="AB25">
        <v>5.6940002775588298E-2</v>
      </c>
      <c r="AC25" s="17">
        <v>4.2177779833769101E-3</v>
      </c>
      <c r="AD25">
        <v>5.6940000665169098E-2</v>
      </c>
      <c r="AE25" s="17">
        <v>4.2177778270495597E-3</v>
      </c>
      <c r="AF25">
        <v>5.6940018357643299E-2</v>
      </c>
      <c r="AG25" s="17">
        <v>3.8343446705483598E-3</v>
      </c>
      <c r="AH25" s="17"/>
      <c r="AI25">
        <v>5.6940017194229899E-2</v>
      </c>
      <c r="AJ25" s="4">
        <v>4.2177790514244303E-3</v>
      </c>
      <c r="AK25">
        <v>5.6940003518116698E-2</v>
      </c>
      <c r="AL25" s="4">
        <v>4.2177780383790102E-3</v>
      </c>
      <c r="AM25">
        <v>5.69400017065134E-2</v>
      </c>
      <c r="AN25" s="4">
        <v>4.2177779041861797E-3</v>
      </c>
      <c r="AO25">
        <v>5.6940001578271497E-2</v>
      </c>
      <c r="AP25" s="4">
        <v>4.2177778946867698E-3</v>
      </c>
      <c r="AQ25">
        <v>5.6940005479166098E-2</v>
      </c>
      <c r="AR25" s="4">
        <v>3.8343438033108502E-3</v>
      </c>
      <c r="AS25">
        <v>5.6940001840495399E-2</v>
      </c>
      <c r="AT25" s="4">
        <v>3.7960001226996901E-3</v>
      </c>
      <c r="AU25">
        <v>5.6940003438590202E-2</v>
      </c>
      <c r="AV25" s="4">
        <v>4.2177780324881599E-3</v>
      </c>
    </row>
    <row r="26" spans="1:48" customFormat="1" x14ac:dyDescent="0.2">
      <c r="A26" t="s">
        <v>31</v>
      </c>
      <c r="B26">
        <v>1.6290546288705501</v>
      </c>
      <c r="C26" s="17">
        <v>0.12067071324967001</v>
      </c>
      <c r="D26">
        <v>1.6293530076689799</v>
      </c>
      <c r="E26" s="17">
        <v>0.12069281538288699</v>
      </c>
      <c r="F26">
        <v>1.6290446605070501</v>
      </c>
      <c r="G26" s="17">
        <v>0.120669974852374</v>
      </c>
      <c r="H26">
        <v>1.6286570126657001</v>
      </c>
      <c r="I26" s="17">
        <v>0.12064126019745899</v>
      </c>
      <c r="J26">
        <v>1.6263234922184699</v>
      </c>
      <c r="K26" s="17">
        <v>0.109516733482725</v>
      </c>
      <c r="L26" s="17"/>
      <c r="M26">
        <v>1.62536739866544</v>
      </c>
      <c r="N26" s="17">
        <v>0.10835782657769601</v>
      </c>
      <c r="O26">
        <v>1.6248452077134601</v>
      </c>
      <c r="P26" s="17">
        <v>0.108323013847564</v>
      </c>
      <c r="Q26">
        <v>1.6235226391647299</v>
      </c>
      <c r="R26" s="17">
        <v>0.108234842610982</v>
      </c>
      <c r="S26">
        <v>1.6243781033874201</v>
      </c>
      <c r="T26" s="17">
        <v>0.10829187355916101</v>
      </c>
      <c r="U26">
        <v>1.6253684558819801</v>
      </c>
      <c r="V26" s="17">
        <v>0.11209437626772301</v>
      </c>
      <c r="W26" s="17"/>
      <c r="X26">
        <v>1.62681348388517</v>
      </c>
      <c r="Y26" s="17">
        <v>0.120504702510013</v>
      </c>
      <c r="Z26">
        <v>1.62727443292018</v>
      </c>
      <c r="AA26" s="17">
        <v>0.120538846882976</v>
      </c>
      <c r="AB26">
        <v>1.62737347651258</v>
      </c>
      <c r="AC26" s="17">
        <v>0.120546183445376</v>
      </c>
      <c r="AD26">
        <v>1.6264346153496301</v>
      </c>
      <c r="AE26" s="17">
        <v>0.120476638174046</v>
      </c>
      <c r="AF26">
        <v>1.6226094911470601</v>
      </c>
      <c r="AG26" s="17">
        <v>0.109266632400475</v>
      </c>
      <c r="AH26" s="17"/>
      <c r="AI26">
        <v>1.62910148686918</v>
      </c>
      <c r="AJ26" s="4">
        <v>0.120674184212532</v>
      </c>
      <c r="AK26">
        <v>1.62945313180308</v>
      </c>
      <c r="AL26" s="4">
        <v>0.12070023198541301</v>
      </c>
      <c r="AM26">
        <v>1.6291936977850501</v>
      </c>
      <c r="AN26" s="4">
        <v>0.120681014650745</v>
      </c>
      <c r="AO26">
        <v>1.62916127165267</v>
      </c>
      <c r="AP26" s="4">
        <v>0.120678612715012</v>
      </c>
      <c r="AQ26">
        <v>1.62543860588488</v>
      </c>
      <c r="AR26" s="4">
        <v>0.109457145177433</v>
      </c>
      <c r="AS26">
        <v>1.62549586976524</v>
      </c>
      <c r="AT26" s="4">
        <v>0.108366391317683</v>
      </c>
      <c r="AU26">
        <v>1.6269174746335699</v>
      </c>
      <c r="AV26" s="4">
        <v>0.120512405528413</v>
      </c>
    </row>
    <row r="27" spans="1:48" customFormat="1" x14ac:dyDescent="0.2">
      <c r="A27" t="s">
        <v>32</v>
      </c>
      <c r="B27">
        <v>1.52687689764422</v>
      </c>
      <c r="C27" s="17">
        <v>0.11310199241809001</v>
      </c>
      <c r="D27">
        <v>1.5274096069438201</v>
      </c>
      <c r="E27" s="17">
        <v>0.113141452366209</v>
      </c>
      <c r="F27">
        <v>1.5264559122106001</v>
      </c>
      <c r="G27" s="17">
        <v>0.113070808311896</v>
      </c>
      <c r="H27">
        <v>1.5268769187407001</v>
      </c>
      <c r="I27" s="17">
        <v>0.113101993980793</v>
      </c>
      <c r="J27">
        <v>1.5219135346938899</v>
      </c>
      <c r="K27" s="17">
        <v>0.102485759912046</v>
      </c>
      <c r="L27" s="17"/>
      <c r="M27">
        <v>1.5215420524955701</v>
      </c>
      <c r="N27" s="17">
        <v>0.101436136833038</v>
      </c>
      <c r="O27">
        <v>1.5217536949691699</v>
      </c>
      <c r="P27" s="17">
        <v>0.101450246331278</v>
      </c>
      <c r="Q27">
        <v>1.5200504625501601</v>
      </c>
      <c r="R27" s="17">
        <v>0.10133669750334399</v>
      </c>
      <c r="S27">
        <v>1.5215420754974001</v>
      </c>
      <c r="T27" s="17">
        <v>0.101436138366493</v>
      </c>
      <c r="U27">
        <v>1.5229900946913499</v>
      </c>
      <c r="V27" s="17">
        <v>0.105033799633886</v>
      </c>
      <c r="W27" s="17"/>
      <c r="X27">
        <v>1.52252219898192</v>
      </c>
      <c r="Y27" s="17">
        <v>0.112779422146809</v>
      </c>
      <c r="Z27">
        <v>1.5229933279718</v>
      </c>
      <c r="AA27" s="17">
        <v>0.112814320590503</v>
      </c>
      <c r="AB27">
        <v>1.52151041493954</v>
      </c>
      <c r="AC27" s="17">
        <v>0.112704475180706</v>
      </c>
      <c r="AD27">
        <v>1.5225238523750699</v>
      </c>
      <c r="AE27" s="17">
        <v>0.112779544620375</v>
      </c>
      <c r="AF27">
        <v>1.5171720152130601</v>
      </c>
      <c r="AG27" s="17">
        <v>0.102166465670913</v>
      </c>
      <c r="AH27" s="17"/>
      <c r="AI27">
        <v>1.5282545331072099</v>
      </c>
      <c r="AJ27" s="4">
        <v>0.11320403948942299</v>
      </c>
      <c r="AK27">
        <v>1.5287958750586399</v>
      </c>
      <c r="AL27" s="4">
        <v>0.113244138893232</v>
      </c>
      <c r="AM27">
        <v>1.5276755616469799</v>
      </c>
      <c r="AN27" s="4">
        <v>0.113161152714591</v>
      </c>
      <c r="AO27">
        <v>1.52825437174898</v>
      </c>
      <c r="AP27" s="4">
        <v>0.113204027536961</v>
      </c>
      <c r="AQ27">
        <v>1.52356291461503</v>
      </c>
      <c r="AR27" s="4">
        <v>0.102596829267005</v>
      </c>
      <c r="AS27">
        <v>1.5229574184071699</v>
      </c>
      <c r="AT27" s="4">
        <v>0.101530494560478</v>
      </c>
      <c r="AU27">
        <v>1.5244830459237999</v>
      </c>
      <c r="AV27" s="4">
        <v>0.11292467006843</v>
      </c>
    </row>
    <row r="28" spans="1:48" customFormat="1" x14ac:dyDescent="0.2">
      <c r="A28" t="s">
        <v>33</v>
      </c>
      <c r="B28">
        <v>4.2459666648768799</v>
      </c>
      <c r="C28" s="17">
        <v>0.31451604925013898</v>
      </c>
      <c r="D28">
        <v>4.3482377639185898</v>
      </c>
      <c r="E28" s="17">
        <v>0.322091686216191</v>
      </c>
      <c r="F28">
        <v>4.5301018663595496</v>
      </c>
      <c r="G28" s="17">
        <v>0.33556310121181798</v>
      </c>
      <c r="H28">
        <v>4.2464678534018301</v>
      </c>
      <c r="I28" s="17">
        <v>0.314553174326061</v>
      </c>
      <c r="J28">
        <v>5.2457030671804104</v>
      </c>
      <c r="K28" s="17">
        <v>0.35324599778992599</v>
      </c>
      <c r="L28" s="17"/>
      <c r="M28">
        <v>5.34210974418483</v>
      </c>
      <c r="N28" s="17">
        <v>0.356140649612322</v>
      </c>
      <c r="O28">
        <v>5.4637836300259996</v>
      </c>
      <c r="P28" s="17">
        <v>0.36425224200173301</v>
      </c>
      <c r="Q28">
        <v>5.6827605589417702</v>
      </c>
      <c r="R28" s="17">
        <v>0.37885070392945103</v>
      </c>
      <c r="S28">
        <v>5.3415726345557797</v>
      </c>
      <c r="T28" s="17">
        <v>0.35610484230371903</v>
      </c>
      <c r="U28">
        <v>4.9968033490886503</v>
      </c>
      <c r="V28" s="17">
        <v>0.34460712752335498</v>
      </c>
      <c r="W28" s="17"/>
      <c r="X28">
        <v>4.5637079434366399</v>
      </c>
      <c r="Y28" s="17">
        <v>0.33805244025456599</v>
      </c>
      <c r="Z28">
        <v>4.6699840815012497</v>
      </c>
      <c r="AA28" s="17">
        <v>0.34592474677787</v>
      </c>
      <c r="AB28">
        <v>4.8350541629752497</v>
      </c>
      <c r="AC28" s="17">
        <v>0.35815216022038798</v>
      </c>
      <c r="AD28">
        <v>4.5632297593435398</v>
      </c>
      <c r="AE28" s="17">
        <v>0.33801701921063199</v>
      </c>
      <c r="AF28">
        <v>5.5104301563025304</v>
      </c>
      <c r="AG28" s="17">
        <v>0.37107273779814998</v>
      </c>
      <c r="AH28" s="17"/>
      <c r="AI28">
        <v>4.18313222705663</v>
      </c>
      <c r="AJ28" s="4">
        <v>0.30986164644863901</v>
      </c>
      <c r="AK28">
        <v>4.2875255312322604</v>
      </c>
      <c r="AL28" s="4">
        <v>0.31759448379498201</v>
      </c>
      <c r="AM28">
        <v>4.4230482143330301</v>
      </c>
      <c r="AN28" s="4">
        <v>0.32763320106170502</v>
      </c>
      <c r="AO28">
        <v>4.1831071873322898</v>
      </c>
      <c r="AP28" s="4">
        <v>0.30985979165424299</v>
      </c>
      <c r="AQ28">
        <v>5.21538730903508</v>
      </c>
      <c r="AR28" s="4">
        <v>0.35120453259495499</v>
      </c>
      <c r="AS28">
        <v>5.3129525891496101</v>
      </c>
      <c r="AT28" s="4">
        <v>0.35419683927664097</v>
      </c>
      <c r="AU28">
        <v>4.52835573189902</v>
      </c>
      <c r="AV28" s="4">
        <v>0.33543375791844598</v>
      </c>
    </row>
    <row r="29" spans="1:48" customFormat="1" x14ac:dyDescent="0.2">
      <c r="A29" t="s">
        <v>34</v>
      </c>
      <c r="B29">
        <v>2.4551065272068899</v>
      </c>
      <c r="C29" s="17">
        <v>0.18185974275606501</v>
      </c>
      <c r="D29">
        <v>2.34797589716996</v>
      </c>
      <c r="E29" s="17">
        <v>0.173924140531108</v>
      </c>
      <c r="F29">
        <v>2.17667065582518</v>
      </c>
      <c r="G29" s="17">
        <v>0.161234863394458</v>
      </c>
      <c r="H29">
        <v>2.45494553434746</v>
      </c>
      <c r="I29" s="17">
        <v>0.18184781735907099</v>
      </c>
      <c r="J29">
        <v>2.83249598232918</v>
      </c>
      <c r="K29" s="17">
        <v>0.19074047019051699</v>
      </c>
      <c r="L29" s="17"/>
      <c r="M29">
        <v>2.89126598880513</v>
      </c>
      <c r="N29" s="17">
        <v>0.192751065920341</v>
      </c>
      <c r="O29">
        <v>2.7670659058776201</v>
      </c>
      <c r="P29" s="17">
        <v>0.184471060391841</v>
      </c>
      <c r="Q29">
        <v>2.5500550456678299</v>
      </c>
      <c r="R29" s="17">
        <v>0.17000366971118899</v>
      </c>
      <c r="S29">
        <v>2.8923392230356799</v>
      </c>
      <c r="T29" s="17">
        <v>0.19282261486904501</v>
      </c>
      <c r="U29">
        <v>2.72514493456337</v>
      </c>
      <c r="V29" s="17">
        <v>0.18794102996988701</v>
      </c>
      <c r="W29" s="17"/>
      <c r="X29">
        <v>2.5048563831664898</v>
      </c>
      <c r="Y29" s="17">
        <v>0.185544917271592</v>
      </c>
      <c r="Z29">
        <v>2.3940120246985801</v>
      </c>
      <c r="AA29" s="17">
        <v>0.17733422405174601</v>
      </c>
      <c r="AB29">
        <v>2.23717216563232</v>
      </c>
      <c r="AC29" s="17">
        <v>0.16571645671350499</v>
      </c>
      <c r="AD29">
        <v>2.5050169632652</v>
      </c>
      <c r="AE29" s="17">
        <v>0.18555681209371799</v>
      </c>
      <c r="AF29">
        <v>2.9498742607898101</v>
      </c>
      <c r="AG29" s="17">
        <v>0.198644731366317</v>
      </c>
      <c r="AH29" s="17"/>
      <c r="AI29">
        <v>2.5164971069556001</v>
      </c>
      <c r="AJ29" s="4">
        <v>0.186407193107822</v>
      </c>
      <c r="AK29">
        <v>2.40762988205074</v>
      </c>
      <c r="AL29" s="4">
        <v>0.17834295422598101</v>
      </c>
      <c r="AM29">
        <v>2.2836531490396901</v>
      </c>
      <c r="AN29" s="4">
        <v>0.16915949252145801</v>
      </c>
      <c r="AO29">
        <v>2.5163653951720102</v>
      </c>
      <c r="AP29" s="4">
        <v>0.186397436679408</v>
      </c>
      <c r="AQ29">
        <v>2.8580366780640998</v>
      </c>
      <c r="AR29" s="4">
        <v>0.19246038236121901</v>
      </c>
      <c r="AS29">
        <v>2.91513255096292</v>
      </c>
      <c r="AT29" s="4">
        <v>0.19434217006419499</v>
      </c>
      <c r="AU29">
        <v>2.5371080437059499</v>
      </c>
      <c r="AV29" s="4">
        <v>0.18793392916340401</v>
      </c>
    </row>
    <row r="30" spans="1:48" customFormat="1" x14ac:dyDescent="0.2">
      <c r="A30" t="s">
        <v>35</v>
      </c>
      <c r="B30">
        <v>0.24535008</v>
      </c>
      <c r="C30" s="17">
        <v>1.8174079999999902E-2</v>
      </c>
      <c r="D30">
        <v>0.24535008</v>
      </c>
      <c r="E30" s="17">
        <v>1.8174079999999902E-2</v>
      </c>
      <c r="F30">
        <v>0.24535008</v>
      </c>
      <c r="G30" s="17">
        <v>1.8174079999999902E-2</v>
      </c>
      <c r="H30">
        <v>0.24535008</v>
      </c>
      <c r="I30" s="17">
        <v>1.8174079999999902E-2</v>
      </c>
      <c r="J30">
        <v>0.24535008</v>
      </c>
      <c r="K30" s="17">
        <v>1.6521890909090901E-2</v>
      </c>
      <c r="L30" s="17"/>
      <c r="M30">
        <v>0.24535008</v>
      </c>
      <c r="N30" s="17">
        <v>1.6356671999999899E-2</v>
      </c>
      <c r="O30">
        <v>0.24535008</v>
      </c>
      <c r="P30" s="17">
        <v>1.6356671999999899E-2</v>
      </c>
      <c r="Q30">
        <v>0.24535008</v>
      </c>
      <c r="R30" s="17">
        <v>1.6356671999999899E-2</v>
      </c>
      <c r="S30">
        <v>0.24535008</v>
      </c>
      <c r="T30" s="17">
        <v>1.6356671999999899E-2</v>
      </c>
      <c r="U30">
        <v>0.24535008</v>
      </c>
      <c r="V30" s="17">
        <v>1.6920695172413701E-2</v>
      </c>
      <c r="W30" s="17"/>
      <c r="X30">
        <v>0.24535008</v>
      </c>
      <c r="Y30" s="17">
        <v>1.8174079999999902E-2</v>
      </c>
      <c r="Z30">
        <v>0.24535008</v>
      </c>
      <c r="AA30" s="17">
        <v>1.8174079999999902E-2</v>
      </c>
      <c r="AB30">
        <v>0.24535008</v>
      </c>
      <c r="AC30" s="17">
        <v>1.8174079999999902E-2</v>
      </c>
      <c r="AD30">
        <v>0.24535008</v>
      </c>
      <c r="AE30" s="17">
        <v>1.8174079999999902E-2</v>
      </c>
      <c r="AF30">
        <v>0.24535008</v>
      </c>
      <c r="AG30" s="17">
        <v>1.6521890909090901E-2</v>
      </c>
      <c r="AH30" s="17"/>
      <c r="AI30">
        <v>0.24535008</v>
      </c>
      <c r="AJ30" s="4">
        <v>1.8174079999999902E-2</v>
      </c>
      <c r="AK30">
        <v>0.24535008</v>
      </c>
      <c r="AL30" s="4">
        <v>1.8174079999999902E-2</v>
      </c>
      <c r="AM30">
        <v>0.24535008</v>
      </c>
      <c r="AN30" s="4">
        <v>1.8174079999999902E-2</v>
      </c>
      <c r="AO30">
        <v>0.24535008</v>
      </c>
      <c r="AP30" s="4">
        <v>1.8174079999999902E-2</v>
      </c>
      <c r="AQ30">
        <v>0.24535008</v>
      </c>
      <c r="AR30" s="4">
        <v>1.6521890909090901E-2</v>
      </c>
      <c r="AS30">
        <v>0.24535008</v>
      </c>
      <c r="AT30" s="4">
        <v>1.6356671999999899E-2</v>
      </c>
      <c r="AU30">
        <v>0.24535008</v>
      </c>
      <c r="AV30" s="4">
        <v>1.8174079999999902E-2</v>
      </c>
    </row>
    <row r="31" spans="1:48" customFormat="1" x14ac:dyDescent="0.2">
      <c r="A31" t="s">
        <v>36</v>
      </c>
      <c r="C31" s="17">
        <v>0.49637579200620502</v>
      </c>
      <c r="E31" s="17">
        <v>0.49601582674729899</v>
      </c>
      <c r="G31" s="17">
        <v>0.49679796460627601</v>
      </c>
      <c r="I31" s="17">
        <v>0.49640099168513202</v>
      </c>
      <c r="K31" s="17">
        <v>0.54398646798044303</v>
      </c>
      <c r="L31" s="17"/>
      <c r="N31" s="17">
        <v>0.54889171553266403</v>
      </c>
      <c r="P31" s="17">
        <v>0.54872330239357503</v>
      </c>
      <c r="R31" s="17">
        <v>0.54885437364064005</v>
      </c>
      <c r="T31" s="17">
        <v>0.54892745717276403</v>
      </c>
      <c r="V31" s="17">
        <v>0.53254815749324302</v>
      </c>
      <c r="W31" s="17"/>
      <c r="Y31" s="17">
        <v>0.52359735752615799</v>
      </c>
      <c r="AA31" s="17">
        <v>0.52325897082961703</v>
      </c>
      <c r="AC31" s="17">
        <v>0.52386861693389397</v>
      </c>
      <c r="AE31" s="17">
        <v>0.52357383130434998</v>
      </c>
      <c r="AG31" s="17">
        <v>0.56971746916446697</v>
      </c>
      <c r="AH31" s="17"/>
      <c r="AJ31" s="4">
        <v>0.49626883955646101</v>
      </c>
      <c r="AL31" s="4">
        <v>0.49593743802096302</v>
      </c>
      <c r="AN31" s="4">
        <v>0.49679269358316402</v>
      </c>
      <c r="AP31" s="4">
        <v>0.49625722833365099</v>
      </c>
      <c r="AR31" s="4">
        <v>0.54366491495617397</v>
      </c>
      <c r="AT31" s="4">
        <v>0.54853900934083599</v>
      </c>
      <c r="AV31" s="4">
        <v>0.52336768708185</v>
      </c>
    </row>
    <row r="32" spans="1:48" customFormat="1" x14ac:dyDescent="0.2">
      <c r="A32" t="s">
        <v>37</v>
      </c>
      <c r="C32" s="17">
        <v>0.74832257767396604</v>
      </c>
      <c r="E32" s="17">
        <v>0.74802417449639602</v>
      </c>
      <c r="G32" s="17">
        <v>0.74871282777054704</v>
      </c>
      <c r="I32" s="17">
        <v>0.74831832586338498</v>
      </c>
      <c r="K32" s="17">
        <v>0.77251085228430605</v>
      </c>
      <c r="L32" s="17"/>
      <c r="N32" s="17">
        <v>0.77504235094339902</v>
      </c>
      <c r="P32" s="17">
        <v>0.77485323457241795</v>
      </c>
      <c r="R32" s="17">
        <v>0.77478258575496695</v>
      </c>
      <c r="T32" s="17">
        <v>0.77501214109841898</v>
      </c>
      <c r="V32" s="17">
        <v>0.76659702856726597</v>
      </c>
      <c r="W32" s="17"/>
      <c r="Y32" s="17">
        <v>0.77505556218298</v>
      </c>
      <c r="AA32" s="17">
        <v>0.77478621830309702</v>
      </c>
      <c r="AC32" s="17">
        <v>0.77529335555997703</v>
      </c>
      <c r="AE32" s="17">
        <v>0.77500409409877302</v>
      </c>
      <c r="AG32" s="17">
        <v>0.79767245814494703</v>
      </c>
      <c r="AH32" s="17"/>
      <c r="AJ32" s="4">
        <v>0.74832114325841703</v>
      </c>
      <c r="AL32" s="4">
        <v>0.74805588889960895</v>
      </c>
      <c r="AN32" s="4">
        <v>0.74880894094850003</v>
      </c>
      <c r="AP32" s="4">
        <v>0.74831394858562605</v>
      </c>
      <c r="AR32" s="4">
        <v>0.772240780309704</v>
      </c>
      <c r="AT32" s="4">
        <v>0.77479256721899703</v>
      </c>
      <c r="AV32" s="4">
        <v>0.77497884267869299</v>
      </c>
    </row>
    <row r="33" spans="1:48" customFormat="1" x14ac:dyDescent="0.2">
      <c r="A33" t="s">
        <v>38</v>
      </c>
      <c r="B33">
        <v>6.1499999999999999E-2</v>
      </c>
      <c r="C33" s="17"/>
      <c r="D33">
        <v>5.7500000000000002E-2</v>
      </c>
      <c r="E33" s="17"/>
      <c r="F33">
        <v>5.8200000000000002E-2</v>
      </c>
      <c r="G33" s="17"/>
      <c r="H33">
        <v>6.0999999999999999E-2</v>
      </c>
      <c r="I33" s="17"/>
      <c r="J33">
        <v>0.11070000000000001</v>
      </c>
      <c r="K33" s="17"/>
      <c r="L33" s="17"/>
      <c r="M33">
        <v>0.1139</v>
      </c>
      <c r="N33" s="17"/>
      <c r="O33">
        <v>0.11070000000000001</v>
      </c>
      <c r="P33" s="17"/>
      <c r="Q33">
        <v>0.1192</v>
      </c>
      <c r="R33" s="17"/>
      <c r="S33">
        <v>0.1144</v>
      </c>
      <c r="T33" s="17"/>
      <c r="U33">
        <v>9.64E-2</v>
      </c>
      <c r="V33" s="17"/>
      <c r="W33" s="17"/>
      <c r="X33">
        <v>8.5500000000000007E-2</v>
      </c>
      <c r="Y33" s="17"/>
      <c r="Z33">
        <v>8.2900000000000001E-2</v>
      </c>
      <c r="AA33" s="17"/>
      <c r="AB33">
        <v>8.6199999999999999E-2</v>
      </c>
      <c r="AC33" s="17"/>
      <c r="AD33">
        <v>8.5199999999999998E-2</v>
      </c>
      <c r="AE33" s="17"/>
      <c r="AF33">
        <v>0.13039999999999999</v>
      </c>
      <c r="AG33" s="17"/>
      <c r="AH33" s="17"/>
      <c r="AI33">
        <v>5.4300000000000001E-2</v>
      </c>
      <c r="AJ33" s="4"/>
      <c r="AK33">
        <v>5.1299999999999998E-2</v>
      </c>
      <c r="AL33" s="4"/>
      <c r="AM33">
        <v>5.2600000000000001E-2</v>
      </c>
      <c r="AN33" s="4"/>
      <c r="AO33">
        <v>5.4399999999999997E-2</v>
      </c>
      <c r="AP33" s="4"/>
      <c r="AQ33">
        <v>0.10199999999999999</v>
      </c>
      <c r="AR33" s="4"/>
      <c r="AS33">
        <v>0.10580000000000001</v>
      </c>
      <c r="AT33" s="4"/>
      <c r="AU33">
        <v>7.7399999999999997E-2</v>
      </c>
      <c r="AV33" s="4"/>
    </row>
    <row r="34" spans="1:48" customFormat="1" x14ac:dyDescent="0.2">
      <c r="A34" t="s">
        <v>39</v>
      </c>
      <c r="B34">
        <v>5.5300000000000002E-2</v>
      </c>
      <c r="C34" s="17"/>
      <c r="D34">
        <v>4.6100000000000002E-2</v>
      </c>
      <c r="E34" s="17"/>
      <c r="F34">
        <v>3.6900000000000002E-2</v>
      </c>
      <c r="G34" s="17"/>
      <c r="H34">
        <v>5.5500000000000001E-2</v>
      </c>
      <c r="I34" s="17"/>
      <c r="J34">
        <v>9.0399999999999994E-2</v>
      </c>
      <c r="K34" s="17"/>
      <c r="L34" s="17"/>
      <c r="M34">
        <v>9.5299999999999996E-2</v>
      </c>
      <c r="N34" s="17"/>
      <c r="O34">
        <v>8.2199999999999995E-2</v>
      </c>
      <c r="P34" s="17"/>
      <c r="Q34">
        <v>7.0599999999999996E-2</v>
      </c>
      <c r="R34" s="17"/>
      <c r="S34">
        <v>9.4200000000000006E-2</v>
      </c>
      <c r="T34" s="17"/>
      <c r="U34">
        <v>8.1799999999999998E-2</v>
      </c>
      <c r="V34" s="17"/>
      <c r="W34" s="17"/>
      <c r="X34">
        <v>7.3700000000000002E-2</v>
      </c>
      <c r="Y34" s="17"/>
      <c r="Z34">
        <v>6.1499999999999999E-2</v>
      </c>
      <c r="AA34" s="17"/>
      <c r="AB34">
        <v>5.2299999999999999E-2</v>
      </c>
      <c r="AC34" s="17"/>
      <c r="AD34">
        <v>7.4300000000000005E-2</v>
      </c>
      <c r="AE34" s="17"/>
      <c r="AF34">
        <v>0.1075</v>
      </c>
      <c r="AG34" s="17"/>
      <c r="AH34" s="17"/>
      <c r="AI34">
        <v>4.9200000000000001E-2</v>
      </c>
      <c r="AJ34" s="4"/>
      <c r="AK34">
        <v>4.1200000000000001E-2</v>
      </c>
      <c r="AL34" s="4"/>
      <c r="AM34">
        <v>3.4299999999999997E-2</v>
      </c>
      <c r="AN34" s="4"/>
      <c r="AO34">
        <v>4.9299999999999997E-2</v>
      </c>
      <c r="AP34" s="4"/>
      <c r="AQ34">
        <v>8.2299999999999998E-2</v>
      </c>
      <c r="AR34" s="4"/>
      <c r="AS34">
        <v>8.6300000000000002E-2</v>
      </c>
      <c r="AT34" s="4"/>
      <c r="AU34">
        <v>6.4000000000000001E-2</v>
      </c>
      <c r="AV34" s="4"/>
    </row>
    <row r="35" spans="1:48" customFormat="1" x14ac:dyDescent="0.2">
      <c r="A35" t="s">
        <v>40</v>
      </c>
      <c r="B35">
        <v>13.5903309315523</v>
      </c>
      <c r="C35" s="17"/>
      <c r="D35">
        <v>13.5931179999784</v>
      </c>
      <c r="E35" s="17"/>
      <c r="F35">
        <v>13.584555905238499</v>
      </c>
      <c r="G35" s="17"/>
      <c r="H35">
        <v>13.590273514321</v>
      </c>
      <c r="I35" s="17"/>
      <c r="J35">
        <v>14.965479550909199</v>
      </c>
      <c r="K35" s="17"/>
      <c r="L35" s="17"/>
      <c r="M35">
        <v>15.119320724470301</v>
      </c>
      <c r="N35" s="17"/>
      <c r="O35">
        <v>15.1207594313956</v>
      </c>
      <c r="P35" s="17"/>
      <c r="Q35">
        <v>15.1076918659837</v>
      </c>
      <c r="R35" s="17"/>
      <c r="S35">
        <v>15.1188653107014</v>
      </c>
      <c r="T35" s="17"/>
      <c r="U35">
        <v>14.607294084820399</v>
      </c>
      <c r="V35" s="17"/>
      <c r="W35" s="17"/>
      <c r="X35">
        <v>13.6006223783462</v>
      </c>
      <c r="Y35" s="17"/>
      <c r="Z35">
        <v>13.604050031657099</v>
      </c>
      <c r="AA35" s="17"/>
      <c r="AB35">
        <v>13.5947218268957</v>
      </c>
      <c r="AC35" s="17"/>
      <c r="AD35">
        <v>13.5999411464428</v>
      </c>
      <c r="AE35" s="17"/>
      <c r="AF35">
        <v>14.986666031194501</v>
      </c>
      <c r="AG35" s="17"/>
      <c r="AH35" s="17"/>
      <c r="AI35">
        <v>13.5868867090675</v>
      </c>
      <c r="AJ35" s="4"/>
      <c r="AK35">
        <v>13.5895021718026</v>
      </c>
      <c r="AL35" s="4"/>
      <c r="AM35">
        <v>13.582002096129999</v>
      </c>
      <c r="AN35" s="4"/>
      <c r="AO35">
        <v>13.5867900983061</v>
      </c>
      <c r="AP35" s="4"/>
      <c r="AQ35">
        <v>14.959721245051099</v>
      </c>
      <c r="AR35" s="4"/>
      <c r="AS35">
        <v>15.1144199120602</v>
      </c>
      <c r="AT35" s="4"/>
      <c r="AU35">
        <v>13.5971831891482</v>
      </c>
      <c r="AV35" s="4"/>
    </row>
    <row r="36" spans="1:48" customFormat="1" x14ac:dyDescent="0.2">
      <c r="A36" t="s">
        <v>41</v>
      </c>
      <c r="B36">
        <v>13.5</v>
      </c>
      <c r="C36" s="17"/>
      <c r="D36">
        <v>13.5</v>
      </c>
      <c r="E36" s="17"/>
      <c r="F36">
        <v>13.5</v>
      </c>
      <c r="G36" s="17"/>
      <c r="H36">
        <v>13.5</v>
      </c>
      <c r="I36" s="17"/>
      <c r="J36">
        <v>14.85</v>
      </c>
      <c r="K36" s="17"/>
      <c r="L36" s="17"/>
      <c r="M36">
        <v>15</v>
      </c>
      <c r="N36" s="17"/>
      <c r="O36">
        <v>15</v>
      </c>
      <c r="P36" s="17"/>
      <c r="Q36">
        <v>15</v>
      </c>
      <c r="R36" s="17"/>
      <c r="T36" s="17"/>
      <c r="U36">
        <v>14.5</v>
      </c>
      <c r="V36" s="17"/>
      <c r="W36" s="17"/>
      <c r="X36">
        <v>13.5</v>
      </c>
      <c r="Y36" s="17"/>
      <c r="Z36">
        <v>13.5</v>
      </c>
      <c r="AA36" s="17"/>
      <c r="AB36">
        <v>13.5</v>
      </c>
      <c r="AC36" s="17"/>
      <c r="AD36">
        <v>13.5</v>
      </c>
      <c r="AE36" s="17"/>
      <c r="AF36">
        <v>14.85</v>
      </c>
      <c r="AG36" s="17"/>
      <c r="AH36" s="17"/>
      <c r="AI36">
        <v>13.5</v>
      </c>
      <c r="AJ36" s="4"/>
      <c r="AK36">
        <v>13.5</v>
      </c>
      <c r="AL36" s="4"/>
      <c r="AM36">
        <v>13.5</v>
      </c>
      <c r="AN36" s="4"/>
      <c r="AO36">
        <v>13.5</v>
      </c>
      <c r="AP36" s="4"/>
      <c r="AQ36">
        <v>14.85</v>
      </c>
      <c r="AR36" s="4"/>
      <c r="AS36">
        <v>15</v>
      </c>
      <c r="AT36" s="4"/>
      <c r="AU36">
        <v>13.5</v>
      </c>
      <c r="AV36" s="4"/>
    </row>
    <row r="37" spans="1:48" x14ac:dyDescent="0.2">
      <c r="AI37" s="17"/>
      <c r="AJ37" s="17"/>
    </row>
    <row r="38" spans="1:48" x14ac:dyDescent="0.2">
      <c r="AI38" s="17"/>
      <c r="AJ38" s="17"/>
    </row>
    <row r="39" spans="1:48" x14ac:dyDescent="0.2">
      <c r="AI39" s="17"/>
      <c r="AJ39" s="17"/>
    </row>
    <row r="40" spans="1:48" x14ac:dyDescent="0.2">
      <c r="AI40" s="17"/>
      <c r="AJ40" s="17"/>
    </row>
    <row r="41" spans="1:48" x14ac:dyDescent="0.2">
      <c r="AI41" s="17"/>
      <c r="AJ41" s="17"/>
    </row>
    <row r="42" spans="1:48" x14ac:dyDescent="0.2">
      <c r="AI42" s="17"/>
      <c r="AJ42" s="17"/>
    </row>
    <row r="43" spans="1:48" x14ac:dyDescent="0.2">
      <c r="AI43" s="1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Cap_GW</vt:lpstr>
      <vt:lpstr>Gen_mix</vt:lpstr>
      <vt:lpstr>Cap_GW_stats</vt:lpstr>
      <vt:lpstr>Gen_mix_stats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Zhenhua Zhang</dc:creator>
  <cp:lastModifiedBy>Zhenhua Zhang</cp:lastModifiedBy>
  <dcterms:created xsi:type="dcterms:W3CDTF">2024-06-20T10:55:26Z</dcterms:created>
  <dcterms:modified xsi:type="dcterms:W3CDTF">2025-04-02T01:14:30Z</dcterms:modified>
</cp:coreProperties>
</file>