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F:\PowerQueryforAccountants\Getting Ending Inventory Under FIFO\"/>
    </mc:Choice>
  </mc:AlternateContent>
  <xr:revisionPtr revIDLastSave="0" documentId="13_ncr:1_{ABCE2A5B-057D-4DD0-B562-0554C284075F}" xr6:coauthVersionLast="43" xr6:coauthVersionMax="43" xr10:uidLastSave="{00000000-0000-0000-0000-000000000000}"/>
  <bookViews>
    <workbookView xWindow="-120" yWindow="-120" windowWidth="20730" windowHeight="11160" tabRatio="500" firstSheet="1" activeTab="1" xr2:uid="{00000000-000D-0000-FFFF-FFFF00000000}"/>
  </bookViews>
  <sheets>
    <sheet name="Single Products" sheetId="2" state="hidden" r:id="rId1"/>
    <sheet name="Sheet1" sheetId="1" r:id="rId2"/>
  </sheets>
  <definedNames>
    <definedName name="_xlnm._FilterDatabase" localSheetId="1" hidden="1">Sheet1!$A$1:$H$16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9" i="2" l="1"/>
  <c r="I47" i="2"/>
  <c r="I45" i="2"/>
  <c r="J43" i="2"/>
  <c r="J44" i="2"/>
  <c r="J45" i="2"/>
  <c r="I46" i="2"/>
  <c r="J46" i="2"/>
  <c r="J47" i="2"/>
  <c r="I48" i="2"/>
  <c r="J48" i="2"/>
  <c r="J49" i="2"/>
  <c r="I50" i="2"/>
  <c r="J50" i="2"/>
  <c r="K50" i="2"/>
  <c r="L49" i="2"/>
  <c r="L47" i="2"/>
  <c r="L45" i="2"/>
  <c r="L44" i="2"/>
  <c r="I44" i="2"/>
  <c r="I43" i="2"/>
  <c r="J31" i="2"/>
  <c r="J32" i="2"/>
  <c r="J33" i="2"/>
  <c r="I33" i="2"/>
  <c r="I34" i="2"/>
  <c r="J34" i="2"/>
  <c r="J35" i="2"/>
  <c r="I35" i="2"/>
  <c r="I36" i="2"/>
  <c r="J36" i="2"/>
  <c r="J37" i="2"/>
  <c r="I37" i="2"/>
  <c r="I38" i="2"/>
  <c r="J38" i="2"/>
  <c r="I32" i="2"/>
  <c r="I31" i="2"/>
  <c r="I20" i="2"/>
  <c r="I21" i="2"/>
  <c r="I22" i="2"/>
  <c r="I23" i="2"/>
  <c r="I24" i="2"/>
  <c r="I25" i="2"/>
  <c r="I26" i="2"/>
  <c r="I19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<sst xmlns="http://schemas.openxmlformats.org/spreadsheetml/2006/main" count="98" uniqueCount="25">
  <si>
    <t>document_type</t>
  </si>
  <si>
    <t>document_date</t>
  </si>
  <si>
    <t>product_id</t>
  </si>
  <si>
    <t>qty_out</t>
  </si>
  <si>
    <t>qty_in</t>
  </si>
  <si>
    <t>stock_balance</t>
  </si>
  <si>
    <t>SI</t>
  </si>
  <si>
    <t>WAC</t>
  </si>
  <si>
    <t>unit_cost</t>
  </si>
  <si>
    <t>extended cost</t>
  </si>
  <si>
    <t>unit cost</t>
  </si>
  <si>
    <t>unit_price</t>
  </si>
  <si>
    <t>BEG</t>
  </si>
  <si>
    <t>SO</t>
  </si>
  <si>
    <t>extended_cost</t>
  </si>
  <si>
    <t>ending inventory</t>
  </si>
  <si>
    <t>COGS</t>
  </si>
  <si>
    <t>Start</t>
  </si>
  <si>
    <t>where:</t>
  </si>
  <si>
    <t>BEG = Beginning Inventory</t>
  </si>
  <si>
    <t>SO = Stock Out</t>
  </si>
  <si>
    <t>SI = Stock In</t>
  </si>
  <si>
    <t>Step 1: Add stock_balance column computing the running balance of units</t>
  </si>
  <si>
    <t>Step 2: Add WAC column to compute the moving average cost for each transaction</t>
  </si>
  <si>
    <t>Step 3: Compute the ending inventory and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</si>
</sst>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\-mm\-yy\ [h]:mm:ss;@"/>
    <numFmt numFmtId="165" formatCode="yyyy\-mm\-dd\ [h]:mm:ss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i/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43" fontId="0" fillId="0" borderId="0" xfId="1" applyFont="1"/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0"/>
  <sheetViews>
    <sheetView topLeftCell="D34" workbookViewId="0">
      <selection activeCell="K30" sqref="K30:L38"/>
    </sheetView>
  </sheetViews>
  <sheetFormatPr defaultColWidth="11" defaultRowHeight="15.75" x14ac:dyDescent="0.25"/>
  <cols>
    <col min="1" max="1" width="4" customWidth="1"/>
    <col min="2" max="2" width="14" bestFit="1" customWidth="1"/>
    <col min="3" max="3" width="18" bestFit="1" customWidth="1"/>
    <col min="4" max="10" width="17" customWidth="1"/>
    <col min="11" max="11" width="15.75" bestFit="1" customWidth="1"/>
    <col min="12" max="12" width="17.375" style="5" customWidth="1"/>
  </cols>
  <sheetData>
    <row r="1" spans="2:13" x14ac:dyDescent="0.25">
      <c r="B1" s="6" t="s">
        <v>17</v>
      </c>
    </row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10</v>
      </c>
      <c r="H2" s="1" t="s">
        <v>9</v>
      </c>
      <c r="I2" s="1"/>
      <c r="J2" s="2"/>
      <c r="K2" s="2"/>
      <c r="L2" s="2"/>
      <c r="M2" s="2"/>
    </row>
    <row r="3" spans="2:13" x14ac:dyDescent="0.25">
      <c r="B3" t="s">
        <v>12</v>
      </c>
      <c r="C3" s="4">
        <v>41640</v>
      </c>
      <c r="D3">
        <v>52</v>
      </c>
      <c r="E3">
        <v>0</v>
      </c>
      <c r="F3">
        <v>600</v>
      </c>
      <c r="G3">
        <v>1037.28</v>
      </c>
      <c r="H3">
        <v>622368</v>
      </c>
    </row>
    <row r="4" spans="2:13" x14ac:dyDescent="0.25">
      <c r="B4" t="s">
        <v>13</v>
      </c>
      <c r="C4" s="4">
        <v>41673</v>
      </c>
      <c r="D4">
        <v>52</v>
      </c>
      <c r="E4">
        <v>100</v>
      </c>
      <c r="F4">
        <v>0</v>
      </c>
      <c r="G4">
        <v>0</v>
      </c>
      <c r="H4">
        <v>0</v>
      </c>
    </row>
    <row r="5" spans="2:13" x14ac:dyDescent="0.25">
      <c r="B5" t="s">
        <v>13</v>
      </c>
      <c r="C5" s="4">
        <v>41673.000694444447</v>
      </c>
      <c r="D5">
        <v>52</v>
      </c>
      <c r="E5">
        <v>200</v>
      </c>
      <c r="F5">
        <v>0</v>
      </c>
      <c r="G5">
        <v>0</v>
      </c>
      <c r="H5">
        <v>0</v>
      </c>
    </row>
    <row r="6" spans="2:13" x14ac:dyDescent="0.25">
      <c r="B6" t="s">
        <v>6</v>
      </c>
      <c r="C6" s="4">
        <v>41673.001388888886</v>
      </c>
      <c r="D6">
        <v>52</v>
      </c>
      <c r="E6">
        <v>0</v>
      </c>
      <c r="F6">
        <v>1560</v>
      </c>
      <c r="G6">
        <v>1045</v>
      </c>
      <c r="H6">
        <v>1630200</v>
      </c>
    </row>
    <row r="7" spans="2:13" x14ac:dyDescent="0.25">
      <c r="B7" t="s">
        <v>13</v>
      </c>
      <c r="C7" s="4">
        <v>41674</v>
      </c>
      <c r="D7">
        <v>52</v>
      </c>
      <c r="E7">
        <v>120</v>
      </c>
      <c r="F7">
        <v>0</v>
      </c>
      <c r="G7">
        <v>0</v>
      </c>
      <c r="H7">
        <v>0</v>
      </c>
    </row>
    <row r="8" spans="2:13" x14ac:dyDescent="0.25">
      <c r="B8" t="s">
        <v>6</v>
      </c>
      <c r="C8" s="4">
        <v>41674.000694444447</v>
      </c>
      <c r="D8">
        <v>52</v>
      </c>
      <c r="E8">
        <v>0</v>
      </c>
      <c r="F8">
        <v>600</v>
      </c>
      <c r="G8">
        <v>1038.71</v>
      </c>
      <c r="H8">
        <v>623226</v>
      </c>
    </row>
    <row r="9" spans="2:13" x14ac:dyDescent="0.25">
      <c r="B9" t="s">
        <v>13</v>
      </c>
      <c r="C9" s="4">
        <v>41675</v>
      </c>
      <c r="D9">
        <v>52</v>
      </c>
      <c r="E9">
        <v>100</v>
      </c>
      <c r="F9">
        <v>0</v>
      </c>
      <c r="G9">
        <v>0</v>
      </c>
      <c r="H9">
        <v>0</v>
      </c>
    </row>
    <row r="10" spans="2:13" x14ac:dyDescent="0.25">
      <c r="B10" t="s">
        <v>6</v>
      </c>
      <c r="C10" s="4">
        <v>41713</v>
      </c>
      <c r="D10">
        <v>52</v>
      </c>
      <c r="E10">
        <v>0</v>
      </c>
      <c r="F10">
        <v>50</v>
      </c>
      <c r="G10">
        <v>1054.19</v>
      </c>
      <c r="H10">
        <v>52709.5</v>
      </c>
    </row>
    <row r="12" spans="2:13" x14ac:dyDescent="0.25">
      <c r="B12" t="s">
        <v>18</v>
      </c>
      <c r="C12" t="s">
        <v>19</v>
      </c>
    </row>
    <row r="13" spans="2:13" x14ac:dyDescent="0.25">
      <c r="C13" t="s">
        <v>20</v>
      </c>
    </row>
    <row r="14" spans="2:13" x14ac:dyDescent="0.25">
      <c r="C14" t="s">
        <v>21</v>
      </c>
    </row>
    <row r="17" spans="2:12" x14ac:dyDescent="0.25">
      <c r="B17" s="6" t="s">
        <v>22</v>
      </c>
    </row>
    <row r="18" spans="2:12" x14ac:dyDescent="0.25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10</v>
      </c>
      <c r="H18" s="1" t="s">
        <v>9</v>
      </c>
      <c r="I18" s="2" t="s">
        <v>5</v>
      </c>
      <c r="J18" s="2"/>
      <c r="K18" s="2"/>
      <c r="L18" s="2"/>
    </row>
    <row r="19" spans="2:12" x14ac:dyDescent="0.25">
      <c r="B19" t="s">
        <v>12</v>
      </c>
      <c r="C19" s="4">
        <v>41640</v>
      </c>
      <c r="D19">
        <v>52</v>
      </c>
      <c r="E19">
        <v>0</v>
      </c>
      <c r="F19">
        <v>600</v>
      </c>
      <c r="G19">
        <v>1037.28</v>
      </c>
      <c r="H19">
        <v>622368</v>
      </c>
      <c r="I19">
        <f>SUM($F$19:F19)-SUM($E$19:E19)</f>
        <v>600</v>
      </c>
      <c r="K19" s="5"/>
      <c r="L19"/>
    </row>
    <row r="20" spans="2:12" x14ac:dyDescent="0.25">
      <c r="B20" t="s">
        <v>13</v>
      </c>
      <c r="C20" s="4">
        <v>41673</v>
      </c>
      <c r="D20">
        <v>52</v>
      </c>
      <c r="E20">
        <v>100</v>
      </c>
      <c r="F20">
        <v>0</v>
      </c>
      <c r="G20">
        <v>0</v>
      </c>
      <c r="H20">
        <v>0</v>
      </c>
      <c r="I20">
        <f>SUM($F$19:F20)-SUM($E$19:E20)</f>
        <v>500</v>
      </c>
      <c r="K20" s="5"/>
      <c r="L20"/>
    </row>
    <row r="21" spans="2:12" x14ac:dyDescent="0.25">
      <c r="B21" t="s">
        <v>13</v>
      </c>
      <c r="C21" s="4">
        <v>41673.000694444447</v>
      </c>
      <c r="D21">
        <v>52</v>
      </c>
      <c r="E21">
        <v>200</v>
      </c>
      <c r="F21">
        <v>0</v>
      </c>
      <c r="G21">
        <v>0</v>
      </c>
      <c r="H21">
        <v>0</v>
      </c>
      <c r="I21">
        <f>SUM($F$19:F21)-SUM($E$19:E21)</f>
        <v>300</v>
      </c>
      <c r="K21" s="5"/>
      <c r="L21"/>
    </row>
    <row r="22" spans="2:12" x14ac:dyDescent="0.25">
      <c r="B22" t="s">
        <v>6</v>
      </c>
      <c r="C22" s="4">
        <v>41673.001388888886</v>
      </c>
      <c r="D22">
        <v>52</v>
      </c>
      <c r="E22">
        <v>0</v>
      </c>
      <c r="F22">
        <v>1560</v>
      </c>
      <c r="G22">
        <v>1045</v>
      </c>
      <c r="H22">
        <v>1630200</v>
      </c>
      <c r="I22">
        <f>SUM($F$19:F22)-SUM($E$19:E22)</f>
        <v>1860</v>
      </c>
      <c r="K22" s="5"/>
      <c r="L22"/>
    </row>
    <row r="23" spans="2:12" x14ac:dyDescent="0.25">
      <c r="B23" t="s">
        <v>13</v>
      </c>
      <c r="C23" s="4">
        <v>41674</v>
      </c>
      <c r="D23">
        <v>52</v>
      </c>
      <c r="E23">
        <v>120</v>
      </c>
      <c r="F23">
        <v>0</v>
      </c>
      <c r="G23">
        <v>0</v>
      </c>
      <c r="H23">
        <v>0</v>
      </c>
      <c r="I23">
        <f>SUM($F$19:F23)-SUM($E$19:E23)</f>
        <v>1740</v>
      </c>
      <c r="K23" s="5"/>
      <c r="L23"/>
    </row>
    <row r="24" spans="2:12" x14ac:dyDescent="0.25">
      <c r="B24" t="s">
        <v>6</v>
      </c>
      <c r="C24" s="4">
        <v>41674.000694444447</v>
      </c>
      <c r="D24">
        <v>52</v>
      </c>
      <c r="E24">
        <v>0</v>
      </c>
      <c r="F24">
        <v>600</v>
      </c>
      <c r="G24">
        <v>1038.71</v>
      </c>
      <c r="H24">
        <v>623226</v>
      </c>
      <c r="I24">
        <f>SUM($F$19:F24)-SUM($E$19:E24)</f>
        <v>2340</v>
      </c>
      <c r="K24" s="5"/>
      <c r="L24"/>
    </row>
    <row r="25" spans="2:12" x14ac:dyDescent="0.25">
      <c r="B25" t="s">
        <v>13</v>
      </c>
      <c r="C25" s="4">
        <v>41675</v>
      </c>
      <c r="D25">
        <v>52</v>
      </c>
      <c r="E25">
        <v>100</v>
      </c>
      <c r="F25">
        <v>0</v>
      </c>
      <c r="G25">
        <v>0</v>
      </c>
      <c r="H25">
        <v>0</v>
      </c>
      <c r="I25">
        <f>SUM($F$19:F25)-SUM($E$19:E25)</f>
        <v>2240</v>
      </c>
      <c r="K25" s="5"/>
      <c r="L25"/>
    </row>
    <row r="26" spans="2:12" x14ac:dyDescent="0.25">
      <c r="B26" t="s">
        <v>6</v>
      </c>
      <c r="C26" s="4">
        <v>41713</v>
      </c>
      <c r="D26">
        <v>52</v>
      </c>
      <c r="E26">
        <v>0</v>
      </c>
      <c r="F26">
        <v>50</v>
      </c>
      <c r="G26">
        <v>1054.19</v>
      </c>
      <c r="H26">
        <v>52709.5</v>
      </c>
      <c r="I26">
        <f>SUM($F$19:F26)-SUM($E$19:E26)</f>
        <v>2290</v>
      </c>
      <c r="K26" s="5"/>
      <c r="L26"/>
    </row>
    <row r="29" spans="2:12" x14ac:dyDescent="0.25">
      <c r="B29" s="6" t="s">
        <v>23</v>
      </c>
    </row>
    <row r="30" spans="2:12" x14ac:dyDescent="0.25">
      <c r="B30" s="1" t="s">
        <v>0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10</v>
      </c>
      <c r="H30" s="1" t="s">
        <v>9</v>
      </c>
      <c r="I30" s="2" t="s">
        <v>5</v>
      </c>
      <c r="J30" s="2" t="s">
        <v>7</v>
      </c>
      <c r="K30" s="2"/>
      <c r="L30" s="2"/>
    </row>
    <row r="31" spans="2:12" x14ac:dyDescent="0.25">
      <c r="B31" t="s">
        <v>12</v>
      </c>
      <c r="C31" s="4">
        <v>41640</v>
      </c>
      <c r="D31">
        <v>52</v>
      </c>
      <c r="E31">
        <v>0</v>
      </c>
      <c r="F31">
        <v>600</v>
      </c>
      <c r="G31">
        <v>1037.28</v>
      </c>
      <c r="H31">
        <v>622368</v>
      </c>
      <c r="I31">
        <f>SUM($F$19:F31)-SUM($E$19:E31)</f>
        <v>2890</v>
      </c>
      <c r="J31">
        <f>G31</f>
        <v>1037.28</v>
      </c>
      <c r="K31" s="5"/>
      <c r="L31"/>
    </row>
    <row r="32" spans="2:12" x14ac:dyDescent="0.25">
      <c r="B32" t="s">
        <v>13</v>
      </c>
      <c r="C32" s="4">
        <v>41673</v>
      </c>
      <c r="D32">
        <v>52</v>
      </c>
      <c r="E32">
        <v>100</v>
      </c>
      <c r="F32">
        <v>0</v>
      </c>
      <c r="G32">
        <v>0</v>
      </c>
      <c r="H32">
        <v>0</v>
      </c>
      <c r="I32">
        <f>SUM($F$19:F32)-SUM($E$19:E32)</f>
        <v>2790</v>
      </c>
      <c r="J32">
        <f>IF(G32=0,J31,((I31*J31)+H32)/I32)</f>
        <v>1037.28</v>
      </c>
      <c r="K32" s="5"/>
      <c r="L32"/>
    </row>
    <row r="33" spans="2:12" x14ac:dyDescent="0.25">
      <c r="B33" t="s">
        <v>13</v>
      </c>
      <c r="C33" s="4">
        <v>41673.000694444447</v>
      </c>
      <c r="D33">
        <v>52</v>
      </c>
      <c r="E33">
        <v>200</v>
      </c>
      <c r="F33">
        <v>0</v>
      </c>
      <c r="G33">
        <v>0</v>
      </c>
      <c r="H33">
        <v>0</v>
      </c>
      <c r="I33">
        <f>SUM($F$19:F33)-SUM($E$19:E33)</f>
        <v>2590</v>
      </c>
      <c r="J33">
        <f t="shared" ref="J33:J38" si="0">IF(G33=0,J32,((I32*J32)+H33)/I33)</f>
        <v>1037.28</v>
      </c>
      <c r="K33" s="5"/>
      <c r="L33"/>
    </row>
    <row r="34" spans="2:12" x14ac:dyDescent="0.25">
      <c r="B34" t="s">
        <v>6</v>
      </c>
      <c r="C34" s="4">
        <v>41673.001388888886</v>
      </c>
      <c r="D34">
        <v>52</v>
      </c>
      <c r="E34">
        <v>0</v>
      </c>
      <c r="F34">
        <v>1560</v>
      </c>
      <c r="G34">
        <v>1045</v>
      </c>
      <c r="H34">
        <v>1630200</v>
      </c>
      <c r="I34">
        <f>SUM($F$19:F34)-SUM($E$19:E34)</f>
        <v>4150</v>
      </c>
      <c r="J34">
        <f t="shared" si="0"/>
        <v>1040.1819759036143</v>
      </c>
      <c r="K34" s="5"/>
      <c r="L34"/>
    </row>
    <row r="35" spans="2:12" x14ac:dyDescent="0.25">
      <c r="B35" t="s">
        <v>13</v>
      </c>
      <c r="C35" s="4">
        <v>41674</v>
      </c>
      <c r="D35">
        <v>52</v>
      </c>
      <c r="E35">
        <v>120</v>
      </c>
      <c r="F35">
        <v>0</v>
      </c>
      <c r="G35">
        <v>0</v>
      </c>
      <c r="H35">
        <v>0</v>
      </c>
      <c r="I35">
        <f>SUM($F$19:F35)-SUM($E$19:E35)</f>
        <v>4030</v>
      </c>
      <c r="J35">
        <f t="shared" si="0"/>
        <v>1040.1819759036143</v>
      </c>
      <c r="K35" s="5"/>
      <c r="L35"/>
    </row>
    <row r="36" spans="2:12" x14ac:dyDescent="0.25">
      <c r="B36" t="s">
        <v>6</v>
      </c>
      <c r="C36" s="4">
        <v>41674.000694444447</v>
      </c>
      <c r="D36">
        <v>52</v>
      </c>
      <c r="E36">
        <v>0</v>
      </c>
      <c r="F36">
        <v>600</v>
      </c>
      <c r="G36">
        <v>1038.71</v>
      </c>
      <c r="H36">
        <v>623226</v>
      </c>
      <c r="I36">
        <f>SUM($F$19:F36)-SUM($E$19:E36)</f>
        <v>4630</v>
      </c>
      <c r="J36">
        <f t="shared" si="0"/>
        <v>1039.9912230867312</v>
      </c>
      <c r="K36" s="5"/>
      <c r="L36"/>
    </row>
    <row r="37" spans="2:12" x14ac:dyDescent="0.25">
      <c r="B37" t="s">
        <v>13</v>
      </c>
      <c r="C37" s="4">
        <v>41675</v>
      </c>
      <c r="D37">
        <v>52</v>
      </c>
      <c r="E37">
        <v>100</v>
      </c>
      <c r="F37">
        <v>0</v>
      </c>
      <c r="G37">
        <v>0</v>
      </c>
      <c r="H37">
        <v>0</v>
      </c>
      <c r="I37">
        <f>SUM($F$19:F37)-SUM($E$19:E37)</f>
        <v>4530</v>
      </c>
      <c r="J37">
        <f t="shared" si="0"/>
        <v>1039.9912230867312</v>
      </c>
      <c r="K37" s="5"/>
      <c r="L37"/>
    </row>
    <row r="38" spans="2:12" x14ac:dyDescent="0.25">
      <c r="B38" t="s">
        <v>6</v>
      </c>
      <c r="C38" s="4">
        <v>41713</v>
      </c>
      <c r="D38">
        <v>52</v>
      </c>
      <c r="E38">
        <v>0</v>
      </c>
      <c r="F38">
        <v>50</v>
      </c>
      <c r="G38">
        <v>1054.19</v>
      </c>
      <c r="H38">
        <v>52709.5</v>
      </c>
      <c r="I38">
        <f>SUM($F$19:F38)-SUM($E$19:E38)</f>
        <v>4580</v>
      </c>
      <c r="J38">
        <f t="shared" si="0"/>
        <v>1040.1462315683173</v>
      </c>
      <c r="K38" s="5"/>
      <c r="L38"/>
    </row>
    <row r="39" spans="2:12" x14ac:dyDescent="0.25">
      <c r="C39" s="4"/>
      <c r="K39" s="5"/>
      <c r="L39"/>
    </row>
    <row r="41" spans="2:12" x14ac:dyDescent="0.25">
      <c r="B41" s="6" t="s">
        <v>24</v>
      </c>
    </row>
    <row r="42" spans="2:12" x14ac:dyDescent="0.25"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10</v>
      </c>
      <c r="H42" s="1" t="s">
        <v>9</v>
      </c>
      <c r="I42" s="2" t="s">
        <v>5</v>
      </c>
      <c r="J42" s="2" t="s">
        <v>7</v>
      </c>
      <c r="K42" s="2" t="s">
        <v>15</v>
      </c>
      <c r="L42" s="2" t="s">
        <v>16</v>
      </c>
    </row>
    <row r="43" spans="2:12" x14ac:dyDescent="0.25">
      <c r="B43" t="s">
        <v>12</v>
      </c>
      <c r="C43" s="4">
        <v>41640</v>
      </c>
      <c r="D43">
        <v>52</v>
      </c>
      <c r="E43">
        <v>0</v>
      </c>
      <c r="F43">
        <v>600</v>
      </c>
      <c r="G43">
        <v>1037.28</v>
      </c>
      <c r="H43">
        <v>622368</v>
      </c>
      <c r="I43">
        <f>SUM($F$19:F43)-SUM($E$19:E43)</f>
        <v>5180</v>
      </c>
      <c r="J43">
        <f>G43</f>
        <v>1037.28</v>
      </c>
      <c r="K43" s="5"/>
      <c r="L43"/>
    </row>
    <row r="44" spans="2:12" x14ac:dyDescent="0.25">
      <c r="B44" t="s">
        <v>13</v>
      </c>
      <c r="C44" s="4">
        <v>41673</v>
      </c>
      <c r="D44">
        <v>52</v>
      </c>
      <c r="E44">
        <v>100</v>
      </c>
      <c r="F44">
        <v>0</v>
      </c>
      <c r="G44">
        <v>0</v>
      </c>
      <c r="H44">
        <v>0</v>
      </c>
      <c r="I44">
        <f>SUM($F$19:F44)-SUM($E$19:E44)</f>
        <v>5080</v>
      </c>
      <c r="J44">
        <f>IF(G44=0,J43,((I43*J43)+H44)/I44)</f>
        <v>1037.28</v>
      </c>
      <c r="K44" s="5"/>
      <c r="L44">
        <f>E44*J44</f>
        <v>103728</v>
      </c>
    </row>
    <row r="45" spans="2:12" x14ac:dyDescent="0.25">
      <c r="B45" t="s">
        <v>13</v>
      </c>
      <c r="C45" s="4">
        <v>41673.000694444447</v>
      </c>
      <c r="D45">
        <v>52</v>
      </c>
      <c r="E45">
        <v>200</v>
      </c>
      <c r="F45">
        <v>0</v>
      </c>
      <c r="G45">
        <v>0</v>
      </c>
      <c r="H45">
        <v>0</v>
      </c>
      <c r="I45">
        <f>SUM($F$19:F45)-SUM($E$19:E45)</f>
        <v>4880</v>
      </c>
      <c r="J45">
        <f t="shared" ref="J45:J50" si="1">IF(G45=0,J44,((I44*J44)+H45)/I45)</f>
        <v>1037.28</v>
      </c>
      <c r="K45" s="5"/>
      <c r="L45">
        <f>E45*J45</f>
        <v>207456</v>
      </c>
    </row>
    <row r="46" spans="2:12" x14ac:dyDescent="0.25">
      <c r="B46" t="s">
        <v>6</v>
      </c>
      <c r="C46" s="4">
        <v>41673.001388888886</v>
      </c>
      <c r="D46">
        <v>52</v>
      </c>
      <c r="E46">
        <v>0</v>
      </c>
      <c r="F46">
        <v>1560</v>
      </c>
      <c r="G46">
        <v>1045</v>
      </c>
      <c r="H46">
        <v>1630200</v>
      </c>
      <c r="I46">
        <f>SUM($F$19:F46)-SUM($E$19:E46)</f>
        <v>6440</v>
      </c>
      <c r="J46">
        <f t="shared" si="1"/>
        <v>1039.1500621118012</v>
      </c>
      <c r="K46" s="5"/>
      <c r="L46"/>
    </row>
    <row r="47" spans="2:12" x14ac:dyDescent="0.25">
      <c r="B47" t="s">
        <v>13</v>
      </c>
      <c r="C47" s="4">
        <v>41674</v>
      </c>
      <c r="D47">
        <v>52</v>
      </c>
      <c r="E47">
        <v>120</v>
      </c>
      <c r="F47">
        <v>0</v>
      </c>
      <c r="G47">
        <v>0</v>
      </c>
      <c r="H47">
        <v>0</v>
      </c>
      <c r="I47">
        <f>SUM($F$19:F47)-SUM($E$19:E47)</f>
        <v>6320</v>
      </c>
      <c r="J47">
        <f t="shared" si="1"/>
        <v>1039.1500621118012</v>
      </c>
      <c r="K47" s="5"/>
      <c r="L47">
        <f>E47*J47</f>
        <v>124698.00745341614</v>
      </c>
    </row>
    <row r="48" spans="2:12" x14ac:dyDescent="0.25">
      <c r="B48" t="s">
        <v>6</v>
      </c>
      <c r="C48" s="4">
        <v>41674.000694444447</v>
      </c>
      <c r="D48">
        <v>52</v>
      </c>
      <c r="E48">
        <v>0</v>
      </c>
      <c r="F48">
        <v>600</v>
      </c>
      <c r="G48">
        <v>1038.71</v>
      </c>
      <c r="H48">
        <v>623226</v>
      </c>
      <c r="I48">
        <f>SUM($F$19:F48)-SUM($E$19:E48)</f>
        <v>6920</v>
      </c>
      <c r="J48">
        <f t="shared" si="1"/>
        <v>1039.1119064373675</v>
      </c>
      <c r="K48" s="5"/>
      <c r="L48"/>
    </row>
    <row r="49" spans="2:12" x14ac:dyDescent="0.25">
      <c r="B49" t="s">
        <v>13</v>
      </c>
      <c r="C49" s="4">
        <v>41675</v>
      </c>
      <c r="D49">
        <v>52</v>
      </c>
      <c r="E49">
        <v>100</v>
      </c>
      <c r="F49">
        <v>0</v>
      </c>
      <c r="G49">
        <v>0</v>
      </c>
      <c r="H49">
        <v>0</v>
      </c>
      <c r="I49">
        <f>SUM($F$19:F49)-SUM($E$19:E49)</f>
        <v>6820</v>
      </c>
      <c r="J49">
        <f t="shared" si="1"/>
        <v>1039.1119064373675</v>
      </c>
      <c r="K49" s="5"/>
      <c r="L49">
        <f>E49*J49</f>
        <v>103911.19064373674</v>
      </c>
    </row>
    <row r="50" spans="2:12" x14ac:dyDescent="0.25">
      <c r="B50" t="s">
        <v>6</v>
      </c>
      <c r="C50" s="4">
        <v>41713</v>
      </c>
      <c r="D50">
        <v>52</v>
      </c>
      <c r="E50">
        <v>0</v>
      </c>
      <c r="F50">
        <v>50</v>
      </c>
      <c r="G50">
        <v>1054.19</v>
      </c>
      <c r="H50">
        <v>52709.5</v>
      </c>
      <c r="I50">
        <f>SUM($F$19:F50)-SUM($E$19:E50)</f>
        <v>6870</v>
      </c>
      <c r="J50">
        <f t="shared" si="1"/>
        <v>1039.2216451095846</v>
      </c>
      <c r="K50" s="5">
        <f>J50*I50</f>
        <v>7139452.7019028468</v>
      </c>
      <c r="L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18" sqref="D18"/>
    </sheetView>
  </sheetViews>
  <sheetFormatPr defaultColWidth="11" defaultRowHeight="15.75" x14ac:dyDescent="0.25"/>
  <cols>
    <col min="2" max="2" width="18" bestFit="1" customWidth="1"/>
    <col min="9" max="9" width="29" customWidth="1"/>
    <col min="10" max="10" width="16.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11</v>
      </c>
      <c r="H1" t="s">
        <v>14</v>
      </c>
    </row>
    <row r="2" spans="1:9" x14ac:dyDescent="0.25">
      <c r="A2" t="s">
        <v>12</v>
      </c>
      <c r="B2" s="4">
        <v>41640</v>
      </c>
      <c r="C2">
        <v>52</v>
      </c>
      <c r="D2">
        <v>0</v>
      </c>
      <c r="E2">
        <v>600</v>
      </c>
      <c r="F2">
        <v>1037.28</v>
      </c>
      <c r="G2">
        <v>0</v>
      </c>
      <c r="H2">
        <f>E2*F2</f>
        <v>622368</v>
      </c>
      <c r="I2" s="3"/>
    </row>
    <row r="3" spans="1:9" x14ac:dyDescent="0.25">
      <c r="A3" t="s">
        <v>12</v>
      </c>
      <c r="B3" s="4">
        <v>41640</v>
      </c>
      <c r="C3">
        <v>53</v>
      </c>
      <c r="D3">
        <v>0</v>
      </c>
      <c r="E3">
        <v>300</v>
      </c>
      <c r="F3">
        <v>1357.38</v>
      </c>
      <c r="G3">
        <v>0</v>
      </c>
      <c r="H3">
        <f t="shared" ref="H3:H16" si="0">E3*F3</f>
        <v>407214.00000000006</v>
      </c>
      <c r="I3" s="3"/>
    </row>
    <row r="4" spans="1:9" x14ac:dyDescent="0.25">
      <c r="A4" t="s">
        <v>13</v>
      </c>
      <c r="B4" s="4">
        <v>41673</v>
      </c>
      <c r="C4">
        <v>53</v>
      </c>
      <c r="D4">
        <v>100</v>
      </c>
      <c r="E4">
        <v>0</v>
      </c>
      <c r="F4">
        <v>0</v>
      </c>
      <c r="G4">
        <v>1354.16</v>
      </c>
      <c r="H4">
        <f t="shared" si="0"/>
        <v>0</v>
      </c>
      <c r="I4" s="3"/>
    </row>
    <row r="5" spans="1:9" x14ac:dyDescent="0.25">
      <c r="A5" t="s">
        <v>13</v>
      </c>
      <c r="B5" s="4">
        <v>41673.000694444447</v>
      </c>
      <c r="C5">
        <v>53</v>
      </c>
      <c r="D5">
        <v>150</v>
      </c>
      <c r="E5">
        <v>0</v>
      </c>
      <c r="F5">
        <v>0</v>
      </c>
      <c r="G5">
        <v>1355.25</v>
      </c>
      <c r="H5">
        <f t="shared" si="0"/>
        <v>0</v>
      </c>
      <c r="I5" s="3"/>
    </row>
    <row r="6" spans="1:9" x14ac:dyDescent="0.25">
      <c r="A6" t="s">
        <v>13</v>
      </c>
      <c r="B6" s="4">
        <v>41673</v>
      </c>
      <c r="C6">
        <v>52</v>
      </c>
      <c r="D6">
        <v>100</v>
      </c>
      <c r="E6">
        <v>0</v>
      </c>
      <c r="F6">
        <v>0</v>
      </c>
      <c r="G6">
        <v>1035.26</v>
      </c>
      <c r="H6">
        <f t="shared" si="0"/>
        <v>0</v>
      </c>
      <c r="I6" s="3"/>
    </row>
    <row r="7" spans="1:9" x14ac:dyDescent="0.25">
      <c r="A7" t="s">
        <v>13</v>
      </c>
      <c r="B7" s="4">
        <v>41673.000694444447</v>
      </c>
      <c r="C7">
        <v>52</v>
      </c>
      <c r="D7">
        <v>200</v>
      </c>
      <c r="E7">
        <v>0</v>
      </c>
      <c r="F7">
        <v>0</v>
      </c>
      <c r="G7">
        <v>1035.04</v>
      </c>
      <c r="H7">
        <f t="shared" si="0"/>
        <v>0</v>
      </c>
      <c r="I7" s="3"/>
    </row>
    <row r="8" spans="1:9" x14ac:dyDescent="0.25">
      <c r="A8" t="s">
        <v>6</v>
      </c>
      <c r="B8" s="4">
        <v>41673.001388888886</v>
      </c>
      <c r="C8">
        <v>53</v>
      </c>
      <c r="D8">
        <v>0</v>
      </c>
      <c r="E8">
        <v>1040</v>
      </c>
      <c r="F8">
        <v>1356.44</v>
      </c>
      <c r="G8">
        <v>0</v>
      </c>
      <c r="H8">
        <f t="shared" si="0"/>
        <v>1410697.6</v>
      </c>
      <c r="I8" s="3"/>
    </row>
    <row r="9" spans="1:9" x14ac:dyDescent="0.25">
      <c r="A9" t="s">
        <v>6</v>
      </c>
      <c r="B9" s="4">
        <v>41673.001388888886</v>
      </c>
      <c r="C9">
        <v>52</v>
      </c>
      <c r="D9">
        <v>0</v>
      </c>
      <c r="E9">
        <v>1560</v>
      </c>
      <c r="F9">
        <v>1045</v>
      </c>
      <c r="G9">
        <v>0</v>
      </c>
      <c r="H9">
        <f t="shared" si="0"/>
        <v>1630200</v>
      </c>
      <c r="I9" s="3"/>
    </row>
    <row r="10" spans="1:9" x14ac:dyDescent="0.25">
      <c r="A10" t="s">
        <v>13</v>
      </c>
      <c r="B10" s="4">
        <v>41674</v>
      </c>
      <c r="C10">
        <v>52</v>
      </c>
      <c r="D10">
        <v>120</v>
      </c>
      <c r="E10">
        <v>0</v>
      </c>
      <c r="F10">
        <v>0</v>
      </c>
      <c r="G10">
        <v>1039.08</v>
      </c>
      <c r="H10">
        <f t="shared" si="0"/>
        <v>0</v>
      </c>
      <c r="I10" s="3"/>
    </row>
    <row r="11" spans="1:9" x14ac:dyDescent="0.25">
      <c r="A11" t="s">
        <v>13</v>
      </c>
      <c r="B11" s="4">
        <v>41674</v>
      </c>
      <c r="C11">
        <v>53</v>
      </c>
      <c r="D11">
        <v>100</v>
      </c>
      <c r="E11">
        <v>0</v>
      </c>
      <c r="F11">
        <v>0</v>
      </c>
      <c r="G11">
        <v>1358.95</v>
      </c>
      <c r="H11">
        <f t="shared" si="0"/>
        <v>0</v>
      </c>
      <c r="I11" s="3"/>
    </row>
    <row r="12" spans="1:9" x14ac:dyDescent="0.25">
      <c r="A12" t="s">
        <v>6</v>
      </c>
      <c r="B12" s="4">
        <v>41674.000694444447</v>
      </c>
      <c r="C12">
        <v>52</v>
      </c>
      <c r="D12">
        <v>0</v>
      </c>
      <c r="E12">
        <v>600</v>
      </c>
      <c r="F12">
        <v>1038.71</v>
      </c>
      <c r="G12">
        <v>0</v>
      </c>
      <c r="H12">
        <f t="shared" si="0"/>
        <v>623226</v>
      </c>
      <c r="I12" s="3"/>
    </row>
    <row r="13" spans="1:9" x14ac:dyDescent="0.25">
      <c r="A13" t="s">
        <v>6</v>
      </c>
      <c r="B13" s="4">
        <v>41674.000694444447</v>
      </c>
      <c r="C13">
        <v>53</v>
      </c>
      <c r="D13">
        <v>0</v>
      </c>
      <c r="E13">
        <v>1040</v>
      </c>
      <c r="F13">
        <v>1363.3</v>
      </c>
      <c r="G13">
        <v>0</v>
      </c>
      <c r="H13">
        <f t="shared" si="0"/>
        <v>1417832</v>
      </c>
      <c r="I13" s="3"/>
    </row>
    <row r="14" spans="1:9" x14ac:dyDescent="0.25">
      <c r="A14" t="s">
        <v>13</v>
      </c>
      <c r="B14" s="4">
        <v>41675</v>
      </c>
      <c r="C14">
        <v>52</v>
      </c>
      <c r="D14">
        <v>100</v>
      </c>
      <c r="E14">
        <v>0</v>
      </c>
      <c r="F14">
        <v>0</v>
      </c>
      <c r="G14">
        <v>1037.78</v>
      </c>
      <c r="H14">
        <f t="shared" si="0"/>
        <v>0</v>
      </c>
      <c r="I14" s="3"/>
    </row>
    <row r="15" spans="1:9" x14ac:dyDescent="0.25">
      <c r="A15" t="s">
        <v>6</v>
      </c>
      <c r="B15" s="4">
        <v>41713</v>
      </c>
      <c r="C15">
        <v>53</v>
      </c>
      <c r="D15">
        <v>0</v>
      </c>
      <c r="E15">
        <v>20</v>
      </c>
      <c r="F15">
        <v>1365.87</v>
      </c>
      <c r="G15">
        <v>0</v>
      </c>
      <c r="H15">
        <f t="shared" si="0"/>
        <v>27317.399999999998</v>
      </c>
      <c r="I15" s="3"/>
    </row>
    <row r="16" spans="1:9" x14ac:dyDescent="0.25">
      <c r="A16" t="s">
        <v>6</v>
      </c>
      <c r="B16" s="4">
        <v>41713</v>
      </c>
      <c r="C16">
        <v>52</v>
      </c>
      <c r="D16">
        <v>0</v>
      </c>
      <c r="E16">
        <v>50</v>
      </c>
      <c r="F16">
        <v>1054.19</v>
      </c>
      <c r="G16">
        <v>0</v>
      </c>
      <c r="H16">
        <f t="shared" si="0"/>
        <v>52709.5</v>
      </c>
      <c r="I16" s="3"/>
    </row>
  </sheetData>
  <autoFilter ref="A1:H1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Products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2018-11-04T10:39:30Z</dcterms:created>
  <dcterms:modified xsi:type="dcterms:W3CDTF">2019-04-21T00:05:11Z</dcterms:modified>
</cp:coreProperties>
</file>